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5.53.248\disk1\☆作業用フォルダ\03_決算第一係\10   交付要綱・実施要綱\令和３年度\02_交付要綱決裁\01_医療施設運営費等及び中毒情報基盤整備費補助金\●作業フォルダ\（作成中）新様式\○　配布用\"/>
    </mc:Choice>
  </mc:AlternateContent>
  <bookViews>
    <workbookView xWindow="0" yWindow="0" windowWidth="14220" windowHeight="9600" tabRatio="817" firstSheet="2" activeTab="4"/>
  </bookViews>
  <sheets>
    <sheet name="Sheet1" sheetId="459" state="hidden" r:id="rId1"/>
    <sheet name="報告書様式⇒" sheetId="482" state="hidden" r:id="rId2"/>
    <sheet name="第6号様式" sheetId="362" r:id="rId3"/>
    <sheet name="様式リスト" sheetId="446" r:id="rId4"/>
    <sheet name="第6号様式別紙1（所要額調書、対象経費内訳）" sheetId="480" r:id="rId5"/>
    <sheet name="【記載例】第2号様式別紙1（所要額調書、対象経費内訳）" sheetId="488" r:id="rId6"/>
    <sheet name="基準額算出（特定行為）" sheetId="335" state="hidden" r:id="rId7"/>
    <sheet name="基準額算出（臨床研修（医師））" sheetId="353" state="hidden" r:id="rId8"/>
    <sheet name="基準額算出（臨床研修（歯科））" sheetId="337" state="hidden" r:id="rId9"/>
    <sheet name="第6号様式別紙２（へき地巡回）" sheetId="492" r:id="rId10"/>
    <sheet name="第6号様式別紙２（専門医に関する）" sheetId="493" r:id="rId11"/>
    <sheet name="第6号様式別紙２（OSCE模擬患者）" sheetId="494" r:id="rId12"/>
    <sheet name="第6号様式別紙２（OSCE在り方）" sheetId="515" r:id="rId13"/>
    <sheet name="第6号様式別紙２（死体検案）" sheetId="495" r:id="rId14"/>
    <sheet name="第6号様式別紙２-1（女性医師）" sheetId="496" r:id="rId15"/>
    <sheet name="第6号様式別紙２-2（女性医師）" sheetId="497" r:id="rId16"/>
    <sheet name="第6号様式別紙２（中央ナース）" sheetId="498" r:id="rId17"/>
    <sheet name="第6号様式別紙２（看護の日）" sheetId="499" state="hidden" r:id="rId18"/>
    <sheet name="第6号様式別紙２（外国人看護師受入）" sheetId="512" r:id="rId19"/>
    <sheet name="第6号様式別紙2（医療技術）" sheetId="502" r:id="rId20"/>
    <sheet name="第6号様式別紙2（ヒヤリハット）" sheetId="503" r:id="rId21"/>
    <sheet name="第6号様式別紙2-1（死亡時画像）" sheetId="504" r:id="rId22"/>
    <sheet name="第6号様式別紙2-2（死亡時画像）" sheetId="505" r:id="rId23"/>
    <sheet name="第6号様式別紙2（医療安全）" sheetId="506" r:id="rId24"/>
    <sheet name="第6号様式別紙2（医療事故調査）" sheetId="507" r:id="rId25"/>
    <sheet name="第6号様式別紙2（医療事故情報収集）" sheetId="508" r:id="rId26"/>
    <sheet name="第6号様式別紙2（産科医療）" sheetId="509" r:id="rId27"/>
    <sheet name="第6号様式別紙2（医療事故調査支援）" sheetId="510" r:id="rId28"/>
    <sheet name="第6号様式別紙２（臨床研究総合①）" sheetId="513" r:id="rId29"/>
    <sheet name="第6号様式別紙２（臨床研究総合②）" sheetId="514" r:id="rId30"/>
    <sheet name="第6号様式別紙２（中毒情報基盤整備）" sheetId="511" r:id="rId31"/>
    <sheet name="第9号様式" sheetId="448" state="hidden" r:id="rId32"/>
    <sheet name="別紙様式 3-2" sheetId="450" state="hidden" r:id="rId33"/>
    <sheet name="別紙様式 3-３" sheetId="452" state="hidden" r:id="rId34"/>
    <sheet name="精算書様式⇒" sheetId="483" state="hidden" r:id="rId35"/>
    <sheet name="第4号様式" sheetId="429" state="hidden" r:id="rId36"/>
    <sheet name="第4号様式別紙1（精算書、対象経費内訳）" sheetId="481" state="hidden" r:id="rId37"/>
    <sheet name="【記載例】第4号様式別紙1（精算書、対象経費内訳）" sheetId="491" state="hidden" r:id="rId38"/>
    <sheet name="基準額算出（特定行為精算）" sheetId="390" state="hidden" r:id="rId39"/>
    <sheet name="基準額算出（臨床研修（医師）精算）" sheetId="401" state="hidden" r:id="rId40"/>
    <sheet name="基準額算出（臨床研修（歯科）精算）" sheetId="408" state="hidden" r:id="rId41"/>
  </sheets>
  <externalReferences>
    <externalReference r:id="rId42"/>
  </externalReferences>
  <definedNames>
    <definedName name="_xlnm._FilterDatabase" localSheetId="35" hidden="1">第4号様式!$K$2:$L$2</definedName>
    <definedName name="_Key1" localSheetId="5" hidden="1">#REF!</definedName>
    <definedName name="_Key1" localSheetId="37" hidden="1">#REF!</definedName>
    <definedName name="_Key1" localSheetId="4" hidden="1">#REF!</definedName>
    <definedName name="_Key1" localSheetId="12" hidden="1">#REF!</definedName>
    <definedName name="_Key1" localSheetId="11" hidden="1">#REF!</definedName>
    <definedName name="_Key1" localSheetId="9" hidden="1">#REF!</definedName>
    <definedName name="_Key1" localSheetId="18" hidden="1">#REF!</definedName>
    <definedName name="_Key1" localSheetId="17" hidden="1">#REF!</definedName>
    <definedName name="_Key1" localSheetId="32" hidden="1">#REF!</definedName>
    <definedName name="_Key1" localSheetId="33" hidden="1">#REF!</definedName>
    <definedName name="_Key1" hidden="1">#REF!</definedName>
    <definedName name="_Key2" localSheetId="5" hidden="1">#REF!</definedName>
    <definedName name="_Key2" localSheetId="37" hidden="1">#REF!</definedName>
    <definedName name="_Key2" localSheetId="4" hidden="1">#REF!</definedName>
    <definedName name="_Key2" localSheetId="12" hidden="1">#REF!</definedName>
    <definedName name="_Key2" localSheetId="11" hidden="1">#REF!</definedName>
    <definedName name="_Key2" localSheetId="9" hidden="1">#REF!</definedName>
    <definedName name="_Key2" localSheetId="18" hidden="1">#REF!</definedName>
    <definedName name="_Key2" localSheetId="17" hidden="1">#REF!</definedName>
    <definedName name="_Key2" localSheetId="32" hidden="1">#REF!</definedName>
    <definedName name="_Key2" localSheetId="33" hidden="1">#REF!</definedName>
    <definedName name="_Key2" hidden="1">#REF!</definedName>
    <definedName name="_Order1" hidden="1">255</definedName>
    <definedName name="_Order2" hidden="1">255</definedName>
    <definedName name="_Sort" localSheetId="5" hidden="1">#REF!</definedName>
    <definedName name="_Sort" localSheetId="37" hidden="1">#REF!</definedName>
    <definedName name="_Sort" localSheetId="4" hidden="1">#REF!</definedName>
    <definedName name="_Sort" localSheetId="12" hidden="1">#REF!</definedName>
    <definedName name="_Sort" localSheetId="11" hidden="1">#REF!</definedName>
    <definedName name="_Sort" localSheetId="9" hidden="1">#REF!</definedName>
    <definedName name="_Sort" localSheetId="18" hidden="1">#REF!</definedName>
    <definedName name="_Sort" localSheetId="17" hidden="1">#REF!</definedName>
    <definedName name="_Sort" localSheetId="32" hidden="1">#REF!</definedName>
    <definedName name="_Sort" localSheetId="33" hidden="1">#REF!</definedName>
    <definedName name="_Sort" hidden="1">#REF!</definedName>
    <definedName name="aaaaaaaaaaaaaaaaaa" localSheetId="5" hidden="1">#REF!</definedName>
    <definedName name="aaaaaaaaaaaaaaaaaa" localSheetId="37" hidden="1">#REF!</definedName>
    <definedName name="aaaaaaaaaaaaaaaaaa" localSheetId="4" hidden="1">#REF!</definedName>
    <definedName name="aaaaaaaaaaaaaaaaaa" localSheetId="12" hidden="1">#REF!</definedName>
    <definedName name="aaaaaaaaaaaaaaaaaa" localSheetId="11" hidden="1">#REF!</definedName>
    <definedName name="aaaaaaaaaaaaaaaaaa" localSheetId="9" hidden="1">#REF!</definedName>
    <definedName name="aaaaaaaaaaaaaaaaaa" localSheetId="18" hidden="1">#REF!</definedName>
    <definedName name="aaaaaaaaaaaaaaaaaa" localSheetId="17" hidden="1">#REF!</definedName>
    <definedName name="aaaaaaaaaaaaaaaaaa" localSheetId="32" hidden="1">#REF!</definedName>
    <definedName name="aaaaaaaaaaaaaaaaaa" localSheetId="33" hidden="1">#REF!</definedName>
    <definedName name="aaaaaaaaaaaaaaaaaa" hidden="1">#REF!</definedName>
    <definedName name="E" localSheetId="12" hidden="1">#REF!</definedName>
    <definedName name="E" localSheetId="11" hidden="1">#REF!</definedName>
    <definedName name="E" localSheetId="18" hidden="1">#REF!</definedName>
    <definedName name="E" localSheetId="17" hidden="1">#REF!</definedName>
    <definedName name="E" hidden="1">#REF!</definedName>
    <definedName name="ff" localSheetId="12" hidden="1">#REF!</definedName>
    <definedName name="ff" hidden="1">#REF!</definedName>
    <definedName name="ｌ" localSheetId="5" hidden="1">#REF!</definedName>
    <definedName name="ｌ" localSheetId="37" hidden="1">#REF!</definedName>
    <definedName name="ｌ" localSheetId="4" hidden="1">#REF!</definedName>
    <definedName name="ｌ" localSheetId="12" hidden="1">#REF!</definedName>
    <definedName name="ｌ" localSheetId="11" hidden="1">#REF!</definedName>
    <definedName name="ｌ" localSheetId="9" hidden="1">#REF!</definedName>
    <definedName name="ｌ" localSheetId="18" hidden="1">#REF!</definedName>
    <definedName name="ｌ" localSheetId="17" hidden="1">#REF!</definedName>
    <definedName name="ｌ" localSheetId="32" hidden="1">#REF!</definedName>
    <definedName name="ｌ" localSheetId="33" hidden="1">#REF!</definedName>
    <definedName name="ｌ" hidden="1">#REF!</definedName>
    <definedName name="_xlnm.Print_Area" localSheetId="5">'【記載例】第2号様式別紙1（所要額調書、対象経費内訳）'!$A$1:$M$48</definedName>
    <definedName name="_xlnm.Print_Area" localSheetId="37">'【記載例】第4号様式別紙1（精算書、対象経費内訳）'!$A$1:$L$90</definedName>
    <definedName name="_xlnm.Print_Area" localSheetId="6">'基準額算出（特定行為）'!$A$1:$Y$46</definedName>
    <definedName name="_xlnm.Print_Area" localSheetId="38">'基準額算出（特定行為精算）'!$A$1:$Y$49</definedName>
    <definedName name="_xlnm.Print_Area" localSheetId="7">'基準額算出（臨床研修（医師））'!$A$1:$Y$166</definedName>
    <definedName name="_xlnm.Print_Area" localSheetId="39">'基準額算出（臨床研修（医師）精算）'!$A$1:$Z$166</definedName>
    <definedName name="_xlnm.Print_Area" localSheetId="8">'基準額算出（臨床研修（歯科））'!$A$1:$X$59</definedName>
    <definedName name="_xlnm.Print_Area" localSheetId="40">'基準額算出（臨床研修（歯科）精算）'!$A$1:$X$59</definedName>
    <definedName name="_xlnm.Print_Area" localSheetId="35">第4号様式!$A$1:$I$33</definedName>
    <definedName name="_xlnm.Print_Area" localSheetId="36">'第4号様式別紙1（精算書、対象経費内訳）'!$A$1:$L$90</definedName>
    <definedName name="_xlnm.Print_Area" localSheetId="2">第6号様式!$A$1:$I$33</definedName>
    <definedName name="_xlnm.Print_Area" localSheetId="4">'第6号様式別紙1（所要額調書、対象経費内訳）'!$A$1:$M$90</definedName>
    <definedName name="_xlnm.Print_Area" localSheetId="9">'第6号様式別紙２（へき地巡回）'!$A$1:$O$47</definedName>
    <definedName name="_xlnm.Print_Area" localSheetId="23">'第6号様式別紙2（医療安全）'!$A$1:$A$55</definedName>
    <definedName name="_xlnm.Print_Area" localSheetId="19">'第6号様式別紙2（医療技術）'!$A$1:$F$25</definedName>
    <definedName name="_xlnm.Print_Area" localSheetId="13">'第6号様式別紙２（死体検案）'!$A$1:$M$32</definedName>
    <definedName name="_xlnm.Print_Area" localSheetId="16">'第6号様式別紙２（中央ナース）'!$A$1:$K$22</definedName>
    <definedName name="_xlnm.Print_Area" localSheetId="21">'第6号様式別紙2-1（死亡時画像）'!$A$1:$M$34</definedName>
    <definedName name="_xlnm.Print_Area" localSheetId="14">'第6号様式別紙２-1（女性医師）'!$A$1:$T$19</definedName>
    <definedName name="_xlnm.Print_Area" localSheetId="15">'第6号様式別紙２-2（女性医師）'!$A$1:$H$20</definedName>
    <definedName name="_xlnm.Print_Area" localSheetId="31">第9号様式!$A$1:$T$48</definedName>
    <definedName name="_xlnm.Print_Area" localSheetId="32">'別紙様式 3-2'!$A$1:$T$48</definedName>
    <definedName name="_xlnm.Print_Area" localSheetId="33">'別紙様式 3-３'!$A$1:$T$48</definedName>
    <definedName name="Z_3B354CA7_5DDB_486E_B190_D1AF122751B8_.wvu.PrintArea" localSheetId="31" hidden="1">第9号様式!$A$1:$T$48</definedName>
    <definedName name="Z_3B354CA7_5DDB_486E_B190_D1AF122751B8_.wvu.PrintArea" localSheetId="32" hidden="1">'別紙様式 3-2'!$A$1:$T$48</definedName>
    <definedName name="Z_3B354CA7_5DDB_486E_B190_D1AF122751B8_.wvu.PrintArea" localSheetId="33" hidden="1">'別紙様式 3-３'!$A$1:$T$48</definedName>
    <definedName name="あ" localSheetId="5" hidden="1">#REF!</definedName>
    <definedName name="あ" localSheetId="37" hidden="1">#REF!</definedName>
    <definedName name="あ" localSheetId="4" hidden="1">#REF!</definedName>
    <definedName name="あ" localSheetId="12" hidden="1">#REF!</definedName>
    <definedName name="あ" localSheetId="11" hidden="1">#REF!</definedName>
    <definedName name="あ" localSheetId="9" hidden="1">#REF!</definedName>
    <definedName name="あ" localSheetId="18" hidden="1">#REF!</definedName>
    <definedName name="あ" localSheetId="17" hidden="1">#REF!</definedName>
    <definedName name="あ" localSheetId="32" hidden="1">#REF!</definedName>
    <definedName name="あ" localSheetId="33" hidden="1">#REF!</definedName>
    <definedName name="あ" hidden="1">#REF!</definedName>
    <definedName name="い" localSheetId="12" hidden="1">#REF!</definedName>
    <definedName name="い" localSheetId="11" hidden="1">#REF!</definedName>
    <definedName name="い" localSheetId="18" hidden="1">#REF!</definedName>
    <definedName name="い" localSheetId="17" hidden="1">#REF!</definedName>
    <definedName name="い" hidden="1">#REF!</definedName>
    <definedName name="き" localSheetId="5" hidden="1">#REF!</definedName>
    <definedName name="き" localSheetId="37" hidden="1">#REF!</definedName>
    <definedName name="き" localSheetId="4" hidden="1">#REF!</definedName>
    <definedName name="き" localSheetId="12" hidden="1">#REF!</definedName>
    <definedName name="き" localSheetId="11" hidden="1">#REF!</definedName>
    <definedName name="き" localSheetId="18" hidden="1">#REF!</definedName>
    <definedName name="き" localSheetId="17" hidden="1">#REF!</definedName>
    <definedName name="き" hidden="1">#REF!</definedName>
    <definedName name="こ" localSheetId="12" hidden="1">#REF!</definedName>
    <definedName name="こ" localSheetId="11" hidden="1">#REF!</definedName>
    <definedName name="こ" localSheetId="18" hidden="1">#REF!</definedName>
    <definedName name="こ" localSheetId="17" hidden="1">#REF!</definedName>
    <definedName name="こ" hidden="1">#REF!</definedName>
    <definedName name="こ」" localSheetId="12" hidden="1">#REF!</definedName>
    <definedName name="こ」" localSheetId="11" hidden="1">#REF!</definedName>
    <definedName name="こ」" localSheetId="18" hidden="1">#REF!</definedName>
    <definedName name="こ」" localSheetId="17" hidden="1">#REF!</definedName>
    <definedName name="こ」" hidden="1">#REF!</definedName>
    <definedName name="事業分類">[1]事業分類・区分!$B$2:$H$2</definedName>
    <definedName name="別紙１７" localSheetId="5" hidden="1">#REF!</definedName>
    <definedName name="別紙１７" localSheetId="37" hidden="1">#REF!</definedName>
    <definedName name="別紙１７" localSheetId="4" hidden="1">#REF!</definedName>
    <definedName name="別紙１７" localSheetId="12" hidden="1">#REF!</definedName>
    <definedName name="別紙１７" localSheetId="11" hidden="1">#REF!</definedName>
    <definedName name="別紙１７" localSheetId="9" hidden="1">#REF!</definedName>
    <definedName name="別紙１７" localSheetId="18" hidden="1">#REF!</definedName>
    <definedName name="別紙１７" localSheetId="17" hidden="1">#REF!</definedName>
    <definedName name="別紙１７" localSheetId="32" hidden="1">#REF!</definedName>
    <definedName name="別紙１７" localSheetId="33" hidden="1">#REF!</definedName>
    <definedName name="別紙１７" hidden="1">#REF!</definedName>
    <definedName name="別紙３１" localSheetId="12" hidden="1">#REF!</definedName>
    <definedName name="別紙３１" localSheetId="11" hidden="1">#REF!</definedName>
    <definedName name="別紙３１" localSheetId="18" hidden="1">#REF!</definedName>
    <definedName name="別紙３１" localSheetId="17" hidden="1">#REF!</definedName>
    <definedName name="別紙３１" hidden="1">#REF!</definedName>
  </definedNames>
  <calcPr calcId="162913"/>
</workbook>
</file>

<file path=xl/calcChain.xml><?xml version="1.0" encoding="utf-8"?>
<calcChain xmlns="http://schemas.openxmlformats.org/spreadsheetml/2006/main">
  <c r="E12" i="480" l="1"/>
  <c r="B17" i="480"/>
  <c r="I12" i="480" l="1"/>
  <c r="E11" i="480"/>
  <c r="G12" i="480" l="1"/>
  <c r="G11" i="480" l="1"/>
  <c r="B70" i="480"/>
  <c r="B71" i="480"/>
  <c r="B72" i="480"/>
  <c r="B73" i="480"/>
  <c r="B74" i="480"/>
  <c r="B75" i="480"/>
  <c r="B76" i="480"/>
  <c r="B77" i="480"/>
  <c r="B78" i="480"/>
  <c r="B79" i="480"/>
  <c r="B80" i="480"/>
  <c r="B81" i="480"/>
  <c r="B82" i="480"/>
  <c r="B83" i="480"/>
  <c r="B84" i="480"/>
  <c r="B85" i="480"/>
  <c r="B86" i="480"/>
  <c r="B87" i="480"/>
  <c r="B52" i="480"/>
  <c r="B53" i="480"/>
  <c r="B54" i="480"/>
  <c r="B55" i="480"/>
  <c r="B56" i="480"/>
  <c r="B57" i="480"/>
  <c r="B58" i="480"/>
  <c r="B59" i="480"/>
  <c r="B60" i="480"/>
  <c r="B61" i="480"/>
  <c r="B62" i="480"/>
  <c r="B63" i="480"/>
  <c r="B64" i="480"/>
  <c r="B65" i="480"/>
  <c r="B66" i="480"/>
  <c r="B67" i="480"/>
  <c r="B68" i="480"/>
  <c r="B69" i="480"/>
  <c r="B19" i="480"/>
  <c r="B20" i="480"/>
  <c r="B21" i="480"/>
  <c r="B22" i="480"/>
  <c r="B23" i="480"/>
  <c r="B24" i="480"/>
  <c r="B25" i="480"/>
  <c r="B26" i="480"/>
  <c r="B27" i="480"/>
  <c r="B28" i="480"/>
  <c r="B29" i="480"/>
  <c r="B30" i="480"/>
  <c r="B31" i="480"/>
  <c r="B32" i="480"/>
  <c r="B33" i="480"/>
  <c r="B34" i="480"/>
  <c r="B35" i="480"/>
  <c r="B36" i="480"/>
  <c r="B37" i="480"/>
  <c r="B38" i="480"/>
  <c r="B39" i="480"/>
  <c r="B40" i="480"/>
  <c r="B41" i="480"/>
  <c r="B42" i="480"/>
  <c r="B43" i="480"/>
  <c r="B44" i="480"/>
  <c r="B45" i="480"/>
  <c r="B46" i="480"/>
  <c r="B47" i="480"/>
  <c r="B48" i="480"/>
  <c r="B49" i="480"/>
  <c r="B50" i="480"/>
  <c r="B51" i="480"/>
  <c r="B18" i="480"/>
  <c r="C22" i="511"/>
  <c r="C14" i="511"/>
  <c r="F33" i="504" l="1"/>
  <c r="D33" i="504"/>
  <c r="F32" i="504"/>
  <c r="D32" i="504"/>
  <c r="F31" i="504"/>
  <c r="D31" i="504"/>
  <c r="F30" i="504"/>
  <c r="D30" i="504"/>
  <c r="F29" i="504"/>
  <c r="D29" i="504"/>
  <c r="F28" i="504"/>
  <c r="D28" i="504"/>
  <c r="F27" i="504"/>
  <c r="D27" i="504"/>
  <c r="F26" i="504"/>
  <c r="D26" i="504"/>
  <c r="F25" i="504"/>
  <c r="D25" i="504"/>
  <c r="F24" i="504"/>
  <c r="D24" i="504"/>
  <c r="F23" i="504"/>
  <c r="D23" i="504"/>
  <c r="F22" i="504"/>
  <c r="D22" i="504"/>
  <c r="F21" i="504"/>
  <c r="D21" i="504"/>
  <c r="F20" i="504"/>
  <c r="D20" i="504"/>
  <c r="F19" i="504"/>
  <c r="D19" i="504"/>
  <c r="F18" i="504"/>
  <c r="D18" i="504"/>
  <c r="F17" i="504"/>
  <c r="D17" i="504"/>
  <c r="F16" i="504"/>
  <c r="D16" i="504"/>
  <c r="F15" i="504"/>
  <c r="D15" i="504"/>
  <c r="F14" i="504"/>
  <c r="D14" i="504"/>
  <c r="F13" i="504"/>
  <c r="D13" i="504"/>
  <c r="F12" i="504"/>
  <c r="D12" i="504"/>
  <c r="F11" i="504"/>
  <c r="D11" i="504"/>
  <c r="F10" i="504"/>
  <c r="D10" i="504"/>
  <c r="F9" i="504"/>
  <c r="D9" i="504"/>
  <c r="F19" i="497" l="1"/>
  <c r="D19" i="497"/>
  <c r="F18" i="497"/>
  <c r="D18" i="497"/>
  <c r="F17" i="497"/>
  <c r="D17" i="497"/>
  <c r="F16" i="497"/>
  <c r="D16" i="497"/>
  <c r="F15" i="497"/>
  <c r="D15" i="497"/>
  <c r="F14" i="497"/>
  <c r="D14" i="497"/>
  <c r="F13" i="497"/>
  <c r="D13" i="497"/>
  <c r="F12" i="497"/>
  <c r="D12" i="497"/>
  <c r="F11" i="497"/>
  <c r="D11" i="497"/>
  <c r="F10" i="497"/>
  <c r="D10" i="497"/>
  <c r="F9" i="497"/>
  <c r="D9" i="497"/>
  <c r="F8" i="497"/>
  <c r="D8" i="497"/>
  <c r="F31" i="495"/>
  <c r="D31" i="495"/>
  <c r="F30" i="495"/>
  <c r="D30" i="495"/>
  <c r="F29" i="495"/>
  <c r="D29" i="495"/>
  <c r="F28" i="495"/>
  <c r="D28" i="495"/>
  <c r="F27" i="495"/>
  <c r="D27" i="495"/>
  <c r="F26" i="495"/>
  <c r="D26" i="495"/>
  <c r="F25" i="495"/>
  <c r="D25" i="495"/>
  <c r="F24" i="495"/>
  <c r="D24" i="495"/>
  <c r="F23" i="495"/>
  <c r="D23" i="495"/>
  <c r="F22" i="495"/>
  <c r="D22" i="495"/>
  <c r="F21" i="495"/>
  <c r="D21" i="495"/>
  <c r="F20" i="495"/>
  <c r="D20" i="495"/>
  <c r="F19" i="495"/>
  <c r="D19" i="495"/>
  <c r="F18" i="495"/>
  <c r="D18" i="495"/>
  <c r="F17" i="495"/>
  <c r="D17" i="495"/>
  <c r="F16" i="495"/>
  <c r="D16" i="495"/>
  <c r="F15" i="495"/>
  <c r="D15" i="495"/>
  <c r="F14" i="495"/>
  <c r="D14" i="495"/>
  <c r="F13" i="495"/>
  <c r="D13" i="495"/>
  <c r="F12" i="495"/>
  <c r="D12" i="495"/>
  <c r="F11" i="495"/>
  <c r="D11" i="495"/>
  <c r="F10" i="495"/>
  <c r="D10" i="495"/>
  <c r="F9" i="495"/>
  <c r="D9" i="495"/>
  <c r="F8" i="495"/>
  <c r="D8" i="495"/>
  <c r="F7" i="495"/>
  <c r="D7" i="495"/>
  <c r="K34" i="492"/>
  <c r="J34" i="492"/>
  <c r="I34" i="492"/>
  <c r="H34" i="492"/>
  <c r="L34" i="492" s="1"/>
  <c r="K33" i="492"/>
  <c r="J33" i="492"/>
  <c r="I33" i="492"/>
  <c r="H33" i="492"/>
  <c r="L33" i="492" s="1"/>
  <c r="L32" i="492"/>
  <c r="L31" i="492"/>
  <c r="L30" i="492"/>
  <c r="L29" i="492"/>
  <c r="L28" i="492"/>
  <c r="L27" i="492"/>
  <c r="L26" i="492"/>
  <c r="L25" i="492"/>
  <c r="L24" i="492"/>
  <c r="L23" i="492"/>
  <c r="L22" i="492"/>
  <c r="L21" i="492"/>
  <c r="L20" i="492"/>
  <c r="L19" i="492"/>
  <c r="L18" i="492"/>
  <c r="L17" i="492"/>
  <c r="U59" i="408" l="1"/>
  <c r="U53" i="408"/>
  <c r="P53" i="408"/>
  <c r="U50" i="408"/>
  <c r="P50" i="408"/>
  <c r="U44" i="408"/>
  <c r="P44" i="408"/>
  <c r="P41" i="408"/>
  <c r="U37" i="408"/>
  <c r="P37" i="408"/>
  <c r="U35" i="408"/>
  <c r="P35" i="408"/>
  <c r="R19" i="408"/>
  <c r="U163" i="401"/>
  <c r="AB161" i="401"/>
  <c r="AB160" i="401"/>
  <c r="U160" i="401"/>
  <c r="AB159" i="401"/>
  <c r="U156" i="401"/>
  <c r="U153" i="401"/>
  <c r="Q153" i="401"/>
  <c r="U152" i="401"/>
  <c r="Q152" i="401"/>
  <c r="U151" i="401"/>
  <c r="U149" i="401"/>
  <c r="Q149" i="401"/>
  <c r="U148" i="401"/>
  <c r="Q148" i="401"/>
  <c r="U147" i="401"/>
  <c r="U144" i="401"/>
  <c r="Q144" i="401"/>
  <c r="U143" i="401"/>
  <c r="Q143" i="401"/>
  <c r="U142" i="401"/>
  <c r="U140" i="401"/>
  <c r="Q140" i="401"/>
  <c r="U139" i="401"/>
  <c r="Q139" i="401"/>
  <c r="U138" i="401"/>
  <c r="U135" i="401"/>
  <c r="Q135" i="401"/>
  <c r="U132" i="401"/>
  <c r="U130" i="401"/>
  <c r="U129" i="401"/>
  <c r="U126" i="401"/>
  <c r="U125" i="401"/>
  <c r="Q125" i="401"/>
  <c r="AA120" i="401"/>
  <c r="Q120" i="401"/>
  <c r="M120" i="401"/>
  <c r="AA119" i="401"/>
  <c r="U119" i="401"/>
  <c r="Q119" i="401"/>
  <c r="Q117" i="401"/>
  <c r="U114" i="401"/>
  <c r="Q114" i="401"/>
  <c r="Q112" i="401"/>
  <c r="Q109" i="401"/>
  <c r="Q106" i="401"/>
  <c r="Q104" i="401"/>
  <c r="Q102" i="401"/>
  <c r="Q100" i="401"/>
  <c r="Q98" i="401"/>
  <c r="Q95" i="401"/>
  <c r="AD92" i="401"/>
  <c r="AC92" i="401"/>
  <c r="AB92" i="401"/>
  <c r="Q92" i="401"/>
  <c r="Q89" i="401"/>
  <c r="Q87" i="401"/>
  <c r="Q85" i="401"/>
  <c r="Q83" i="401"/>
  <c r="Q81" i="401"/>
  <c r="AB80" i="401"/>
  <c r="U79" i="401"/>
  <c r="Z78" i="401"/>
  <c r="U78" i="401"/>
  <c r="V49" i="401"/>
  <c r="V48" i="401"/>
  <c r="Q48" i="401"/>
  <c r="M48" i="401"/>
  <c r="U41" i="401"/>
  <c r="U40" i="401"/>
  <c r="T31" i="401"/>
  <c r="J31" i="401"/>
  <c r="T30" i="401"/>
  <c r="J30" i="401"/>
  <c r="U27" i="401"/>
  <c r="U26" i="401"/>
  <c r="T25" i="401"/>
  <c r="J25" i="401"/>
  <c r="T24" i="401"/>
  <c r="J24" i="401"/>
  <c r="V17" i="401"/>
  <c r="Q17" i="401"/>
  <c r="M17" i="401"/>
  <c r="V16" i="401"/>
  <c r="V15" i="401"/>
  <c r="U46" i="390"/>
  <c r="U42" i="390"/>
  <c r="U39" i="390"/>
  <c r="U35" i="390"/>
  <c r="U31" i="390"/>
  <c r="U27" i="390"/>
  <c r="U12" i="390"/>
  <c r="A89" i="481"/>
  <c r="A88" i="481"/>
  <c r="A87" i="481"/>
  <c r="A86" i="481"/>
  <c r="A85" i="481"/>
  <c r="A84" i="481"/>
  <c r="A83" i="481"/>
  <c r="A82" i="481"/>
  <c r="A81" i="481"/>
  <c r="A80" i="481"/>
  <c r="A79" i="481"/>
  <c r="A78" i="481"/>
  <c r="A77" i="481"/>
  <c r="A76" i="481"/>
  <c r="A75" i="481"/>
  <c r="A74" i="481"/>
  <c r="A73" i="481"/>
  <c r="A72" i="481"/>
  <c r="A71" i="481"/>
  <c r="A70" i="481"/>
  <c r="A69" i="481"/>
  <c r="A68" i="481"/>
  <c r="A67" i="481"/>
  <c r="A66" i="481"/>
  <c r="A65" i="481"/>
  <c r="A64" i="481"/>
  <c r="A63" i="481"/>
  <c r="A62" i="481"/>
  <c r="A61" i="481"/>
  <c r="A60" i="481"/>
  <c r="A59" i="481"/>
  <c r="A58" i="481"/>
  <c r="A57" i="481"/>
  <c r="A56" i="481"/>
  <c r="A55" i="481"/>
  <c r="A54" i="481"/>
  <c r="A53" i="481"/>
  <c r="A52" i="481"/>
  <c r="A51" i="481"/>
  <c r="A50" i="481"/>
  <c r="A49" i="481"/>
  <c r="A48" i="481"/>
  <c r="A47" i="481"/>
  <c r="A46" i="481"/>
  <c r="A45" i="481"/>
  <c r="A44" i="481"/>
  <c r="A43" i="481"/>
  <c r="A42" i="481"/>
  <c r="A41" i="481"/>
  <c r="A40" i="481"/>
  <c r="A39" i="481"/>
  <c r="A38" i="481"/>
  <c r="A37" i="481"/>
  <c r="A36" i="481"/>
  <c r="A35" i="481"/>
  <c r="A34" i="481"/>
  <c r="A33" i="481"/>
  <c r="A32" i="481"/>
  <c r="A31" i="481"/>
  <c r="A30" i="481"/>
  <c r="A29" i="481"/>
  <c r="A28" i="481"/>
  <c r="A27" i="481"/>
  <c r="A26" i="481"/>
  <c r="A25" i="481"/>
  <c r="A24" i="481"/>
  <c r="A23" i="481"/>
  <c r="A22" i="481"/>
  <c r="A21" i="481"/>
  <c r="A20" i="481"/>
  <c r="A19" i="481"/>
  <c r="A18" i="481"/>
  <c r="K13" i="481"/>
  <c r="J13" i="481"/>
  <c r="E13" i="481"/>
  <c r="D13" i="481"/>
  <c r="C13" i="481"/>
  <c r="B13" i="481"/>
  <c r="L12" i="481"/>
  <c r="I12" i="481"/>
  <c r="F12" i="481"/>
  <c r="G12" i="481" s="1"/>
  <c r="H12" i="481" s="1"/>
  <c r="D12" i="481"/>
  <c r="A12" i="481"/>
  <c r="L11" i="481"/>
  <c r="I11" i="481"/>
  <c r="F11" i="481"/>
  <c r="G11" i="481" s="1"/>
  <c r="D11" i="481"/>
  <c r="A11" i="481"/>
  <c r="A5" i="481"/>
  <c r="M4" i="481"/>
  <c r="D16" i="429"/>
  <c r="A5" i="429"/>
  <c r="B24" i="448"/>
  <c r="A7" i="448"/>
  <c r="U59" i="337"/>
  <c r="U53" i="337"/>
  <c r="P53" i="337"/>
  <c r="U50" i="337"/>
  <c r="P50" i="337"/>
  <c r="U44" i="337"/>
  <c r="P44" i="337"/>
  <c r="P41" i="337"/>
  <c r="U37" i="337"/>
  <c r="P37" i="337"/>
  <c r="U35" i="337"/>
  <c r="P35" i="337"/>
  <c r="R19" i="337"/>
  <c r="H19" i="337"/>
  <c r="P14" i="337"/>
  <c r="U163" i="353"/>
  <c r="AB161" i="353"/>
  <c r="AB160" i="353"/>
  <c r="U160" i="353"/>
  <c r="AB159" i="353"/>
  <c r="U156" i="353"/>
  <c r="U153" i="353"/>
  <c r="Q153" i="353"/>
  <c r="U152" i="353"/>
  <c r="Q152" i="353"/>
  <c r="U151" i="353"/>
  <c r="U149" i="353"/>
  <c r="Q149" i="353"/>
  <c r="U148" i="353"/>
  <c r="Q148" i="353"/>
  <c r="U147" i="353"/>
  <c r="U144" i="353"/>
  <c r="Q144" i="353"/>
  <c r="U143" i="353"/>
  <c r="Q143" i="353"/>
  <c r="U142" i="353"/>
  <c r="U140" i="353"/>
  <c r="Q140" i="353"/>
  <c r="U139" i="353"/>
  <c r="Q139" i="353"/>
  <c r="U138" i="353"/>
  <c r="U135" i="353"/>
  <c r="Q135" i="353"/>
  <c r="U132" i="353"/>
  <c r="U130" i="353"/>
  <c r="U129" i="353"/>
  <c r="U126" i="353"/>
  <c r="U125" i="353"/>
  <c r="Q125" i="353"/>
  <c r="AA120" i="353"/>
  <c r="Q120" i="353"/>
  <c r="M120" i="353"/>
  <c r="AA119" i="353"/>
  <c r="U119" i="353"/>
  <c r="Q119" i="353"/>
  <c r="Q117" i="353"/>
  <c r="U114" i="353"/>
  <c r="Q114" i="353"/>
  <c r="Q112" i="353"/>
  <c r="Q109" i="353"/>
  <c r="Q106" i="353"/>
  <c r="Q104" i="353"/>
  <c r="Q102" i="353"/>
  <c r="Q100" i="353"/>
  <c r="Q98" i="353"/>
  <c r="Q95" i="353"/>
  <c r="AD92" i="353"/>
  <c r="AC92" i="353"/>
  <c r="AB92" i="353"/>
  <c r="Q92" i="353"/>
  <c r="Q89" i="353"/>
  <c r="Q87" i="353"/>
  <c r="Q85" i="353"/>
  <c r="Q83" i="353"/>
  <c r="Q81" i="353"/>
  <c r="AB80" i="353"/>
  <c r="U79" i="353"/>
  <c r="Z78" i="353"/>
  <c r="U78" i="353"/>
  <c r="V49" i="353"/>
  <c r="V48" i="353"/>
  <c r="Q48" i="353"/>
  <c r="M48" i="353"/>
  <c r="U41" i="353"/>
  <c r="U40" i="353"/>
  <c r="T31" i="353"/>
  <c r="J31" i="353"/>
  <c r="T30" i="353"/>
  <c r="J30" i="353"/>
  <c r="U27" i="353"/>
  <c r="U26" i="353"/>
  <c r="T25" i="353"/>
  <c r="J25" i="353"/>
  <c r="T24" i="353"/>
  <c r="J24" i="353"/>
  <c r="V17" i="353"/>
  <c r="Q17" i="353"/>
  <c r="M17" i="353"/>
  <c r="V16" i="353"/>
  <c r="V15" i="353"/>
  <c r="U44" i="335"/>
  <c r="U40" i="335"/>
  <c r="U37" i="335"/>
  <c r="U33" i="335"/>
  <c r="U29" i="335"/>
  <c r="U25" i="335"/>
  <c r="U11" i="335"/>
  <c r="F13" i="480"/>
  <c r="D13" i="480"/>
  <c r="C13" i="480"/>
  <c r="P6" i="480"/>
  <c r="B5" i="480"/>
  <c r="I13" i="481" l="1"/>
  <c r="B11" i="480"/>
  <c r="B12" i="480"/>
  <c r="H12" i="480"/>
  <c r="E13" i="480"/>
  <c r="L13" i="481"/>
  <c r="H11" i="481"/>
  <c r="H13" i="481" s="1"/>
  <c r="G13" i="481"/>
  <c r="F13" i="481"/>
  <c r="G13" i="480"/>
  <c r="M12" i="480" l="1"/>
  <c r="J12" i="480"/>
  <c r="H11" i="480"/>
  <c r="I11" i="480" s="1"/>
  <c r="H13" i="480" l="1"/>
  <c r="J11" i="480"/>
  <c r="M11" i="480" s="1"/>
  <c r="I13" i="480" l="1"/>
  <c r="M13" i="480"/>
</calcChain>
</file>

<file path=xl/comments1.xml><?xml version="1.0" encoding="utf-8"?>
<comments xmlns="http://schemas.openxmlformats.org/spreadsheetml/2006/main">
  <authors>
    <author>近藤 克也(kondou-katsuya.ti1)</author>
  </authors>
  <commentList>
    <comment ref="L2" authorId="0" shapeId="0">
      <text>
        <r>
          <rPr>
            <b/>
            <sz val="9"/>
            <color indexed="81"/>
            <rFont val="MS P ゴシック"/>
            <family val="3"/>
            <charset val="128"/>
          </rPr>
          <t>L2セルを選択しますと
プルダウンから事業名を選択可能です</t>
        </r>
        <r>
          <rPr>
            <sz val="9"/>
            <color indexed="81"/>
            <rFont val="MS P ゴシック"/>
            <family val="3"/>
            <charset val="128"/>
          </rPr>
          <t xml:space="preserve">
</t>
        </r>
      </text>
    </comment>
  </commentList>
</comments>
</file>

<file path=xl/comments2.xml><?xml version="1.0" encoding="utf-8"?>
<comments xmlns="http://schemas.openxmlformats.org/spreadsheetml/2006/main">
  <authors>
    <author>厚生労働省ネットワークシステム</author>
  </authors>
  <commentList>
    <comment ref="A11" authorId="0" shapeId="0">
      <text>
        <r>
          <rPr>
            <sz val="9"/>
            <color indexed="81"/>
            <rFont val="MS P ゴシック"/>
            <family val="3"/>
            <charset val="128"/>
          </rPr>
          <t>※拠点としての目指す将来像等について記載してください。</t>
        </r>
      </text>
    </comment>
    <comment ref="A18" authorId="0" shapeId="0">
      <text>
        <r>
          <rPr>
            <sz val="9"/>
            <color indexed="81"/>
            <rFont val="MS P ゴシック"/>
            <family val="3"/>
            <charset val="128"/>
          </rPr>
          <t xml:space="preserve">
※①及び②項については、下記の点を踏まえ記載してください。
※種々の研修開催に係る「研修対象」「開催予定日」及び「研修内容」等を簡潔に記載してください。
※令和２年度までに作成された臨床研究・治験従事者等に対する研修で報告されたカリキュラムを元に、e-learning等を活用し、外部の研修会受講が困難な者においても同様のカリキュラムが受講できるような対応策の内容等について記載して下さい。
※同研修開催機関との連絡調整の仕方等を記載してください。</t>
        </r>
      </text>
    </comment>
    <comment ref="A28" authorId="0" shapeId="0">
      <text>
        <r>
          <rPr>
            <sz val="9"/>
            <color indexed="81"/>
            <rFont val="MS P ゴシック"/>
            <family val="3"/>
            <charset val="128"/>
          </rPr>
          <t>※研修ごとに記載して下さい。
※各種研修の取りまとめ機関は、各機関との連絡調整を行う時期等についても記載してください。</t>
        </r>
      </text>
    </comment>
  </commentList>
</comments>
</file>

<file path=xl/comments3.xml><?xml version="1.0" encoding="utf-8"?>
<comments xmlns="http://schemas.openxmlformats.org/spreadsheetml/2006/main">
  <authors>
    <author>厚生労働省ネットワークシステム</author>
  </authors>
  <commentList>
    <comment ref="A11" authorId="0" shapeId="0">
      <text>
        <r>
          <rPr>
            <sz val="9"/>
            <color indexed="81"/>
            <rFont val="MS P ゴシック"/>
            <family val="3"/>
            <charset val="128"/>
          </rPr>
          <t>※拠点としての目指す将来像等について記載してください。</t>
        </r>
      </text>
    </comment>
    <comment ref="A18" authorId="0" shapeId="0">
      <text>
        <r>
          <rPr>
            <sz val="9"/>
            <color indexed="81"/>
            <rFont val="MS P ゴシック"/>
            <family val="3"/>
            <charset val="128"/>
          </rPr>
          <t xml:space="preserve">
※①及び②項については、下記の点を踏まえ記載してください。
※種々の先進医療実施に向けた試験実施計画書作成等の支援に係る体制構築等を簡潔に記載してください。
※当該窓口にどのような役割・機能を持たせる計画であるのか、記載してください。
※育成プログラムの作成に向けての取り組みについて記載してください。（該当医療機関のみ）</t>
        </r>
      </text>
    </comment>
    <comment ref="A28" authorId="0" shapeId="0">
      <text>
        <r>
          <rPr>
            <sz val="9"/>
            <color indexed="81"/>
            <rFont val="MS P ゴシック"/>
            <family val="3"/>
            <charset val="128"/>
          </rPr>
          <t>※事前相談対応と育成プログラム作成（該当医療機関のみ）は別に作成してください。</t>
        </r>
      </text>
    </comment>
  </commentList>
</comments>
</file>

<file path=xl/sharedStrings.xml><?xml version="1.0" encoding="utf-8"?>
<sst xmlns="http://schemas.openxmlformats.org/spreadsheetml/2006/main" count="3342" uniqueCount="803">
  <si>
    <t>基　準　額　算　出　内　訳</t>
    <phoneticPr fontId="4"/>
  </si>
  <si>
    <t>補助対象・補助対象外</t>
    <rPh sb="0" eb="2">
      <t>ホジョ</t>
    </rPh>
    <rPh sb="2" eb="4">
      <t>タイショウ</t>
    </rPh>
    <rPh sb="5" eb="7">
      <t>ホジョ</t>
    </rPh>
    <rPh sb="7" eb="10">
      <t>タイショウガイ</t>
    </rPh>
    <phoneticPr fontId="4"/>
  </si>
  <si>
    <t>【補助対象外】計</t>
    <rPh sb="1" eb="3">
      <t>ホジョ</t>
    </rPh>
    <rPh sb="3" eb="6">
      <t>タイショウガイ</t>
    </rPh>
    <rPh sb="7" eb="8">
      <t>ケイ</t>
    </rPh>
    <phoneticPr fontId="4"/>
  </si>
  <si>
    <t>　合　　　　　計</t>
    <rPh sb="1" eb="2">
      <t>ゴウ</t>
    </rPh>
    <rPh sb="7" eb="8">
      <t>ケイ</t>
    </rPh>
    <phoneticPr fontId="4"/>
  </si>
  <si>
    <t>研 修 歯 科 医 延 人 数</t>
    <rPh sb="0" eb="1">
      <t>ケン</t>
    </rPh>
    <rPh sb="2" eb="3">
      <t>オサム</t>
    </rPh>
    <rPh sb="4" eb="5">
      <t>ハ</t>
    </rPh>
    <rPh sb="6" eb="7">
      <t>カ</t>
    </rPh>
    <rPh sb="8" eb="9">
      <t>イ</t>
    </rPh>
    <rPh sb="10" eb="11">
      <t>ノ</t>
    </rPh>
    <rPh sb="12" eb="13">
      <t>ヒト</t>
    </rPh>
    <rPh sb="14" eb="15">
      <t>カズ</t>
    </rPh>
    <phoneticPr fontId="5"/>
  </si>
  <si>
    <t>a</t>
    <phoneticPr fontId="4"/>
  </si>
  <si>
    <t>／</t>
    <phoneticPr fontId="5"/>
  </si>
  <si>
    <t>【単独型・管理型臨床研修施設名】</t>
    <rPh sb="8" eb="10">
      <t>リンショウ</t>
    </rPh>
    <rPh sb="10" eb="12">
      <t>ケンシュウ</t>
    </rPh>
    <rPh sb="12" eb="14">
      <t>シセツ</t>
    </rPh>
    <phoneticPr fontId="4"/>
  </si>
  <si>
    <t>（１）研修歯科医延人数　【附表Ａ】</t>
    <rPh sb="5" eb="7">
      <t>シカ</t>
    </rPh>
    <rPh sb="13" eb="15">
      <t>フヒョウ</t>
    </rPh>
    <phoneticPr fontId="5"/>
  </si>
  <si>
    <t>（２）研修歯科医数</t>
    <rPh sb="5" eb="7">
      <t>シカ</t>
    </rPh>
    <phoneticPr fontId="4"/>
  </si>
  <si>
    <t>施設群全体</t>
    <rPh sb="0" eb="2">
      <t>シセツ</t>
    </rPh>
    <rPh sb="2" eb="3">
      <t>グン</t>
    </rPh>
    <rPh sb="3" eb="5">
      <t>ゼンタイ</t>
    </rPh>
    <phoneticPr fontId="5"/>
  </si>
  <si>
    <t>研修歯科医延人数</t>
    <rPh sb="0" eb="2">
      <t>ケンシュウ</t>
    </rPh>
    <rPh sb="2" eb="5">
      <t>シカイ</t>
    </rPh>
    <rPh sb="5" eb="6">
      <t>ノ</t>
    </rPh>
    <rPh sb="6" eb="8">
      <t>ニンズウ</t>
    </rPh>
    <phoneticPr fontId="5"/>
  </si>
  <si>
    <t>研修歯科医数</t>
    <rPh sb="0" eb="5">
      <t>ケンシュウシカイ</t>
    </rPh>
    <rPh sb="5" eb="6">
      <t>スウ</t>
    </rPh>
    <phoneticPr fontId="4"/>
  </si>
  <si>
    <t>（注）研修歯科医数は、研修歯科医延人数を12(月)で除して、小数点以下を四捨五入して得た数とする。</t>
    <rPh sb="5" eb="7">
      <t>シカ</t>
    </rPh>
    <rPh sb="13" eb="15">
      <t>シカ</t>
    </rPh>
    <rPh sb="23" eb="24">
      <t>ツキ</t>
    </rPh>
    <rPh sb="36" eb="40">
      <t>シシャゴニュウ</t>
    </rPh>
    <phoneticPr fontId="5"/>
  </si>
  <si>
    <t>（３）へき地診療所研修支援事業実施研修歯科医数　【附表Ｂ】</t>
    <rPh sb="15" eb="17">
      <t>ジッシ</t>
    </rPh>
    <rPh sb="17" eb="19">
      <t>ケンシュウ</t>
    </rPh>
    <rPh sb="19" eb="22">
      <t>シカイ</t>
    </rPh>
    <rPh sb="22" eb="23">
      <t>スウ</t>
    </rPh>
    <phoneticPr fontId="5"/>
  </si>
  <si>
    <t>事業実施研修歯科医数</t>
    <rPh sb="0" eb="2">
      <t>ジギョウ</t>
    </rPh>
    <rPh sb="2" eb="4">
      <t>ジッシ</t>
    </rPh>
    <rPh sb="4" eb="9">
      <t>ケンシュウシカイ</t>
    </rPh>
    <rPh sb="9" eb="10">
      <t>スウ</t>
    </rPh>
    <phoneticPr fontId="5"/>
  </si>
  <si>
    <t>２　基準額適用</t>
    <rPh sb="2" eb="5">
      <t>キジュンガク</t>
    </rPh>
    <rPh sb="5" eb="7">
      <t>テキヨウ</t>
    </rPh>
    <phoneticPr fontId="5"/>
  </si>
  <si>
    <t>研修歯科医延人数 a</t>
    <rPh sb="2" eb="4">
      <t>シカ</t>
    </rPh>
    <phoneticPr fontId="5"/>
  </si>
  <si>
    <t>（２）プログラム責任者経費</t>
    <rPh sb="8" eb="11">
      <t>セキニンシャ</t>
    </rPh>
    <rPh sb="11" eb="13">
      <t>ケイヒ</t>
    </rPh>
    <phoneticPr fontId="5"/>
  </si>
  <si>
    <t>目標達成管理</t>
    <rPh sb="0" eb="2">
      <t>モクヒョウ</t>
    </rPh>
    <rPh sb="2" eb="4">
      <t>タッセイ</t>
    </rPh>
    <rPh sb="4" eb="6">
      <t>カンリ</t>
    </rPh>
    <phoneticPr fontId="5"/>
  </si>
  <si>
    <t>（３）研修管理委員会経費</t>
    <rPh sb="3" eb="5">
      <t>ケンシュウ</t>
    </rPh>
    <rPh sb="5" eb="7">
      <t>カンリ</t>
    </rPh>
    <rPh sb="7" eb="10">
      <t>イインカイ</t>
    </rPh>
    <rPh sb="10" eb="12">
      <t>ケイヒ</t>
    </rPh>
    <phoneticPr fontId="5"/>
  </si>
  <si>
    <t>（４）へき地診療所研修支援経費</t>
    <rPh sb="5" eb="6">
      <t>チ</t>
    </rPh>
    <rPh sb="6" eb="9">
      <t>シンリョウショ</t>
    </rPh>
    <rPh sb="9" eb="11">
      <t>ケンシュウ</t>
    </rPh>
    <rPh sb="11" eb="13">
      <t>シエン</t>
    </rPh>
    <rPh sb="13" eb="15">
      <t>ケイヒ</t>
    </rPh>
    <phoneticPr fontId="5"/>
  </si>
  <si>
    <t>（５）研修歯科医物件費</t>
    <rPh sb="3" eb="8">
      <t>ケンシュウシカイ</t>
    </rPh>
    <rPh sb="8" eb="10">
      <t>ブッケン</t>
    </rPh>
    <rPh sb="10" eb="11">
      <t>ヒ</t>
    </rPh>
    <phoneticPr fontId="5"/>
  </si>
  <si>
    <t>基準額合計</t>
    <rPh sb="0" eb="3">
      <t>キジュンガク</t>
    </rPh>
    <rPh sb="3" eb="5">
      <t>ゴウケイ</t>
    </rPh>
    <phoneticPr fontId="4"/>
  </si>
  <si>
    <t>×</t>
  </si>
  <si>
    <t>人</t>
    <rPh sb="0" eb="1">
      <t>ニン</t>
    </rPh>
    <phoneticPr fontId="5"/>
  </si>
  <si>
    <t>円</t>
    <rPh sb="0" eb="1">
      <t>エン</t>
    </rPh>
    <phoneticPr fontId="5"/>
  </si>
  <si>
    <t>円／月額）</t>
    <rPh sb="0" eb="1">
      <t>エン</t>
    </rPh>
    <rPh sb="2" eb="4">
      <t>ゲツガク</t>
    </rPh>
    <phoneticPr fontId="5"/>
  </si>
  <si>
    <t>円】</t>
    <rPh sb="0" eb="1">
      <t>エン</t>
    </rPh>
    <phoneticPr fontId="5"/>
  </si>
  <si>
    <t>円／年額）</t>
    <rPh sb="0" eb="1">
      <t>エン</t>
    </rPh>
    <rPh sb="2" eb="3">
      <t>ネン</t>
    </rPh>
    <rPh sb="3" eb="4">
      <t>ガク</t>
    </rPh>
    <phoneticPr fontId="5"/>
  </si>
  <si>
    <t>基本業務</t>
    <rPh sb="0" eb="2">
      <t>キホン</t>
    </rPh>
    <rPh sb="2" eb="4">
      <t>ギョウム</t>
    </rPh>
    <phoneticPr fontId="5"/>
  </si>
  <si>
    <t xml:space="preserve">円 </t>
  </si>
  <si>
    <t xml:space="preserve">Ａ </t>
  </si>
  <si>
    <t>寄 付 金</t>
  </si>
  <si>
    <t>差引額</t>
  </si>
  <si>
    <t>予 定 額</t>
  </si>
  <si>
    <t>総事業費</t>
  </si>
  <si>
    <t>基準額</t>
  </si>
  <si>
    <t>対象経費</t>
  </si>
  <si>
    <t>の 支 出</t>
  </si>
  <si>
    <t xml:space="preserve">Ｄ </t>
  </si>
  <si>
    <t xml:space="preserve">Ｅ </t>
  </si>
  <si>
    <t xml:space="preserve">Ｂ </t>
  </si>
  <si>
    <t>人</t>
    <rPh sb="0" eb="1">
      <t>ニン</t>
    </rPh>
    <phoneticPr fontId="4"/>
  </si>
  <si>
    <t>教育指導経費</t>
    <rPh sb="0" eb="2">
      <t>キョウイク</t>
    </rPh>
    <rPh sb="2" eb="4">
      <t>シドウ</t>
    </rPh>
    <rPh sb="4" eb="6">
      <t>ケイヒ</t>
    </rPh>
    <phoneticPr fontId="5"/>
  </si>
  <si>
    <t>（４）指導歯科医資質向上推進事業　【附表Ｃ】</t>
    <rPh sb="3" eb="5">
      <t>シドウ</t>
    </rPh>
    <rPh sb="5" eb="8">
      <t>シカイ</t>
    </rPh>
    <rPh sb="8" eb="10">
      <t>シシツ</t>
    </rPh>
    <rPh sb="10" eb="12">
      <t>コウジョウ</t>
    </rPh>
    <rPh sb="12" eb="14">
      <t>スイシン</t>
    </rPh>
    <rPh sb="14" eb="16">
      <t>ジギョウ</t>
    </rPh>
    <phoneticPr fontId="5"/>
  </si>
  <si>
    <t>（６）指導歯科医資質向上推進経費</t>
    <rPh sb="3" eb="5">
      <t>シドウ</t>
    </rPh>
    <rPh sb="5" eb="8">
      <t>シカイ</t>
    </rPh>
    <rPh sb="8" eb="10">
      <t>シシツ</t>
    </rPh>
    <rPh sb="10" eb="12">
      <t>コウジョウ</t>
    </rPh>
    <rPh sb="12" eb="14">
      <t>スイシン</t>
    </rPh>
    <rPh sb="14" eb="16">
      <t>ケイヒ</t>
    </rPh>
    <phoneticPr fontId="5"/>
  </si>
  <si>
    <t>※指導歯科医を5人以上配置している施設が申請する場合以外（６）は計上しないこと</t>
    <rPh sb="1" eb="3">
      <t>シドウ</t>
    </rPh>
    <rPh sb="3" eb="6">
      <t>シカイ</t>
    </rPh>
    <rPh sb="8" eb="9">
      <t>ニン</t>
    </rPh>
    <rPh sb="9" eb="11">
      <t>イジョウ</t>
    </rPh>
    <rPh sb="11" eb="13">
      <t>ハイチ</t>
    </rPh>
    <rPh sb="17" eb="19">
      <t>シセツ</t>
    </rPh>
    <rPh sb="20" eb="22">
      <t>シンセイ</t>
    </rPh>
    <rPh sb="24" eb="26">
      <t>バアイ</t>
    </rPh>
    <rPh sb="26" eb="28">
      <t>イガイ</t>
    </rPh>
    <rPh sb="32" eb="34">
      <t>ケイジョウ</t>
    </rPh>
    <phoneticPr fontId="4"/>
  </si>
  <si>
    <t>施設の指導歯科医数</t>
    <rPh sb="0" eb="2">
      <t>シセツ</t>
    </rPh>
    <rPh sb="3" eb="5">
      <t>シドウ</t>
    </rPh>
    <rPh sb="5" eb="7">
      <t>シカ</t>
    </rPh>
    <rPh sb="7" eb="8">
      <t>イ</t>
    </rPh>
    <rPh sb="8" eb="9">
      <t>スウ</t>
    </rPh>
    <phoneticPr fontId="4"/>
  </si>
  <si>
    <t>１　教育指導経費及び指導歯科医資質向上推進経費</t>
    <phoneticPr fontId="4"/>
  </si>
  <si>
    <t>（注）研修歯科医延人数は、当該年度内における各月の末日に在籍する診療科の研修歯科医数の総和であること。</t>
    <rPh sb="5" eb="7">
      <t>シカ</t>
    </rPh>
    <rPh sb="32" eb="35">
      <t>シンリョウカ</t>
    </rPh>
    <rPh sb="38" eb="40">
      <t>シカ</t>
    </rPh>
    <phoneticPr fontId="5"/>
  </si>
  <si>
    <t>（１）指導経費</t>
    <rPh sb="3" eb="5">
      <t>シドウ</t>
    </rPh>
    <rPh sb="5" eb="7">
      <t>ケイヒ</t>
    </rPh>
    <phoneticPr fontId="5"/>
  </si>
  <si>
    <t>歯課分</t>
    <rPh sb="0" eb="2">
      <t>シカ</t>
    </rPh>
    <rPh sb="2" eb="3">
      <t>ブン</t>
    </rPh>
    <phoneticPr fontId="4"/>
  </si>
  <si>
    <t>２）医科分</t>
    <rPh sb="2" eb="4">
      <t>イカ</t>
    </rPh>
    <rPh sb="4" eb="5">
      <t>ブン</t>
    </rPh>
    <phoneticPr fontId="4"/>
  </si>
  <si>
    <t>指導経費（医科）計</t>
    <rPh sb="0" eb="2">
      <t>シドウ</t>
    </rPh>
    <rPh sb="2" eb="4">
      <t>ケイヒ</t>
    </rPh>
    <rPh sb="5" eb="7">
      <t>イカ</t>
    </rPh>
    <rPh sb="8" eb="9">
      <t>ケイ</t>
    </rPh>
    <phoneticPr fontId="4"/>
  </si>
  <si>
    <t>研修歯科医延人数 b</t>
    <rPh sb="2" eb="4">
      <t>シカ</t>
    </rPh>
    <phoneticPr fontId="5"/>
  </si>
  <si>
    <t>研修歯科医数 e</t>
    <rPh sb="0" eb="2">
      <t>ケンシュウ</t>
    </rPh>
    <rPh sb="2" eb="5">
      <t>シカイ</t>
    </rPh>
    <rPh sb="5" eb="6">
      <t>スウ</t>
    </rPh>
    <phoneticPr fontId="4"/>
  </si>
  <si>
    <t>研修歯科医延人数 d</t>
    <rPh sb="2" eb="4">
      <t>シカ</t>
    </rPh>
    <phoneticPr fontId="5"/>
  </si>
  <si>
    <t>事業実施研修歯科医数 f</t>
    <rPh sb="0" eb="2">
      <t>ジギョウ</t>
    </rPh>
    <rPh sb="2" eb="4">
      <t>ジッシ</t>
    </rPh>
    <rPh sb="4" eb="9">
      <t>ケンシュウシカイ</t>
    </rPh>
    <rPh sb="9" eb="10">
      <t>カズ</t>
    </rPh>
    <phoneticPr fontId="5"/>
  </si>
  <si>
    <t>研修歯科医延人数 a+b</t>
    <rPh sb="2" eb="4">
      <t>シカ</t>
    </rPh>
    <phoneticPr fontId="5"/>
  </si>
  <si>
    <t>円</t>
    <rPh sb="0" eb="1">
      <t>エン</t>
    </rPh>
    <phoneticPr fontId="4"/>
  </si>
  <si>
    <t>Ｄ</t>
    <phoneticPr fontId="4"/>
  </si>
  <si>
    <t>計</t>
    <rPh sb="0" eb="1">
      <t>ケイ</t>
    </rPh>
    <phoneticPr fontId="4"/>
  </si>
  <si>
    <t>寄　付　金</t>
    <rPh sb="0" eb="1">
      <t>キ</t>
    </rPh>
    <rPh sb="2" eb="3">
      <t>ヅケ</t>
    </rPh>
    <rPh sb="4" eb="5">
      <t>キン</t>
    </rPh>
    <phoneticPr fontId="4"/>
  </si>
  <si>
    <t xml:space="preserve"> 選  定  額</t>
    <phoneticPr fontId="4"/>
  </si>
  <si>
    <t>そ の 他 の</t>
    <phoneticPr fontId="4"/>
  </si>
  <si>
    <t>収　入　額</t>
    <rPh sb="0" eb="1">
      <t>オサム</t>
    </rPh>
    <rPh sb="2" eb="3">
      <t>イ</t>
    </rPh>
    <rPh sb="4" eb="5">
      <t>ガク</t>
    </rPh>
    <phoneticPr fontId="4"/>
  </si>
  <si>
    <t xml:space="preserve">Ｃ </t>
  </si>
  <si>
    <t>２　対象経費の支出予定額算出内訳</t>
  </si>
  <si>
    <t>区　　　　　　分</t>
  </si>
  <si>
    <t>支　出　予　定　額</t>
  </si>
  <si>
    <t>算　　　出　　　内　　　訳</t>
  </si>
  <si>
    <t>合　　　　　計</t>
  </si>
  <si>
    <t>選 定 額</t>
  </si>
  <si>
    <t>Ａ</t>
    <phoneticPr fontId="4"/>
  </si>
  <si>
    <t>（基幹型病院名）</t>
    <rPh sb="1" eb="3">
      <t>キカン</t>
    </rPh>
    <phoneticPr fontId="5"/>
  </si>
  <si>
    <t>基準額算出に係る条件確認</t>
    <rPh sb="0" eb="3">
      <t>キジュンガク</t>
    </rPh>
    <rPh sb="3" eb="5">
      <t>サンシュツ</t>
    </rPh>
    <rPh sb="6" eb="7">
      <t>カカ</t>
    </rPh>
    <rPh sb="8" eb="10">
      <t>ジョウケン</t>
    </rPh>
    <rPh sb="10" eb="12">
      <t>カクニン</t>
    </rPh>
    <phoneticPr fontId="4"/>
  </si>
  <si>
    <t>（チェック欄）</t>
    <rPh sb="5" eb="6">
      <t>ラン</t>
    </rPh>
    <phoneticPr fontId="4"/>
  </si>
  <si>
    <t>医師臨床研修費補助金に係る基準額の算出条件として、病院と臨床研修医の間において、原則として雇用契約の中にアルバイト診療を行わない旨を明らかにされていること。</t>
    <rPh sb="0" eb="2">
      <t>イシ</t>
    </rPh>
    <rPh sb="2" eb="4">
      <t>リンショウ</t>
    </rPh>
    <rPh sb="4" eb="7">
      <t>ケンシュウヒ</t>
    </rPh>
    <rPh sb="7" eb="10">
      <t>ホジョキン</t>
    </rPh>
    <rPh sb="11" eb="12">
      <t>カカ</t>
    </rPh>
    <rPh sb="13" eb="16">
      <t>キジュンガク</t>
    </rPh>
    <rPh sb="17" eb="19">
      <t>サンシュツ</t>
    </rPh>
    <rPh sb="19" eb="21">
      <t>ジョウケン</t>
    </rPh>
    <rPh sb="25" eb="27">
      <t>ビョウイン</t>
    </rPh>
    <rPh sb="28" eb="30">
      <t>リンショウ</t>
    </rPh>
    <rPh sb="30" eb="32">
      <t>ケンシュウ</t>
    </rPh>
    <rPh sb="32" eb="33">
      <t>イ</t>
    </rPh>
    <rPh sb="34" eb="35">
      <t>アイダ</t>
    </rPh>
    <rPh sb="40" eb="42">
      <t>ゲンソク</t>
    </rPh>
    <rPh sb="45" eb="47">
      <t>コヨウ</t>
    </rPh>
    <rPh sb="47" eb="49">
      <t>ケイヤク</t>
    </rPh>
    <rPh sb="50" eb="51">
      <t>ナカ</t>
    </rPh>
    <rPh sb="57" eb="59">
      <t>シンリョウ</t>
    </rPh>
    <rPh sb="60" eb="61">
      <t>オコナ</t>
    </rPh>
    <rPh sb="64" eb="65">
      <t>ムネ</t>
    </rPh>
    <rPh sb="66" eb="67">
      <t>アキ</t>
    </rPh>
    <phoneticPr fontId="4"/>
  </si>
  <si>
    <t>１　教育指導経費</t>
  </si>
  <si>
    <t>（１）研修医延人数　【附表Ａ】</t>
    <rPh sb="11" eb="13">
      <t>フヒョウ</t>
    </rPh>
    <phoneticPr fontId="5"/>
  </si>
  <si>
    <t>研 修 医 延 人 数</t>
    <rPh sb="0" eb="1">
      <t>ケン</t>
    </rPh>
    <rPh sb="2" eb="3">
      <t>オサム</t>
    </rPh>
    <rPh sb="4" eb="5">
      <t>イ</t>
    </rPh>
    <rPh sb="6" eb="7">
      <t>ノ</t>
    </rPh>
    <rPh sb="8" eb="9">
      <t>ヒト</t>
    </rPh>
    <rPh sb="10" eb="11">
      <t>カズ</t>
    </rPh>
    <phoneticPr fontId="5"/>
  </si>
  <si>
    <t>１年次</t>
  </si>
  <si>
    <t>２年次</t>
    <rPh sb="1" eb="3">
      <t>ネンジ</t>
    </rPh>
    <phoneticPr fontId="4"/>
  </si>
  <si>
    <t>【補助対象】計</t>
    <rPh sb="1" eb="3">
      <t>ホジョ</t>
    </rPh>
    <rPh sb="3" eb="5">
      <t>タイショウ</t>
    </rPh>
    <rPh sb="6" eb="7">
      <t>ケイ</t>
    </rPh>
    <phoneticPr fontId="4"/>
  </si>
  <si>
    <t>（注２）当該年度に研修を開始した研修医については１年次、それより前に研修を開始した研修医については２年次</t>
    <rPh sb="4" eb="6">
      <t>トウガイ</t>
    </rPh>
    <rPh sb="6" eb="8">
      <t>ネンド</t>
    </rPh>
    <rPh sb="9" eb="11">
      <t>ケンシュウ</t>
    </rPh>
    <rPh sb="12" eb="14">
      <t>カイシ</t>
    </rPh>
    <rPh sb="16" eb="19">
      <t>ケンシュウイ</t>
    </rPh>
    <rPh sb="25" eb="27">
      <t>ネンジ</t>
    </rPh>
    <rPh sb="32" eb="33">
      <t>マエ</t>
    </rPh>
    <rPh sb="34" eb="36">
      <t>ケンシュウ</t>
    </rPh>
    <rPh sb="37" eb="39">
      <t>カイシ</t>
    </rPh>
    <rPh sb="41" eb="44">
      <t>ケンシュウイ</t>
    </rPh>
    <rPh sb="50" eb="52">
      <t>ネンジ</t>
    </rPh>
    <phoneticPr fontId="4"/>
  </si>
  <si>
    <t>① 病院群全体</t>
    <rPh sb="2" eb="5">
      <t>ビョウイングン</t>
    </rPh>
    <rPh sb="5" eb="7">
      <t>ゼンタイ</t>
    </rPh>
    <phoneticPr fontId="5"/>
  </si>
  <si>
    <t>１年次生研修医延人数</t>
    <rPh sb="1" eb="3">
      <t>ネンジ</t>
    </rPh>
    <rPh sb="3" eb="4">
      <t>セイ</t>
    </rPh>
    <rPh sb="4" eb="7">
      <t>ケンシュウイ</t>
    </rPh>
    <rPh sb="7" eb="8">
      <t>ノ</t>
    </rPh>
    <rPh sb="8" eb="10">
      <t>ニンズウ</t>
    </rPh>
    <phoneticPr fontId="5"/>
  </si>
  <si>
    <t>研修医数</t>
    <rPh sb="0" eb="2">
      <t>ケンシュウ</t>
    </rPh>
    <rPh sb="2" eb="4">
      <t>イスウ</t>
    </rPh>
    <phoneticPr fontId="5"/>
  </si>
  <si>
    <t>２年次生研修医延人数</t>
    <rPh sb="1" eb="3">
      <t>ネンジ</t>
    </rPh>
    <rPh sb="3" eb="4">
      <t>セイ</t>
    </rPh>
    <rPh sb="4" eb="7">
      <t>ケンシュウイ</t>
    </rPh>
    <rPh sb="7" eb="8">
      <t>ノ</t>
    </rPh>
    <rPh sb="8" eb="10">
      <t>ニンズウ</t>
    </rPh>
    <phoneticPr fontId="5"/>
  </si>
  <si>
    <t>１学年平均研修医数</t>
    <rPh sb="1" eb="3">
      <t>ガクネン</t>
    </rPh>
    <rPh sb="3" eb="5">
      <t>ヘイキン</t>
    </rPh>
    <rPh sb="5" eb="7">
      <t>ケンシュウ</t>
    </rPh>
    <rPh sb="7" eb="9">
      <t>イスウ</t>
    </rPh>
    <phoneticPr fontId="4"/>
  </si>
  <si>
    <t>② 補助対象</t>
    <rPh sb="2" eb="4">
      <t>ホジョ</t>
    </rPh>
    <rPh sb="4" eb="6">
      <t>タイショウ</t>
    </rPh>
    <phoneticPr fontId="5"/>
  </si>
  <si>
    <t>（注１）ｃ、d、f及びgの研修医数は、研修医延人数を１２で除して、小数点以下第３位を四捨五入して得た数とす
        る。</t>
    <rPh sb="9" eb="10">
      <t>オヨ</t>
    </rPh>
    <rPh sb="38" eb="39">
      <t>ダイ</t>
    </rPh>
    <rPh sb="40" eb="41">
      <t>イ</t>
    </rPh>
    <rPh sb="42" eb="43">
      <t>ヨン</t>
    </rPh>
    <rPh sb="43" eb="44">
      <t>シャ</t>
    </rPh>
    <rPh sb="44" eb="45">
      <t>ゴ</t>
    </rPh>
    <rPh sb="45" eb="46">
      <t>イリ</t>
    </rPh>
    <phoneticPr fontId="5"/>
  </si>
  <si>
    <t>（注２）eの１学年平均研修医数は、研修医数（cとdの和）を研修を実施している学年数で除して、小数点以下を四捨
　　　　五入して得た数とする。</t>
    <rPh sb="7" eb="9">
      <t>ガクネン</t>
    </rPh>
    <rPh sb="9" eb="11">
      <t>ヘイキン</t>
    </rPh>
    <rPh sb="17" eb="20">
      <t>ケンシュウイ</t>
    </rPh>
    <rPh sb="20" eb="21">
      <t>スウ</t>
    </rPh>
    <rPh sb="26" eb="27">
      <t>ワ</t>
    </rPh>
    <rPh sb="29" eb="31">
      <t>ケンシュウ</t>
    </rPh>
    <rPh sb="32" eb="34">
      <t>ジッシ</t>
    </rPh>
    <rPh sb="38" eb="40">
      <t>ガクネン</t>
    </rPh>
    <rPh sb="40" eb="41">
      <t>カズ</t>
    </rPh>
    <rPh sb="42" eb="43">
      <t>ジョ</t>
    </rPh>
    <rPh sb="46" eb="49">
      <t>ショウスウテン</t>
    </rPh>
    <rPh sb="49" eb="51">
      <t>イカ</t>
    </rPh>
    <rPh sb="52" eb="53">
      <t>ヨン</t>
    </rPh>
    <rPh sb="53" eb="54">
      <t>シャ</t>
    </rPh>
    <rPh sb="59" eb="61">
      <t>ゴニュウ</t>
    </rPh>
    <rPh sb="63" eb="64">
      <t>エ</t>
    </rPh>
    <rPh sb="65" eb="66">
      <t>カズ</t>
    </rPh>
    <phoneticPr fontId="5"/>
  </si>
  <si>
    <t>日</t>
    <rPh sb="0" eb="1">
      <t>ヒ</t>
    </rPh>
    <phoneticPr fontId="5"/>
  </si>
  <si>
    <t>１年次生</t>
    <rPh sb="1" eb="3">
      <t>ネンジ</t>
    </rPh>
    <rPh sb="3" eb="4">
      <t>セイ</t>
    </rPh>
    <phoneticPr fontId="4"/>
  </si>
  <si>
    <t>２年次生</t>
    <rPh sb="1" eb="3">
      <t>ネンジ</t>
    </rPh>
    <rPh sb="3" eb="4">
      <t>セイ</t>
    </rPh>
    <phoneticPr fontId="4"/>
  </si>
  <si>
    <t>宿日直研修が、臨床研修の一環として、研修プログラム単位で実施され、当該プログラムが研修管理委員会により適正に管理運営されている。</t>
    <rPh sb="0" eb="1">
      <t>シュク</t>
    </rPh>
    <rPh sb="1" eb="3">
      <t>ニッチョク</t>
    </rPh>
    <rPh sb="3" eb="5">
      <t>ケンシュウ</t>
    </rPh>
    <rPh sb="7" eb="9">
      <t>リンショウ</t>
    </rPh>
    <rPh sb="9" eb="11">
      <t>ケンシュウ</t>
    </rPh>
    <rPh sb="12" eb="14">
      <t>イッカン</t>
    </rPh>
    <rPh sb="18" eb="20">
      <t>ケンシュウ</t>
    </rPh>
    <rPh sb="25" eb="27">
      <t>タンイ</t>
    </rPh>
    <rPh sb="28" eb="30">
      <t>ジッシ</t>
    </rPh>
    <phoneticPr fontId="5"/>
  </si>
  <si>
    <t>指導医又は上級医と組んで（又はオンコール体制の下に（２年次生に限る））行われる宿日直研修である。</t>
    <rPh sb="13" eb="14">
      <t>マタ</t>
    </rPh>
    <rPh sb="27" eb="30">
      <t>ネンジセイ</t>
    </rPh>
    <rPh sb="31" eb="32">
      <t>カギ</t>
    </rPh>
    <phoneticPr fontId="5"/>
  </si>
  <si>
    <t>月</t>
    <rPh sb="0" eb="1">
      <t>ツキ</t>
    </rPh>
    <phoneticPr fontId="5"/>
  </si>
  <si>
    <t>当直</t>
  </si>
  <si>
    <t>オンコール</t>
  </si>
  <si>
    <t>１　教育指導経費</t>
    <rPh sb="2" eb="4">
      <t>キョウイク</t>
    </rPh>
    <rPh sb="4" eb="6">
      <t>シドウ</t>
    </rPh>
    <rPh sb="6" eb="8">
      <t>ケイヒ</t>
    </rPh>
    <phoneticPr fontId="5"/>
  </si>
  <si>
    <t>基幹型病院（協力型病院が申請する場合は代理申請協力型病院の種別及び救急の認定を記載）</t>
    <rPh sb="0" eb="2">
      <t>キカン</t>
    </rPh>
    <rPh sb="2" eb="3">
      <t>ガタ</t>
    </rPh>
    <rPh sb="3" eb="5">
      <t>ビョウイン</t>
    </rPh>
    <rPh sb="6" eb="9">
      <t>キョウリョクガタ</t>
    </rPh>
    <rPh sb="9" eb="11">
      <t>ビョウイン</t>
    </rPh>
    <rPh sb="12" eb="14">
      <t>シンセイ</t>
    </rPh>
    <rPh sb="16" eb="18">
      <t>バアイ</t>
    </rPh>
    <rPh sb="19" eb="21">
      <t>ダイリ</t>
    </rPh>
    <rPh sb="21" eb="23">
      <t>シンセイ</t>
    </rPh>
    <rPh sb="23" eb="26">
      <t>キョウリョクガタ</t>
    </rPh>
    <rPh sb="26" eb="28">
      <t>ビョウイン</t>
    </rPh>
    <rPh sb="29" eb="31">
      <t>シュベツ</t>
    </rPh>
    <rPh sb="31" eb="32">
      <t>オヨ</t>
    </rPh>
    <rPh sb="33" eb="35">
      <t>キュウキュウ</t>
    </rPh>
    <rPh sb="36" eb="38">
      <t>ニンテイ</t>
    </rPh>
    <rPh sb="39" eb="41">
      <t>キサイ</t>
    </rPh>
    <phoneticPr fontId="4"/>
  </si>
  <si>
    <t>（１）指導医経費</t>
    <rPh sb="3" eb="6">
      <t>シドウイ</t>
    </rPh>
    <rPh sb="6" eb="8">
      <t>ケイヒ</t>
    </rPh>
    <phoneticPr fontId="5"/>
  </si>
  <si>
    <t>地域</t>
    <rPh sb="0" eb="2">
      <t>チイキ</t>
    </rPh>
    <phoneticPr fontId="4"/>
  </si>
  <si>
    <t>種</t>
    <rPh sb="0" eb="1">
      <t>シュ</t>
    </rPh>
    <phoneticPr fontId="4"/>
  </si>
  <si>
    <t>次救急医療機関</t>
    <rPh sb="0" eb="1">
      <t>ジ</t>
    </rPh>
    <rPh sb="1" eb="3">
      <t>キュウキュウ</t>
    </rPh>
    <rPh sb="3" eb="5">
      <t>イリョウ</t>
    </rPh>
    <rPh sb="5" eb="7">
      <t>キカン</t>
    </rPh>
    <phoneticPr fontId="4"/>
  </si>
  <si>
    <t>円】</t>
    <rPh sb="0" eb="1">
      <t>エン</t>
    </rPh>
    <phoneticPr fontId="4"/>
  </si>
  <si>
    <t>円）</t>
    <rPh sb="0" eb="1">
      <t>エン</t>
    </rPh>
    <phoneticPr fontId="4"/>
  </si>
  <si>
    <t>１種地域
及び２種
地域</t>
    <rPh sb="1" eb="2">
      <t>シュ</t>
    </rPh>
    <rPh sb="2" eb="4">
      <t>チイキ</t>
    </rPh>
    <rPh sb="5" eb="6">
      <t>オヨ</t>
    </rPh>
    <rPh sb="8" eb="9">
      <t>シュ</t>
    </rPh>
    <rPh sb="10" eb="12">
      <t>チイキ</t>
    </rPh>
    <phoneticPr fontId="4"/>
  </si>
  <si>
    <t>３種地域</t>
    <rPh sb="1" eb="2">
      <t>シュ</t>
    </rPh>
    <rPh sb="2" eb="4">
      <t>チイキ</t>
    </rPh>
    <phoneticPr fontId="4"/>
  </si>
  <si>
    <t>４種地域</t>
    <rPh sb="1" eb="2">
      <t>シュ</t>
    </rPh>
    <rPh sb="2" eb="4">
      <t>チイキ</t>
    </rPh>
    <phoneticPr fontId="4"/>
  </si>
  <si>
    <t>５種地域</t>
    <rPh sb="1" eb="2">
      <t>シュ</t>
    </rPh>
    <rPh sb="2" eb="4">
      <t>チイキ</t>
    </rPh>
    <phoneticPr fontId="4"/>
  </si>
  <si>
    <t>二次又は三次救急病院</t>
    <rPh sb="0" eb="2">
      <t>ニジ</t>
    </rPh>
    <rPh sb="2" eb="3">
      <t>マタ</t>
    </rPh>
    <rPh sb="4" eb="5">
      <t>サン</t>
    </rPh>
    <rPh sb="5" eb="6">
      <t>ジ</t>
    </rPh>
    <rPh sb="6" eb="8">
      <t>キュウキュウ</t>
    </rPh>
    <rPh sb="8" eb="10">
      <t>ビョウイン</t>
    </rPh>
    <phoneticPr fontId="4"/>
  </si>
  <si>
    <t>②賃金</t>
    <rPh sb="1" eb="3">
      <t>チンギン</t>
    </rPh>
    <phoneticPr fontId="4"/>
  </si>
  <si>
    <t>（２）剖検経費</t>
    <rPh sb="3" eb="5">
      <t>ボウケン</t>
    </rPh>
    <rPh sb="5" eb="7">
      <t>ケイヒ</t>
    </rPh>
    <phoneticPr fontId="5"/>
  </si>
  <si>
    <t>※いずれか該当する□に○を付すこと。</t>
    <rPh sb="5" eb="7">
      <t>ガイトウ</t>
    </rPh>
    <rPh sb="13" eb="14">
      <t>フ</t>
    </rPh>
    <phoneticPr fontId="4"/>
  </si>
  <si>
    <t>大学病院</t>
    <rPh sb="0" eb="2">
      <t>ダイガク</t>
    </rPh>
    <rPh sb="2" eb="4">
      <t>ビョウイン</t>
    </rPh>
    <phoneticPr fontId="4"/>
  </si>
  <si>
    <t>臨床研修病院</t>
    <rPh sb="0" eb="2">
      <t>リンショウ</t>
    </rPh>
    <rPh sb="2" eb="4">
      <t>ケンシュウ</t>
    </rPh>
    <rPh sb="4" eb="6">
      <t>ビョウイン</t>
    </rPh>
    <phoneticPr fontId="4"/>
  </si>
  <si>
    <t>１学年平均研修医数e</t>
    <rPh sb="1" eb="3">
      <t>ガクネン</t>
    </rPh>
    <rPh sb="3" eb="5">
      <t>ヘイキン</t>
    </rPh>
    <rPh sb="5" eb="8">
      <t>ケンシュウイ</t>
    </rPh>
    <rPh sb="8" eb="9">
      <t>スウ</t>
    </rPh>
    <phoneticPr fontId="5"/>
  </si>
  <si>
    <t>←協力型臨床研修病院等が申請する場合１を入力</t>
    <rPh sb="1" eb="4">
      <t>キョウリョクガタ</t>
    </rPh>
    <rPh sb="4" eb="6">
      <t>リンショウ</t>
    </rPh>
    <rPh sb="6" eb="8">
      <t>ケンシュウ</t>
    </rPh>
    <rPh sb="8" eb="10">
      <t>ビョウイン</t>
    </rPh>
    <rPh sb="10" eb="11">
      <t>トウ</t>
    </rPh>
    <rPh sb="12" eb="14">
      <t>シンセイ</t>
    </rPh>
    <rPh sb="16" eb="18">
      <t>バアイ</t>
    </rPh>
    <rPh sb="20" eb="22">
      <t>ニュウリョク</t>
    </rPh>
    <phoneticPr fontId="4"/>
  </si>
  <si>
    <t>（３）プログラム責任者等経費</t>
    <rPh sb="8" eb="11">
      <t>セキニンシャ</t>
    </rPh>
    <rPh sb="11" eb="12">
      <t>トウ</t>
    </rPh>
    <rPh sb="12" eb="14">
      <t>ケイヒ</t>
    </rPh>
    <phoneticPr fontId="5"/>
  </si>
  <si>
    <t>１学年平均研修医数 e</t>
    <rPh sb="1" eb="3">
      <t>ガクネン</t>
    </rPh>
    <rPh sb="3" eb="5">
      <t>ヘイキン</t>
    </rPh>
    <rPh sb="5" eb="8">
      <t>ケンシュウイ</t>
    </rPh>
    <rPh sb="8" eb="9">
      <t>スウ</t>
    </rPh>
    <phoneticPr fontId="4"/>
  </si>
  <si>
    <t>研修医の募集定員が20人以上で将来小児科医又は産科医になることを希望する研修医を対象とした研修プログラムを設けた病院は○を付すこと</t>
    <rPh sb="0" eb="3">
      <t>ケンシュウイ</t>
    </rPh>
    <rPh sb="4" eb="6">
      <t>ボシュウ</t>
    </rPh>
    <rPh sb="6" eb="8">
      <t>テイイン</t>
    </rPh>
    <rPh sb="11" eb="12">
      <t>ニン</t>
    </rPh>
    <rPh sb="12" eb="14">
      <t>イジョウ</t>
    </rPh>
    <rPh sb="15" eb="17">
      <t>ショウライ</t>
    </rPh>
    <rPh sb="17" eb="21">
      <t>ショウニカイ</t>
    </rPh>
    <rPh sb="21" eb="22">
      <t>マタ</t>
    </rPh>
    <rPh sb="23" eb="26">
      <t>サンカイ</t>
    </rPh>
    <rPh sb="32" eb="34">
      <t>キボウ</t>
    </rPh>
    <rPh sb="36" eb="39">
      <t>ケンシュウイ</t>
    </rPh>
    <rPh sb="40" eb="42">
      <t>タイショウ</t>
    </rPh>
    <rPh sb="45" eb="47">
      <t>ケンシュウ</t>
    </rPh>
    <rPh sb="53" eb="54">
      <t>モウ</t>
    </rPh>
    <rPh sb="56" eb="58">
      <t>ビョウイン</t>
    </rPh>
    <rPh sb="61" eb="62">
      <t>フ</t>
    </rPh>
    <phoneticPr fontId="4"/>
  </si>
  <si>
    <t>（４）研修管理委員会等経費</t>
    <rPh sb="3" eb="5">
      <t>ケンシュウ</t>
    </rPh>
    <rPh sb="5" eb="7">
      <t>カンリ</t>
    </rPh>
    <rPh sb="7" eb="10">
      <t>イインカイ</t>
    </rPh>
    <rPh sb="10" eb="11">
      <t>トウ</t>
    </rPh>
    <rPh sb="11" eb="13">
      <t>ケイヒ</t>
    </rPh>
    <phoneticPr fontId="5"/>
  </si>
  <si>
    <t>①　研修管理委員会経費</t>
    <rPh sb="2" eb="4">
      <t>ケンシュウ</t>
    </rPh>
    <rPh sb="4" eb="6">
      <t>カンリ</t>
    </rPh>
    <rPh sb="6" eb="9">
      <t>イインカイ</t>
    </rPh>
    <rPh sb="9" eb="11">
      <t>ケイヒ</t>
    </rPh>
    <phoneticPr fontId="4"/>
  </si>
  <si>
    <t>②　地域医療対策協議会等連絡調整</t>
    <rPh sb="2" eb="4">
      <t>チイキ</t>
    </rPh>
    <rPh sb="4" eb="6">
      <t>イリョウ</t>
    </rPh>
    <rPh sb="6" eb="8">
      <t>タイサク</t>
    </rPh>
    <rPh sb="8" eb="11">
      <t>キョウギカイ</t>
    </rPh>
    <rPh sb="11" eb="12">
      <t>トウ</t>
    </rPh>
    <rPh sb="12" eb="14">
      <t>レンラク</t>
    </rPh>
    <rPh sb="14" eb="16">
      <t>チョウセイ</t>
    </rPh>
    <phoneticPr fontId="4"/>
  </si>
  <si>
    <t>回</t>
    <rPh sb="0" eb="1">
      <t>カイ</t>
    </rPh>
    <phoneticPr fontId="4"/>
  </si>
  <si>
    <t>※上限２回</t>
    <rPh sb="1" eb="3">
      <t>ジョウゲン</t>
    </rPh>
    <rPh sb="4" eb="5">
      <t>カイ</t>
    </rPh>
    <phoneticPr fontId="4"/>
  </si>
  <si>
    <t>（５）へき地診療所等研修支援経費</t>
    <rPh sb="5" eb="6">
      <t>チ</t>
    </rPh>
    <rPh sb="6" eb="9">
      <t>シンリョウショ</t>
    </rPh>
    <rPh sb="9" eb="10">
      <t>トウ</t>
    </rPh>
    <rPh sb="10" eb="12">
      <t>ケンシュウ</t>
    </rPh>
    <rPh sb="12" eb="14">
      <t>シエン</t>
    </rPh>
    <rPh sb="14" eb="16">
      <t>ケイヒ</t>
    </rPh>
    <phoneticPr fontId="5"/>
  </si>
  <si>
    <t>円／日額）</t>
    <rPh sb="0" eb="1">
      <t>エン</t>
    </rPh>
    <rPh sb="2" eb="3">
      <t>ニチ</t>
    </rPh>
    <rPh sb="3" eb="4">
      <t>ガク</t>
    </rPh>
    <phoneticPr fontId="5"/>
  </si>
  <si>
    <t>事業延日数</t>
    <rPh sb="0" eb="1">
      <t>コト</t>
    </rPh>
    <rPh sb="1" eb="2">
      <t>ギョウ</t>
    </rPh>
    <rPh sb="2" eb="3">
      <t>エン</t>
    </rPh>
    <rPh sb="3" eb="4">
      <t>ヒ</t>
    </rPh>
    <phoneticPr fontId="5"/>
  </si>
  <si>
    <t>円／月額）</t>
    <rPh sb="0" eb="1">
      <t>エン</t>
    </rPh>
    <rPh sb="2" eb="3">
      <t>ツキ</t>
    </rPh>
    <rPh sb="3" eb="4">
      <t>ガク</t>
    </rPh>
    <phoneticPr fontId="5"/>
  </si>
  <si>
    <t>①指導医等が研修医と当直</t>
    <rPh sb="1" eb="4">
      <t>シドウイ</t>
    </rPh>
    <rPh sb="4" eb="5">
      <t>トウ</t>
    </rPh>
    <rPh sb="6" eb="9">
      <t>ケンシュウイ</t>
    </rPh>
    <rPh sb="10" eb="12">
      <t>トウチョク</t>
    </rPh>
    <phoneticPr fontId="4"/>
  </si>
  <si>
    <t>②指導医等がオンコール体制</t>
    <rPh sb="1" eb="4">
      <t>シドウイ</t>
    </rPh>
    <rPh sb="4" eb="5">
      <t>トウ</t>
    </rPh>
    <rPh sb="11" eb="13">
      <t>タイセイ</t>
    </rPh>
    <phoneticPr fontId="4"/>
  </si>
  <si>
    <t>教育指導経費－計（Ⅰ）</t>
    <rPh sb="0" eb="2">
      <t>キョウイク</t>
    </rPh>
    <rPh sb="2" eb="4">
      <t>シドウ</t>
    </rPh>
    <rPh sb="4" eb="6">
      <t>ケイヒ</t>
    </rPh>
    <rPh sb="7" eb="8">
      <t>ケイ</t>
    </rPh>
    <phoneticPr fontId="4"/>
  </si>
  <si>
    <t>当該年度に研修を開始した研修医に決まって支払われる給与</t>
    <rPh sb="0" eb="2">
      <t>トウガイ</t>
    </rPh>
    <rPh sb="2" eb="4">
      <t>ネンド</t>
    </rPh>
    <phoneticPr fontId="4"/>
  </si>
  <si>
    <t>①当該年度（１年次給与）</t>
    <rPh sb="1" eb="3">
      <t>トウガイ</t>
    </rPh>
    <rPh sb="3" eb="5">
      <t>ネンド</t>
    </rPh>
    <rPh sb="5" eb="7">
      <t>ヘイネンド</t>
    </rPh>
    <rPh sb="6" eb="8">
      <t>イチネン</t>
    </rPh>
    <rPh sb="8" eb="9">
      <t>ジ</t>
    </rPh>
    <rPh sb="9" eb="11">
      <t>キュウヨ</t>
    </rPh>
    <phoneticPr fontId="4"/>
  </si>
  <si>
    <t>（注）各項目毎の基準額の端数については、小数点以下を切り捨てて得た額とします。</t>
    <rPh sb="1" eb="2">
      <t>チュウ</t>
    </rPh>
    <rPh sb="3" eb="6">
      <t>カクコウモク</t>
    </rPh>
    <rPh sb="6" eb="7">
      <t>ゴト</t>
    </rPh>
    <rPh sb="8" eb="11">
      <t>キジュンガク</t>
    </rPh>
    <rPh sb="12" eb="14">
      <t>ハスウ</t>
    </rPh>
    <rPh sb="20" eb="23">
      <t>ショウスウテン</t>
    </rPh>
    <rPh sb="23" eb="25">
      <t>イカ</t>
    </rPh>
    <rPh sb="26" eb="27">
      <t>キ</t>
    </rPh>
    <rPh sb="28" eb="29">
      <t>ス</t>
    </rPh>
    <rPh sb="31" eb="32">
      <t>エ</t>
    </rPh>
    <rPh sb="33" eb="34">
      <t>ガク</t>
    </rPh>
    <phoneticPr fontId="11"/>
  </si>
  <si>
    <t>日</t>
    <rPh sb="0" eb="1">
      <t>ニチ</t>
    </rPh>
    <phoneticPr fontId="4"/>
  </si>
  <si>
    <t>【補助対象】指導経費（歯科）計</t>
    <rPh sb="1" eb="3">
      <t>ホジョ</t>
    </rPh>
    <rPh sb="3" eb="5">
      <t>タイショウ</t>
    </rPh>
    <rPh sb="6" eb="8">
      <t>シドウ</t>
    </rPh>
    <rPh sb="8" eb="10">
      <t>ケイヒ</t>
    </rPh>
    <rPh sb="11" eb="13">
      <t>シカ</t>
    </rPh>
    <rPh sb="14" eb="15">
      <t>ケイ</t>
    </rPh>
    <phoneticPr fontId="4"/>
  </si>
  <si>
    <t>①指導医経費</t>
    <rPh sb="1" eb="4">
      <t>シドウイ</t>
    </rPh>
    <rPh sb="4" eb="6">
      <t>ケイヒ</t>
    </rPh>
    <phoneticPr fontId="4"/>
  </si>
  <si>
    <t>ア当該年度４月１日現在の１年次研修医受入数が20人未満の基幹型病院の場合（協力型病院が申請する場合にも適用）</t>
    <rPh sb="1" eb="3">
      <t>トウガイ</t>
    </rPh>
    <rPh sb="3" eb="5">
      <t>ネンド</t>
    </rPh>
    <rPh sb="6" eb="7">
      <t>ガツ</t>
    </rPh>
    <rPh sb="8" eb="9">
      <t>ニチ</t>
    </rPh>
    <rPh sb="9" eb="11">
      <t>ゲンザイ</t>
    </rPh>
    <rPh sb="13" eb="15">
      <t>ネンジ</t>
    </rPh>
    <rPh sb="15" eb="18">
      <t>ケンシュウイ</t>
    </rPh>
    <rPh sb="18" eb="21">
      <t>ウケイレスウ</t>
    </rPh>
    <rPh sb="24" eb="25">
      <t>ニン</t>
    </rPh>
    <rPh sb="25" eb="27">
      <t>ミマン</t>
    </rPh>
    <rPh sb="28" eb="31">
      <t>キカンガタ</t>
    </rPh>
    <rPh sb="31" eb="33">
      <t>ビョウイン</t>
    </rPh>
    <rPh sb="34" eb="36">
      <t>バアイ</t>
    </rPh>
    <rPh sb="37" eb="40">
      <t>キョウリョクガタ</t>
    </rPh>
    <rPh sb="40" eb="42">
      <t>ビョウイン</t>
    </rPh>
    <rPh sb="43" eb="45">
      <t>シンセイ</t>
    </rPh>
    <rPh sb="47" eb="49">
      <t>バアイ</t>
    </rPh>
    <rPh sb="51" eb="53">
      <t>テキヨウ</t>
    </rPh>
    <phoneticPr fontId="4"/>
  </si>
  <si>
    <t>イ当該年度４月１日現在の１年次研修医受入数が20人以上の基幹型病院の場合</t>
    <rPh sb="1" eb="3">
      <t>トウガイ</t>
    </rPh>
    <rPh sb="3" eb="5">
      <t>ネンド</t>
    </rPh>
    <rPh sb="6" eb="7">
      <t>ガツ</t>
    </rPh>
    <rPh sb="8" eb="9">
      <t>ニチ</t>
    </rPh>
    <rPh sb="9" eb="11">
      <t>ゲンザイ</t>
    </rPh>
    <rPh sb="13" eb="15">
      <t>ネンジ</t>
    </rPh>
    <rPh sb="15" eb="18">
      <t>ケンシュウイ</t>
    </rPh>
    <rPh sb="18" eb="21">
      <t>ウケイレスウ</t>
    </rPh>
    <rPh sb="24" eb="25">
      <t>ニン</t>
    </rPh>
    <rPh sb="25" eb="27">
      <t>イジョウ</t>
    </rPh>
    <rPh sb="28" eb="31">
      <t>キカンガタ</t>
    </rPh>
    <rPh sb="31" eb="33">
      <t>ビョウイン</t>
    </rPh>
    <rPh sb="34" eb="36">
      <t>バアイ</t>
    </rPh>
    <phoneticPr fontId="4"/>
  </si>
  <si>
    <t>①が630万円を超え、720万円以下の場合は、上記教育指導経費計（Ⅰ）の金額に0.9を乗じる</t>
    <rPh sb="14" eb="16">
      <t>マンエン</t>
    </rPh>
    <rPh sb="16" eb="18">
      <t>イカ</t>
    </rPh>
    <rPh sb="19" eb="21">
      <t>バアイ</t>
    </rPh>
    <phoneticPr fontId="4"/>
  </si>
  <si>
    <t>当該年度４月１日現在の１年次研修医受入数</t>
    <rPh sb="12" eb="14">
      <t>ネンジ</t>
    </rPh>
    <phoneticPr fontId="4"/>
  </si>
  <si>
    <t>（指定研修機関名）</t>
    <rPh sb="1" eb="3">
      <t>シテイ</t>
    </rPh>
    <rPh sb="3" eb="5">
      <t>ケンシュウ</t>
    </rPh>
    <rPh sb="5" eb="7">
      <t>キカン</t>
    </rPh>
    <phoneticPr fontId="5"/>
  </si>
  <si>
    <t>実施する特定行為区分数</t>
    <rPh sb="0" eb="2">
      <t>ジッシ</t>
    </rPh>
    <rPh sb="4" eb="8">
      <t>トクテイコウイ</t>
    </rPh>
    <rPh sb="8" eb="10">
      <t>クブン</t>
    </rPh>
    <rPh sb="10" eb="11">
      <t>スウ</t>
    </rPh>
    <phoneticPr fontId="4"/>
  </si>
  <si>
    <t>区分</t>
    <rPh sb="0" eb="2">
      <t>クブン</t>
    </rPh>
    <phoneticPr fontId="4"/>
  </si>
  <si>
    <t>※別紙調書の（Ａ）の値を入力してください。なお、調書が複数ある場合は、重複する区分別科目の数を減じた合計値を入力してください。</t>
    <rPh sb="1" eb="3">
      <t>ベッシ</t>
    </rPh>
    <rPh sb="3" eb="5">
      <t>チョウショ</t>
    </rPh>
    <rPh sb="10" eb="11">
      <t>アタイ</t>
    </rPh>
    <rPh sb="12" eb="14">
      <t>ニュウリョク</t>
    </rPh>
    <rPh sb="24" eb="26">
      <t>チョウショ</t>
    </rPh>
    <rPh sb="27" eb="29">
      <t>フクスウ</t>
    </rPh>
    <rPh sb="31" eb="33">
      <t>バアイ</t>
    </rPh>
    <rPh sb="35" eb="37">
      <t>チョウフク</t>
    </rPh>
    <rPh sb="39" eb="41">
      <t>クブン</t>
    </rPh>
    <rPh sb="41" eb="42">
      <t>ベツ</t>
    </rPh>
    <rPh sb="42" eb="44">
      <t>カモク</t>
    </rPh>
    <rPh sb="45" eb="46">
      <t>カズ</t>
    </rPh>
    <rPh sb="47" eb="48">
      <t>ゲン</t>
    </rPh>
    <rPh sb="50" eb="53">
      <t>ゴウケイチ</t>
    </rPh>
    <rPh sb="54" eb="56">
      <t>ニュウリョク</t>
    </rPh>
    <phoneticPr fontId="4"/>
  </si>
  <si>
    <t>１　指導者経費</t>
    <rPh sb="2" eb="4">
      <t>シドウ</t>
    </rPh>
    <rPh sb="4" eb="5">
      <t>シャ</t>
    </rPh>
    <rPh sb="5" eb="7">
      <t>ケイヒ</t>
    </rPh>
    <phoneticPr fontId="5"/>
  </si>
  <si>
    <t>ア　１以上８未満の特定行為区分に係る特定行為研修を行う場合</t>
    <rPh sb="3" eb="5">
      <t>イジョウ</t>
    </rPh>
    <rPh sb="6" eb="8">
      <t>ミマン</t>
    </rPh>
    <rPh sb="9" eb="13">
      <t>トクテイコウイ</t>
    </rPh>
    <rPh sb="13" eb="15">
      <t>クブン</t>
    </rPh>
    <rPh sb="16" eb="17">
      <t>カカ</t>
    </rPh>
    <rPh sb="18" eb="22">
      <t>トクテイコウイ</t>
    </rPh>
    <rPh sb="22" eb="24">
      <t>ケンシュウ</t>
    </rPh>
    <rPh sb="25" eb="26">
      <t>オコナ</t>
    </rPh>
    <rPh sb="27" eb="29">
      <t>バアイ</t>
    </rPh>
    <phoneticPr fontId="4"/>
  </si>
  <si>
    <t>研修時間数</t>
    <rPh sb="0" eb="2">
      <t>ケンシュウ</t>
    </rPh>
    <rPh sb="2" eb="5">
      <t>ジカンスウ</t>
    </rPh>
    <phoneticPr fontId="5"/>
  </si>
  <si>
    <t>時間</t>
    <rPh sb="0" eb="2">
      <t>ジカン</t>
    </rPh>
    <phoneticPr fontId="5"/>
  </si>
  <si>
    <t>イ　８以上15未満の特定行為区分に係る特定行為研修を行う場合</t>
    <rPh sb="3" eb="5">
      <t>イジョウ</t>
    </rPh>
    <rPh sb="7" eb="9">
      <t>ミマン</t>
    </rPh>
    <rPh sb="10" eb="14">
      <t>トクテイコウイ</t>
    </rPh>
    <rPh sb="14" eb="16">
      <t>クブン</t>
    </rPh>
    <rPh sb="17" eb="18">
      <t>カカ</t>
    </rPh>
    <rPh sb="19" eb="23">
      <t>トクテイコウイ</t>
    </rPh>
    <rPh sb="23" eb="25">
      <t>ケンシュウ</t>
    </rPh>
    <rPh sb="26" eb="27">
      <t>オコナ</t>
    </rPh>
    <rPh sb="28" eb="30">
      <t>バアイ</t>
    </rPh>
    <phoneticPr fontId="4"/>
  </si>
  <si>
    <t>ウ　15以上の特定行為区分に係る特定行為研修を行う場合</t>
    <rPh sb="4" eb="6">
      <t>イジョウ</t>
    </rPh>
    <rPh sb="7" eb="11">
      <t>トクテイコウイ</t>
    </rPh>
    <rPh sb="11" eb="13">
      <t>クブン</t>
    </rPh>
    <rPh sb="14" eb="15">
      <t>カカ</t>
    </rPh>
    <rPh sb="16" eb="20">
      <t>トクテイコウイ</t>
    </rPh>
    <rPh sb="20" eb="22">
      <t>ケンシュウ</t>
    </rPh>
    <rPh sb="23" eb="24">
      <t>オコナ</t>
    </rPh>
    <rPh sb="25" eb="27">
      <t>バアイ</t>
    </rPh>
    <phoneticPr fontId="4"/>
  </si>
  <si>
    <t>２　事務職員経費</t>
    <rPh sb="2" eb="4">
      <t>ジム</t>
    </rPh>
    <rPh sb="4" eb="6">
      <t>ショクイン</t>
    </rPh>
    <rPh sb="6" eb="8">
      <t>ケイヒ</t>
    </rPh>
    <phoneticPr fontId="5"/>
  </si>
  <si>
    <t>１施設</t>
    <rPh sb="1" eb="3">
      <t>シセツ</t>
    </rPh>
    <phoneticPr fontId="5"/>
  </si>
  <si>
    <t>３　eラーニング体制整備経費</t>
    <rPh sb="8" eb="10">
      <t>タイセイ</t>
    </rPh>
    <rPh sb="10" eb="12">
      <t>セイビ</t>
    </rPh>
    <rPh sb="12" eb="14">
      <t>ケイヒ</t>
    </rPh>
    <phoneticPr fontId="5"/>
  </si>
  <si>
    <t>４　代替職員確保支援体制整備経費</t>
    <rPh sb="2" eb="4">
      <t>ダイタイ</t>
    </rPh>
    <rPh sb="4" eb="6">
      <t>ショクイン</t>
    </rPh>
    <rPh sb="6" eb="8">
      <t>カクホ</t>
    </rPh>
    <rPh sb="8" eb="10">
      <t>シエン</t>
    </rPh>
    <rPh sb="10" eb="12">
      <t>タイセイ</t>
    </rPh>
    <rPh sb="12" eb="14">
      <t>セイビ</t>
    </rPh>
    <rPh sb="14" eb="16">
      <t>ケイヒ</t>
    </rPh>
    <phoneticPr fontId="5"/>
  </si>
  <si>
    <t>５　診療の補助行為技術向上体制整備経費</t>
    <rPh sb="2" eb="4">
      <t>シンリョウ</t>
    </rPh>
    <rPh sb="5" eb="7">
      <t>ホジョ</t>
    </rPh>
    <rPh sb="7" eb="9">
      <t>コウイ</t>
    </rPh>
    <rPh sb="9" eb="11">
      <t>ギジュツ</t>
    </rPh>
    <rPh sb="11" eb="13">
      <t>コウジョウ</t>
    </rPh>
    <rPh sb="13" eb="15">
      <t>タイセイ</t>
    </rPh>
    <rPh sb="15" eb="17">
      <t>セイビ</t>
    </rPh>
    <rPh sb="17" eb="19">
      <t>ケイヒ</t>
    </rPh>
    <phoneticPr fontId="5"/>
  </si>
  <si>
    <t>合計額</t>
    <rPh sb="0" eb="2">
      <t>ゴウケイ</t>
    </rPh>
    <rPh sb="2" eb="3">
      <t>ガク</t>
    </rPh>
    <phoneticPr fontId="4"/>
  </si>
  <si>
    <t>↑研修受講者の所属先の医療機関等が、当該受講者の研修受講中に代替職員を確保できるよう、交代要員を紹介するためのコーディネーターを指定研修機関に設置している場合は「○」を入力すること。</t>
    <rPh sb="11" eb="13">
      <t>イリョウ</t>
    </rPh>
    <rPh sb="13" eb="15">
      <t>キカン</t>
    </rPh>
    <rPh sb="15" eb="16">
      <t>トウ</t>
    </rPh>
    <rPh sb="18" eb="20">
      <t>トウガイ</t>
    </rPh>
    <rPh sb="20" eb="23">
      <t>ジュコウシャ</t>
    </rPh>
    <rPh sb="24" eb="26">
      <t>ケンシュウ</t>
    </rPh>
    <rPh sb="26" eb="28">
      <t>ジュコウ</t>
    </rPh>
    <rPh sb="28" eb="29">
      <t>チュウ</t>
    </rPh>
    <rPh sb="30" eb="32">
      <t>ダイタイ</t>
    </rPh>
    <rPh sb="32" eb="34">
      <t>ショクイン</t>
    </rPh>
    <rPh sb="35" eb="37">
      <t>カクホ</t>
    </rPh>
    <rPh sb="43" eb="45">
      <t>コウタイ</t>
    </rPh>
    <rPh sb="45" eb="47">
      <t>ヨウイン</t>
    </rPh>
    <rPh sb="48" eb="50">
      <t>ショウカイ</t>
    </rPh>
    <rPh sb="64" eb="66">
      <t>シテイ</t>
    </rPh>
    <rPh sb="66" eb="68">
      <t>ケンシュウ</t>
    </rPh>
    <rPh sb="68" eb="70">
      <t>キカン</t>
    </rPh>
    <rPh sb="71" eb="73">
      <t>セッチ</t>
    </rPh>
    <phoneticPr fontId="4"/>
  </si>
  <si>
    <t>↑特定行為に相当する診療の補助行為（手順書によらない場合）を適切に行うための研修を地域において実施している場合は「○」を入力すること。</t>
    <rPh sb="10" eb="12">
      <t>シンリョウ</t>
    </rPh>
    <rPh sb="13" eb="15">
      <t>ホジョ</t>
    </rPh>
    <rPh sb="15" eb="17">
      <t>コウイ</t>
    </rPh>
    <rPh sb="41" eb="43">
      <t>チイキ</t>
    </rPh>
    <phoneticPr fontId="4"/>
  </si>
  <si>
    <t>　</t>
    <phoneticPr fontId="4"/>
  </si>
  <si>
    <t>○</t>
    <phoneticPr fontId="4"/>
  </si>
  <si>
    <t>６　訪問看護ステーション等研修支援経費</t>
    <rPh sb="2" eb="4">
      <t>ホウモン</t>
    </rPh>
    <rPh sb="4" eb="6">
      <t>カンゴ</t>
    </rPh>
    <rPh sb="12" eb="13">
      <t>トウ</t>
    </rPh>
    <rPh sb="13" eb="15">
      <t>ケンシュウ</t>
    </rPh>
    <rPh sb="15" eb="17">
      <t>シエン</t>
    </rPh>
    <rPh sb="17" eb="19">
      <t>ケイヒ</t>
    </rPh>
    <phoneticPr fontId="5"/>
  </si>
  <si>
    <t>１日あたり</t>
    <rPh sb="1" eb="2">
      <t>ニチ</t>
    </rPh>
    <phoneticPr fontId="5"/>
  </si>
  <si>
    <t>実施日数</t>
    <rPh sb="0" eb="2">
      <t>ジッシ</t>
    </rPh>
    <rPh sb="2" eb="4">
      <t>ニッスウ</t>
    </rPh>
    <phoneticPr fontId="4"/>
  </si>
  <si>
    <t>ｂ</t>
    <phoneticPr fontId="4"/>
  </si>
  <si>
    <t>c</t>
    <phoneticPr fontId="4"/>
  </si>
  <si>
    <t>d（a+b+c）</t>
    <phoneticPr fontId="4"/>
  </si>
  <si>
    <t>d</t>
    <phoneticPr fontId="4"/>
  </si>
  <si>
    <t>e</t>
    <phoneticPr fontId="4"/>
  </si>
  <si>
    <t>f</t>
    <phoneticPr fontId="4"/>
  </si>
  <si>
    <t>１）</t>
    <phoneticPr fontId="4"/>
  </si>
  <si>
    <t>（</t>
    <phoneticPr fontId="5"/>
  </si>
  <si>
    <t>【</t>
    <phoneticPr fontId="5"/>
  </si>
  <si>
    <t>①</t>
    <phoneticPr fontId="5"/>
  </si>
  <si>
    <t>②</t>
    <phoneticPr fontId="5"/>
  </si>
  <si>
    <t>　オンコール分はN、Sと一致</t>
    <rPh sb="6" eb="7">
      <t>ブン</t>
    </rPh>
    <rPh sb="12" eb="14">
      <t>イッチ</t>
    </rPh>
    <phoneticPr fontId="4"/>
  </si>
  <si>
    <t>　オンコール分はR、Tと一致</t>
    <rPh sb="6" eb="7">
      <t>ブン</t>
    </rPh>
    <rPh sb="12" eb="14">
      <t>イッチ</t>
    </rPh>
    <phoneticPr fontId="4"/>
  </si>
  <si>
    <t>実施回数　q</t>
    <rPh sb="0" eb="2">
      <t>ジッシ</t>
    </rPh>
    <rPh sb="2" eb="4">
      <t>カイスウ</t>
    </rPh>
    <phoneticPr fontId="4"/>
  </si>
  <si>
    <t>（６）産婦人科宿日直研修事業経費　</t>
    <rPh sb="3" eb="7">
      <t>サンフジンカ</t>
    </rPh>
    <rPh sb="7" eb="10">
      <t>シュクニッチョク</t>
    </rPh>
    <rPh sb="10" eb="12">
      <t>ケンシュウ</t>
    </rPh>
    <rPh sb="12" eb="14">
      <t>ジギョウ</t>
    </rPh>
    <rPh sb="14" eb="16">
      <t>ケイヒ</t>
    </rPh>
    <phoneticPr fontId="5"/>
  </si>
  <si>
    <t>（７）小児科宿日直研修事業経費　</t>
    <rPh sb="3" eb="6">
      <t>ショウニカ</t>
    </rPh>
    <rPh sb="6" eb="9">
      <t>シュクニッチョク</t>
    </rPh>
    <rPh sb="9" eb="11">
      <t>ケンシュウ</t>
    </rPh>
    <rPh sb="11" eb="13">
      <t>ジギョウ</t>
    </rPh>
    <rPh sb="13" eb="15">
      <t>ケイヒ</t>
    </rPh>
    <phoneticPr fontId="5"/>
  </si>
  <si>
    <t>H</t>
    <phoneticPr fontId="4"/>
  </si>
  <si>
    <t>↑協力施設（※）と連携協力して特定行為研修を行う場合であって、当該協力施設において、特定行為研修に係る講義、演習又は実習を実施している場合は「○」を入力し、実施日数を記載すること。
（※）対象となる協力施設は訪問看護ステーション、介護施設及び診療所に限る</t>
    <rPh sb="1" eb="3">
      <t>キョウリョク</t>
    </rPh>
    <rPh sb="3" eb="5">
      <t>シセツ</t>
    </rPh>
    <rPh sb="9" eb="11">
      <t>レンケイ</t>
    </rPh>
    <rPh sb="11" eb="13">
      <t>キョウリョク</t>
    </rPh>
    <rPh sb="15" eb="17">
      <t>トクテイ</t>
    </rPh>
    <rPh sb="17" eb="19">
      <t>コウイ</t>
    </rPh>
    <rPh sb="19" eb="21">
      <t>ケンシュウ</t>
    </rPh>
    <rPh sb="22" eb="23">
      <t>オコナ</t>
    </rPh>
    <rPh sb="24" eb="26">
      <t>バアイ</t>
    </rPh>
    <rPh sb="31" eb="33">
      <t>トウガイ</t>
    </rPh>
    <rPh sb="33" eb="35">
      <t>キョウリョク</t>
    </rPh>
    <rPh sb="35" eb="37">
      <t>シセツ</t>
    </rPh>
    <rPh sb="42" eb="44">
      <t>トクテイ</t>
    </rPh>
    <rPh sb="44" eb="46">
      <t>コウイ</t>
    </rPh>
    <rPh sb="46" eb="48">
      <t>ケンシュウ</t>
    </rPh>
    <rPh sb="49" eb="50">
      <t>カカ</t>
    </rPh>
    <rPh sb="51" eb="53">
      <t>コウギ</t>
    </rPh>
    <rPh sb="54" eb="56">
      <t>エンシュウ</t>
    </rPh>
    <rPh sb="56" eb="57">
      <t>マタ</t>
    </rPh>
    <rPh sb="58" eb="60">
      <t>ジッシュウ</t>
    </rPh>
    <rPh sb="61" eb="63">
      <t>ジッシ</t>
    </rPh>
    <rPh sb="78" eb="80">
      <t>ジッシ</t>
    </rPh>
    <rPh sb="80" eb="82">
      <t>ニッスウ</t>
    </rPh>
    <rPh sb="83" eb="85">
      <t>キサイ</t>
    </rPh>
    <rPh sb="94" eb="96">
      <t>タイショウ</t>
    </rPh>
    <rPh sb="99" eb="101">
      <t>キョウリョク</t>
    </rPh>
    <rPh sb="101" eb="103">
      <t>シセツ</t>
    </rPh>
    <rPh sb="104" eb="106">
      <t>ホウモン</t>
    </rPh>
    <rPh sb="106" eb="108">
      <t>カンゴ</t>
    </rPh>
    <rPh sb="115" eb="117">
      <t>カイゴ</t>
    </rPh>
    <rPh sb="117" eb="119">
      <t>シセツ</t>
    </rPh>
    <rPh sb="119" eb="120">
      <t>オヨ</t>
    </rPh>
    <rPh sb="121" eb="124">
      <t>シンリョウジョ</t>
    </rPh>
    <rPh sb="125" eb="126">
      <t>カギ</t>
    </rPh>
    <phoneticPr fontId="4"/>
  </si>
  <si>
    <t>✔</t>
    <phoneticPr fontId="4"/>
  </si>
  <si>
    <t>○</t>
    <phoneticPr fontId="4"/>
  </si>
  <si>
    <t>　</t>
    <phoneticPr fontId="4"/>
  </si>
  <si>
    <t>a</t>
    <phoneticPr fontId="4"/>
  </si>
  <si>
    <t>b</t>
    <phoneticPr fontId="4"/>
  </si>
  <si>
    <t>（注１）研修医延人数は、当該年度内における各月の末日に在籍する研修医数の総和であること。</t>
    <phoneticPr fontId="5"/>
  </si>
  <si>
    <t>　とすること。</t>
    <phoneticPr fontId="4"/>
  </si>
  <si>
    <t>（２）研修医数</t>
    <phoneticPr fontId="4"/>
  </si>
  <si>
    <t>c</t>
    <phoneticPr fontId="4"/>
  </si>
  <si>
    <t>d</t>
    <phoneticPr fontId="4"/>
  </si>
  <si>
    <t>e</t>
    <phoneticPr fontId="4"/>
  </si>
  <si>
    <t>f</t>
    <phoneticPr fontId="4"/>
  </si>
  <si>
    <t>g</t>
    <phoneticPr fontId="4"/>
  </si>
  <si>
    <t>（３）地元出身研修医の採用数（4月１日現在）</t>
    <rPh sb="3" eb="5">
      <t>ジモト</t>
    </rPh>
    <rPh sb="5" eb="7">
      <t>シュッシン</t>
    </rPh>
    <rPh sb="16" eb="17">
      <t>ガツ</t>
    </rPh>
    <rPh sb="18" eb="19">
      <t>ニチ</t>
    </rPh>
    <rPh sb="19" eb="21">
      <t>ゲンザイ</t>
    </rPh>
    <phoneticPr fontId="4"/>
  </si>
  <si>
    <t>１年次生研修医数</t>
    <rPh sb="1" eb="3">
      <t>ネンジ</t>
    </rPh>
    <rPh sb="3" eb="4">
      <t>セイ</t>
    </rPh>
    <rPh sb="4" eb="7">
      <t>ケンシュウイ</t>
    </rPh>
    <rPh sb="7" eb="8">
      <t>スウ</t>
    </rPh>
    <phoneticPr fontId="5"/>
  </si>
  <si>
    <t>うち地元出身研修医の採用数</t>
    <rPh sb="2" eb="4">
      <t>ジモト</t>
    </rPh>
    <rPh sb="4" eb="6">
      <t>シュッシン</t>
    </rPh>
    <rPh sb="6" eb="8">
      <t>ケンシュウ</t>
    </rPh>
    <rPh sb="10" eb="13">
      <t>サイヨウスウ</t>
    </rPh>
    <phoneticPr fontId="5"/>
  </si>
  <si>
    <t>２年次生研修医数</t>
    <rPh sb="1" eb="3">
      <t>ネンジ</t>
    </rPh>
    <rPh sb="3" eb="4">
      <t>セイ</t>
    </rPh>
    <rPh sb="4" eb="7">
      <t>ケンシュウイ</t>
    </rPh>
    <rPh sb="7" eb="8">
      <t>スウ</t>
    </rPh>
    <phoneticPr fontId="5"/>
  </si>
  <si>
    <t>うち地元出身研修医の採用数</t>
    <rPh sb="2" eb="4">
      <t>ジモト</t>
    </rPh>
    <rPh sb="4" eb="6">
      <t>シュッシン</t>
    </rPh>
    <rPh sb="6" eb="9">
      <t>ケンシュウイ</t>
    </rPh>
    <rPh sb="10" eb="13">
      <t>サイヨウスウ</t>
    </rPh>
    <phoneticPr fontId="5"/>
  </si>
  <si>
    <t>地元出身研修医の採用割合</t>
    <rPh sb="0" eb="2">
      <t>ジモト</t>
    </rPh>
    <rPh sb="2" eb="4">
      <t>シュッシン</t>
    </rPh>
    <rPh sb="4" eb="7">
      <t>ケンシュウイ</t>
    </rPh>
    <rPh sb="8" eb="10">
      <t>サイヨウ</t>
    </rPh>
    <rPh sb="10" eb="12">
      <t>ワリアイ</t>
    </rPh>
    <phoneticPr fontId="4"/>
  </si>
  <si>
    <t>※協力型病院が申請する場合は、基幹型病院の研修医数及び採用数を記載すること。</t>
    <rPh sb="15" eb="17">
      <t>キカン</t>
    </rPh>
    <rPh sb="17" eb="18">
      <t>ガタ</t>
    </rPh>
    <rPh sb="21" eb="24">
      <t>ケンシュウイ</t>
    </rPh>
    <rPh sb="24" eb="25">
      <t>スウ</t>
    </rPh>
    <rPh sb="25" eb="26">
      <t>オヨ</t>
    </rPh>
    <rPh sb="27" eb="30">
      <t>サイヨウスウ</t>
    </rPh>
    <phoneticPr fontId="4"/>
  </si>
  <si>
    <t>（４）地元出身研修医延人数</t>
    <rPh sb="3" eb="5">
      <t>ジモト</t>
    </rPh>
    <rPh sb="5" eb="7">
      <t>シュッシン</t>
    </rPh>
    <rPh sb="7" eb="10">
      <t>ケンシュウイ</t>
    </rPh>
    <rPh sb="10" eb="11">
      <t>ノベ</t>
    </rPh>
    <phoneticPr fontId="5"/>
  </si>
  <si>
    <t>【補助対象（うち、地元出身）】計</t>
    <rPh sb="9" eb="11">
      <t>ジモト</t>
    </rPh>
    <rPh sb="11" eb="13">
      <t>シュッシン</t>
    </rPh>
    <phoneticPr fontId="4"/>
  </si>
  <si>
    <t>a'</t>
    <phoneticPr fontId="4"/>
  </si>
  <si>
    <t>（５）へき地診療所等研修支援事業延日数　【附表Ｂ】の研修実日数合計と一致</t>
    <rPh sb="9" eb="10">
      <t>トウ</t>
    </rPh>
    <rPh sb="26" eb="28">
      <t>ケンシュウ</t>
    </rPh>
    <rPh sb="28" eb="29">
      <t>ジツ</t>
    </rPh>
    <rPh sb="29" eb="31">
      <t>ニッスウ</t>
    </rPh>
    <rPh sb="31" eb="33">
      <t>ゴウケイ</t>
    </rPh>
    <rPh sb="34" eb="36">
      <t>イッチ</t>
    </rPh>
    <phoneticPr fontId="4"/>
  </si>
  <si>
    <t>事業延日数</t>
    <phoneticPr fontId="4"/>
  </si>
  <si>
    <t>h</t>
    <phoneticPr fontId="4"/>
  </si>
  <si>
    <t>宿日直事業経費に係る条件確認（下記(6)～(7)）</t>
    <rPh sb="0" eb="1">
      <t>シュク</t>
    </rPh>
    <rPh sb="1" eb="3">
      <t>ニッチョク</t>
    </rPh>
    <rPh sb="3" eb="5">
      <t>ジギョウ</t>
    </rPh>
    <rPh sb="5" eb="7">
      <t>ケイヒ</t>
    </rPh>
    <rPh sb="8" eb="9">
      <t>カカ</t>
    </rPh>
    <rPh sb="10" eb="12">
      <t>ジョウケン</t>
    </rPh>
    <rPh sb="12" eb="14">
      <t>カクニン</t>
    </rPh>
    <rPh sb="15" eb="17">
      <t>カキ</t>
    </rPh>
    <phoneticPr fontId="4"/>
  </si>
  <si>
    <t>①</t>
    <phoneticPr fontId="5"/>
  </si>
  <si>
    <t>②</t>
    <phoneticPr fontId="5"/>
  </si>
  <si>
    <t xml:space="preserve">（６）産婦人科宿日直研修事業延日数
　当直分は【附表Ａ（総括表）】のD、Iの1、
2年次生の合計と一致    </t>
    <rPh sb="3" eb="7">
      <t>サンフジンカ</t>
    </rPh>
    <rPh sb="7" eb="10">
      <t>シュクニッチョク</t>
    </rPh>
    <rPh sb="10" eb="12">
      <t>ケンシュウ</t>
    </rPh>
    <rPh sb="12" eb="14">
      <t>ジギョウ</t>
    </rPh>
    <rPh sb="14" eb="15">
      <t>エン</t>
    </rPh>
    <rPh sb="15" eb="17">
      <t>ニッスウ</t>
    </rPh>
    <rPh sb="19" eb="21">
      <t>トウチョク</t>
    </rPh>
    <rPh sb="21" eb="22">
      <t>フン</t>
    </rPh>
    <rPh sb="28" eb="30">
      <t>ソウカツ</t>
    </rPh>
    <rPh sb="30" eb="31">
      <t>ヒョウ</t>
    </rPh>
    <rPh sb="42" eb="45">
      <t>ネンジセイ</t>
    </rPh>
    <rPh sb="46" eb="48">
      <t>ゴウケイ</t>
    </rPh>
    <rPh sb="49" eb="51">
      <t>イッチ</t>
    </rPh>
    <phoneticPr fontId="5"/>
  </si>
  <si>
    <t>i</t>
    <phoneticPr fontId="4"/>
  </si>
  <si>
    <t>j</t>
    <phoneticPr fontId="5"/>
  </si>
  <si>
    <t>k</t>
    <phoneticPr fontId="4"/>
  </si>
  <si>
    <t>l</t>
    <phoneticPr fontId="5"/>
  </si>
  <si>
    <t>（７）小児科宿日直研修事業延日数
　当直分は【附表Ａ（総括表）】のH、Jの1、2年次生の合計と一致</t>
    <rPh sb="3" eb="6">
      <t>ショウニカ</t>
    </rPh>
    <rPh sb="6" eb="9">
      <t>シュクニッチョク</t>
    </rPh>
    <rPh sb="9" eb="11">
      <t>ケンシュウ</t>
    </rPh>
    <rPh sb="11" eb="13">
      <t>ジギョウ</t>
    </rPh>
    <rPh sb="13" eb="14">
      <t>エン</t>
    </rPh>
    <rPh sb="14" eb="16">
      <t>ニッスウ</t>
    </rPh>
    <rPh sb="27" eb="29">
      <t>ソウカツ</t>
    </rPh>
    <rPh sb="29" eb="30">
      <t>ヒョウ</t>
    </rPh>
    <phoneticPr fontId="5"/>
  </si>
  <si>
    <t>m</t>
    <phoneticPr fontId="4"/>
  </si>
  <si>
    <t>n</t>
    <phoneticPr fontId="5"/>
  </si>
  <si>
    <t>o</t>
    <phoneticPr fontId="4"/>
  </si>
  <si>
    <t>p</t>
    <phoneticPr fontId="5"/>
  </si>
  <si>
    <t>２　基準額適用</t>
    <phoneticPr fontId="4"/>
  </si>
  <si>
    <t>【</t>
    <phoneticPr fontId="4"/>
  </si>
  <si>
    <t>（</t>
    <phoneticPr fontId="4"/>
  </si>
  <si>
    <t>（</t>
    <phoneticPr fontId="5"/>
  </si>
  <si>
    <t>研修医延人数 a</t>
    <phoneticPr fontId="5"/>
  </si>
  <si>
    <t>（</t>
    <phoneticPr fontId="5"/>
  </si>
  <si>
    <t>研修医延人数 a</t>
    <phoneticPr fontId="5"/>
  </si>
  <si>
    <t>地元研修医採用
等加算</t>
    <rPh sb="0" eb="2">
      <t>ジモト</t>
    </rPh>
    <rPh sb="2" eb="4">
      <t>ケンシュウ</t>
    </rPh>
    <rPh sb="5" eb="7">
      <t>サイヨウ</t>
    </rPh>
    <rPh sb="8" eb="9">
      <t>トウ</t>
    </rPh>
    <rPh sb="9" eb="11">
      <t>カサン</t>
    </rPh>
    <phoneticPr fontId="4"/>
  </si>
  <si>
    <t>研修医延人数 a’</t>
    <phoneticPr fontId="5"/>
  </si>
  <si>
    <t>円×0.5／月額）</t>
    <rPh sb="0" eb="1">
      <t>エン</t>
    </rPh>
    <rPh sb="6" eb="8">
      <t>ゲツガク</t>
    </rPh>
    <phoneticPr fontId="5"/>
  </si>
  <si>
    <t>研修医延人数 a’</t>
    <phoneticPr fontId="5"/>
  </si>
  <si>
    <t>（</t>
    <phoneticPr fontId="4"/>
  </si>
  <si>
    <t>×</t>
    <phoneticPr fontId="4"/>
  </si>
  <si>
    <t>【</t>
    <phoneticPr fontId="5"/>
  </si>
  <si>
    <t>a</t>
    <phoneticPr fontId="5"/>
  </si>
  <si>
    <t>／</t>
    <phoneticPr fontId="5"/>
  </si>
  <si>
    <t>b</t>
    <phoneticPr fontId="5"/>
  </si>
  <si>
    <t>）</t>
    <phoneticPr fontId="5"/>
  </si>
  <si>
    <t>※協力型臨床研修病院等が申請する場合（３）～（５）は計上しないこと。</t>
    <phoneticPr fontId="4"/>
  </si>
  <si>
    <t>×</t>
    <phoneticPr fontId="4"/>
  </si>
  <si>
    <t>（</t>
    <phoneticPr fontId="4"/>
  </si>
  <si>
    <t>（</t>
    <phoneticPr fontId="5"/>
  </si>
  <si>
    <t>h</t>
    <phoneticPr fontId="5"/>
  </si>
  <si>
    <t>【</t>
    <phoneticPr fontId="5"/>
  </si>
  <si>
    <t>×</t>
    <phoneticPr fontId="5"/>
  </si>
  <si>
    <t>（</t>
    <phoneticPr fontId="4"/>
  </si>
  <si>
    <t>（</t>
    <phoneticPr fontId="5"/>
  </si>
  <si>
    <t>×</t>
    <phoneticPr fontId="5"/>
  </si>
  <si>
    <t>（</t>
    <phoneticPr fontId="4"/>
  </si>
  <si>
    <t>①が720万円を超える場合は、上記教育指導経費計（Ⅰ）の金額に0.8を乗じる</t>
    <phoneticPr fontId="4"/>
  </si>
  <si>
    <t>※【附表C】の推計年収と一致。</t>
    <rPh sb="7" eb="9">
      <t>スイケイ</t>
    </rPh>
    <rPh sb="9" eb="11">
      <t>ネンシュウ</t>
    </rPh>
    <rPh sb="12" eb="14">
      <t>イッチ</t>
    </rPh>
    <phoneticPr fontId="4"/>
  </si>
  <si>
    <t>【</t>
    <phoneticPr fontId="5"/>
  </si>
  <si>
    <t>（協力型臨床研修病院等が申請する場合であっても、【附表Ｃ】の基幹型臨床研修病院のの金額を記載すること。）</t>
    <rPh sb="1" eb="4">
      <t>キョウリョクガタ</t>
    </rPh>
    <rPh sb="4" eb="8">
      <t>リンショウケンシュウ</t>
    </rPh>
    <rPh sb="8" eb="10">
      <t>ビョウイン</t>
    </rPh>
    <rPh sb="10" eb="11">
      <t>トウ</t>
    </rPh>
    <rPh sb="12" eb="14">
      <t>シンセイ</t>
    </rPh>
    <rPh sb="16" eb="18">
      <t>バアイ</t>
    </rPh>
    <rPh sb="25" eb="27">
      <t>フヒョウ</t>
    </rPh>
    <rPh sb="30" eb="33">
      <t>キカンガタ</t>
    </rPh>
    <rPh sb="33" eb="35">
      <t>リンショウ</t>
    </rPh>
    <rPh sb="35" eb="37">
      <t>ケンシュウ</t>
    </rPh>
    <rPh sb="37" eb="39">
      <t>ビョウイン</t>
    </rPh>
    <rPh sb="41" eb="43">
      <t>キンガク</t>
    </rPh>
    <rPh sb="44" eb="46">
      <t>キサイ</t>
    </rPh>
    <phoneticPr fontId="4"/>
  </si>
  <si>
    <t>※研修医受入数には、中断後の再開者及び産科・小児科プログラム加算分の数は含まない。
※協力型臨床研修病院等が申請する場合であっても、基幹型臨床研修病院の研修医受入数を記載すること。</t>
    <rPh sb="43" eb="46">
      <t>キョウリョクガタ</t>
    </rPh>
    <rPh sb="46" eb="50">
      <t>リンショウケンシュウ</t>
    </rPh>
    <rPh sb="50" eb="52">
      <t>ビョウイン</t>
    </rPh>
    <rPh sb="52" eb="53">
      <t>トウ</t>
    </rPh>
    <rPh sb="54" eb="56">
      <t>シンセイ</t>
    </rPh>
    <rPh sb="58" eb="60">
      <t>バアイ</t>
    </rPh>
    <rPh sb="66" eb="69">
      <t>キカンガタ</t>
    </rPh>
    <rPh sb="69" eb="73">
      <t>リンショウケンシュウ</t>
    </rPh>
    <rPh sb="73" eb="75">
      <t>ビョウイン</t>
    </rPh>
    <rPh sb="76" eb="79">
      <t>ケンシュウイ</t>
    </rPh>
    <rPh sb="79" eb="81">
      <t>ウケイレ</t>
    </rPh>
    <rPh sb="83" eb="85">
      <t>キサイ</t>
    </rPh>
    <phoneticPr fontId="4"/>
  </si>
  <si>
    <t>合計</t>
    <rPh sb="0" eb="2">
      <t>ゴウケイ</t>
    </rPh>
    <phoneticPr fontId="4"/>
  </si>
  <si>
    <t>Ｈ</t>
    <phoneticPr fontId="4"/>
  </si>
  <si>
    <t>＊　S：4,080円　A：3,400円　B：2,720円</t>
    <rPh sb="9" eb="10">
      <t>エン</t>
    </rPh>
    <rPh sb="18" eb="19">
      <t>エン</t>
    </rPh>
    <rPh sb="27" eb="28">
      <t>エン</t>
    </rPh>
    <phoneticPr fontId="4"/>
  </si>
  <si>
    <t>（注）交付要綱の３（交付対象）の（１）のクに係る事業に関しては下線部を</t>
  </si>
  <si>
    <t>そ の 他</t>
  </si>
  <si>
    <t>の収入額</t>
  </si>
  <si>
    <t>済　　額</t>
  </si>
  <si>
    <t>支　出　済　額</t>
  </si>
  <si>
    <t>支　　　出　　　内　　　訳</t>
  </si>
  <si>
    <t>○</t>
    <phoneticPr fontId="4"/>
  </si>
  <si>
    <t>（</t>
    <phoneticPr fontId="4"/>
  </si>
  <si>
    <t>（</t>
    <phoneticPr fontId="4"/>
  </si>
  <si>
    <t>↑特定行為研修の運営に当たり、賃金職員を雇用する場合は「○」を入力すること。</t>
    <phoneticPr fontId="4"/>
  </si>
  <si>
    <t>↑講義又は演習を通信によって受講できる体制を整備している場合は「○」を入力すること。</t>
    <phoneticPr fontId="4"/>
  </si>
  <si>
    <t>↑協力施設（※）と連携協力して特定行為研修を行う場合であって、当該協力施設において、特定行為研修に係る講義、演習又は実習を実施している場合は「○」を入力し、実施日数を記載すること。
（※）対象となる協力施設は訪問看護ステーション、介護施設及び診療所に限る</t>
    <phoneticPr fontId="4"/>
  </si>
  <si>
    <t>（</t>
    <phoneticPr fontId="4"/>
  </si>
  <si>
    <t>a</t>
    <phoneticPr fontId="4"/>
  </si>
  <si>
    <t>b</t>
    <phoneticPr fontId="4"/>
  </si>
  <si>
    <t>（注１）研修医延人数は、当該年度内における各月の末日に在籍する研修医数の総和であること。</t>
    <phoneticPr fontId="5"/>
  </si>
  <si>
    <t>　とすること。</t>
    <phoneticPr fontId="4"/>
  </si>
  <si>
    <t>（２）研修医数</t>
    <phoneticPr fontId="4"/>
  </si>
  <si>
    <t>c</t>
    <phoneticPr fontId="4"/>
  </si>
  <si>
    <t>d</t>
    <phoneticPr fontId="4"/>
  </si>
  <si>
    <t>e</t>
    <phoneticPr fontId="4"/>
  </si>
  <si>
    <t>f</t>
    <phoneticPr fontId="4"/>
  </si>
  <si>
    <t>g</t>
    <phoneticPr fontId="4"/>
  </si>
  <si>
    <t>a'</t>
    <phoneticPr fontId="4"/>
  </si>
  <si>
    <t>事業延日数</t>
    <phoneticPr fontId="4"/>
  </si>
  <si>
    <t>h</t>
    <phoneticPr fontId="4"/>
  </si>
  <si>
    <t>①</t>
    <phoneticPr fontId="5"/>
  </si>
  <si>
    <t>②</t>
    <phoneticPr fontId="5"/>
  </si>
  <si>
    <t>i</t>
    <phoneticPr fontId="4"/>
  </si>
  <si>
    <t>j</t>
    <phoneticPr fontId="5"/>
  </si>
  <si>
    <t>k</t>
    <phoneticPr fontId="4"/>
  </si>
  <si>
    <t>l</t>
    <phoneticPr fontId="5"/>
  </si>
  <si>
    <t>m</t>
    <phoneticPr fontId="4"/>
  </si>
  <si>
    <t>n</t>
    <phoneticPr fontId="5"/>
  </si>
  <si>
    <t>o</t>
    <phoneticPr fontId="4"/>
  </si>
  <si>
    <t>p</t>
    <phoneticPr fontId="5"/>
  </si>
  <si>
    <t>２　基準額適用</t>
    <phoneticPr fontId="4"/>
  </si>
  <si>
    <t>【</t>
    <phoneticPr fontId="4"/>
  </si>
  <si>
    <t>（</t>
    <phoneticPr fontId="4"/>
  </si>
  <si>
    <t>（</t>
    <phoneticPr fontId="5"/>
  </si>
  <si>
    <t>研修医延人数 a</t>
    <phoneticPr fontId="5"/>
  </si>
  <si>
    <t>（</t>
    <phoneticPr fontId="5"/>
  </si>
  <si>
    <t>研修医延人数 a</t>
    <phoneticPr fontId="5"/>
  </si>
  <si>
    <t>研修医延人数 a’</t>
    <phoneticPr fontId="5"/>
  </si>
  <si>
    <t>×</t>
    <phoneticPr fontId="4"/>
  </si>
  <si>
    <t>【</t>
    <phoneticPr fontId="5"/>
  </si>
  <si>
    <t>a</t>
    <phoneticPr fontId="5"/>
  </si>
  <si>
    <t>×</t>
    <phoneticPr fontId="4"/>
  </si>
  <si>
    <t>（</t>
    <phoneticPr fontId="4"/>
  </si>
  <si>
    <t>（</t>
    <phoneticPr fontId="5"/>
  </si>
  <si>
    <t>h</t>
    <phoneticPr fontId="5"/>
  </si>
  <si>
    <t>【</t>
    <phoneticPr fontId="5"/>
  </si>
  <si>
    <t>×</t>
    <phoneticPr fontId="5"/>
  </si>
  <si>
    <t>（</t>
    <phoneticPr fontId="4"/>
  </si>
  <si>
    <t>（</t>
    <phoneticPr fontId="5"/>
  </si>
  <si>
    <t>×</t>
    <phoneticPr fontId="5"/>
  </si>
  <si>
    <t>（</t>
    <phoneticPr fontId="4"/>
  </si>
  <si>
    <t>①が720万円を超える場合は、上記教育指導経費計（Ⅰ）の金額に0.8を乗じる</t>
    <phoneticPr fontId="4"/>
  </si>
  <si>
    <t>＊　S：4,080円　A：3,400円　B：2,720円</t>
    <phoneticPr fontId="4"/>
  </si>
  <si>
    <t>※協力型臨床研修施設が申請する場合（２）～（４）、（６）は計上しないこと</t>
    <rPh sb="1" eb="4">
      <t>キョウリョクガタ</t>
    </rPh>
    <rPh sb="4" eb="6">
      <t>リンショウ</t>
    </rPh>
    <rPh sb="6" eb="8">
      <t>ケンシュウ</t>
    </rPh>
    <rPh sb="8" eb="10">
      <t>シセツ</t>
    </rPh>
    <rPh sb="11" eb="13">
      <t>シンセイ</t>
    </rPh>
    <rPh sb="15" eb="17">
      <t>バアイ</t>
    </rPh>
    <rPh sb="29" eb="31">
      <t>ケイジョウ</t>
    </rPh>
    <phoneticPr fontId="4"/>
  </si>
  <si>
    <t xml:space="preserve">　　　　　　   </t>
    <phoneticPr fontId="4"/>
  </si>
  <si>
    <t xml:space="preserve">　　　　　　 　   </t>
    <phoneticPr fontId="4"/>
  </si>
  <si>
    <t>　　　厚生労働省発薬生　　第　号に置き換えるものとする</t>
    <phoneticPr fontId="4"/>
  </si>
  <si>
    <t>所在地</t>
    <rPh sb="0" eb="3">
      <t>ショザイチ</t>
    </rPh>
    <phoneticPr fontId="4"/>
  </si>
  <si>
    <t>年　　　月　　　日</t>
    <phoneticPr fontId="4"/>
  </si>
  <si>
    <t>番　　　　　　　号</t>
    <phoneticPr fontId="4"/>
  </si>
  <si>
    <t>　年　　　月　　　日</t>
    <phoneticPr fontId="4"/>
  </si>
  <si>
    <t xml:space="preserve">  　　事業実績について、次の書類を添えて報告する。</t>
    <phoneticPr fontId="4"/>
  </si>
  <si>
    <t>　　年　　月　　日厚生労働省発医政　　第　号で交付決定を受けた標記補助金に係る</t>
    <phoneticPr fontId="4"/>
  </si>
  <si>
    <t>諸謝金</t>
  </si>
  <si>
    <t>非常勤職員手当</t>
  </si>
  <si>
    <t>借料及び損料</t>
  </si>
  <si>
    <t>Ｃ</t>
    <phoneticPr fontId="4"/>
  </si>
  <si>
    <t>Ｂ</t>
    <phoneticPr fontId="4"/>
  </si>
  <si>
    <t>Ｆ</t>
    <phoneticPr fontId="4"/>
  </si>
  <si>
    <t>Ｅ</t>
    <phoneticPr fontId="4"/>
  </si>
  <si>
    <t>事業者名　　　　　　印　　</t>
    <phoneticPr fontId="4"/>
  </si>
  <si>
    <t>国庫補助所要額</t>
    <rPh sb="0" eb="2">
      <t>コッコ</t>
    </rPh>
    <rPh sb="4" eb="7">
      <t>ショヨウガク</t>
    </rPh>
    <phoneticPr fontId="4"/>
  </si>
  <si>
    <t>　地方厚生局長　　殿</t>
    <rPh sb="1" eb="3">
      <t>チホウ</t>
    </rPh>
    <rPh sb="3" eb="6">
      <t>コウセイキョク</t>
    </rPh>
    <rPh sb="6" eb="7">
      <t>オサ</t>
    </rPh>
    <phoneticPr fontId="4"/>
  </si>
  <si>
    <t>※数式のあるセルの文字を白色に変更中</t>
    <rPh sb="1" eb="3">
      <t>スウシキ</t>
    </rPh>
    <rPh sb="9" eb="11">
      <t>モジ</t>
    </rPh>
    <rPh sb="12" eb="14">
      <t>シロイロ</t>
    </rPh>
    <rPh sb="15" eb="17">
      <t>ヘンコウ</t>
    </rPh>
    <rPh sb="17" eb="18">
      <t>チュウ</t>
    </rPh>
    <phoneticPr fontId="4"/>
  </si>
  <si>
    <t>※数式部分白文字</t>
    <rPh sb="1" eb="3">
      <t>スウシキ</t>
    </rPh>
    <rPh sb="3" eb="5">
      <t>ブブン</t>
    </rPh>
    <rPh sb="5" eb="8">
      <t>シロモジ</t>
    </rPh>
    <phoneticPr fontId="4"/>
  </si>
  <si>
    <t>中央ナースセンター事業</t>
  </si>
  <si>
    <t>事業名</t>
    <rPh sb="0" eb="2">
      <t>ジギョウ</t>
    </rPh>
    <rPh sb="2" eb="3">
      <t>メイ</t>
    </rPh>
    <phoneticPr fontId="4"/>
  </si>
  <si>
    <t>看護職員確保対策特別事業</t>
  </si>
  <si>
    <t>　厚生労働大臣　　殿</t>
  </si>
  <si>
    <t>事業名選択欄</t>
    <rPh sb="0" eb="2">
      <t>ジギョウ</t>
    </rPh>
    <rPh sb="2" eb="3">
      <t>メイ</t>
    </rPh>
    <rPh sb="3" eb="5">
      <t>センタク</t>
    </rPh>
    <rPh sb="5" eb="6">
      <t>ラン</t>
    </rPh>
    <phoneticPr fontId="4"/>
  </si>
  <si>
    <t>円</t>
    <phoneticPr fontId="4"/>
  </si>
  <si>
    <t>　　　　　　</t>
    <phoneticPr fontId="4"/>
  </si>
  <si>
    <t>最終列</t>
    <rPh sb="0" eb="2">
      <t>サイシュウ</t>
    </rPh>
    <rPh sb="2" eb="3">
      <t>レツ</t>
    </rPh>
    <phoneticPr fontId="4"/>
  </si>
  <si>
    <t>費目列挙</t>
    <rPh sb="0" eb="2">
      <t>ヒモク</t>
    </rPh>
    <rPh sb="2" eb="4">
      <t>レッキョ</t>
    </rPh>
    <phoneticPr fontId="4"/>
  </si>
  <si>
    <t>区分１</t>
    <rPh sb="0" eb="2">
      <t>クブン</t>
    </rPh>
    <phoneticPr fontId="4"/>
  </si>
  <si>
    <t>区分２</t>
    <rPh sb="0" eb="2">
      <t>クブン</t>
    </rPh>
    <phoneticPr fontId="4"/>
  </si>
  <si>
    <t>番　　　　　　　　　号</t>
    <phoneticPr fontId="14"/>
  </si>
  <si>
    <t>　　年　　月　　日</t>
    <phoneticPr fontId="14"/>
  </si>
  <si>
    <t>厚生労働大臣　　　殿</t>
  </si>
  <si>
    <t>所在地</t>
    <rPh sb="0" eb="3">
      <t>ショザイチ</t>
    </rPh>
    <phoneticPr fontId="14"/>
  </si>
  <si>
    <t>名　称</t>
    <phoneticPr fontId="14"/>
  </si>
  <si>
    <t>代表者　　　　　　　　　印</t>
    <phoneticPr fontId="14"/>
  </si>
  <si>
    <t>年度消費税及び地方消費税に係る仕入控除税額報告書</t>
    <phoneticPr fontId="14"/>
  </si>
  <si>
    <t>　　　年　月　日厚生労働省発医政　第　　号</t>
    <phoneticPr fontId="14"/>
  </si>
  <si>
    <t>により交付決定があった</t>
    <phoneticPr fontId="14"/>
  </si>
  <si>
    <t>１　補助金等に係る予算の執行の適正化に関する法律（昭和30 年法律第179 号）</t>
  </si>
  <si>
    <t>　　</t>
    <phoneticPr fontId="14"/>
  </si>
  <si>
    <t>第15 条の規定による確定額又は事業実績報告による精算額</t>
    <phoneticPr fontId="14"/>
  </si>
  <si>
    <t>金</t>
    <phoneticPr fontId="14"/>
  </si>
  <si>
    <t>円</t>
    <phoneticPr fontId="14"/>
  </si>
  <si>
    <t>２　消費税及び地方消費税の申告により確定した消費税及び地方消費税に係る</t>
    <phoneticPr fontId="14"/>
  </si>
  <si>
    <t>仕入控除税額（要委託費返還相当額）</t>
    <phoneticPr fontId="14"/>
  </si>
  <si>
    <t>　３　添付書類</t>
  </si>
  <si>
    <t>　　　記載内容を確認するための書類（確定申告書の写し、課税売上割合等が把握</t>
  </si>
  <si>
    <t>　　　できる資料、特定収入の割合を確認できる資料）を添付する。</t>
  </si>
  <si>
    <t>次のとおり報告する。</t>
    <phoneticPr fontId="14"/>
  </si>
  <si>
    <t>医療関係者研修費等補助金について、当該交付要綱第５の（９）の規定に基づき</t>
    <phoneticPr fontId="14"/>
  </si>
  <si>
    <t>臨床研修費等補助金について、当該交付要綱第５の（９）の規定に基づき</t>
    <phoneticPr fontId="14"/>
  </si>
  <si>
    <t>所要額調書</t>
  </si>
  <si>
    <t>※「別紙１７－２の(１)」の（Ａ）の値を入力してください。</t>
    <rPh sb="2" eb="4">
      <t>ベッシ</t>
    </rPh>
    <rPh sb="18" eb="19">
      <t>アタイ</t>
    </rPh>
    <rPh sb="20" eb="22">
      <t>ニュウリョク</t>
    </rPh>
    <phoneticPr fontId="4"/>
  </si>
  <si>
    <t>（</t>
    <phoneticPr fontId="4"/>
  </si>
  <si>
    <t>　「研修を実施する特定行為区分数」に応じて以下の該当する記号欄に、「別紙１７－２の(１)」の（Ｂ）の値を入力してください。</t>
    <rPh sb="2" eb="4">
      <t>ケンシュウ</t>
    </rPh>
    <rPh sb="5" eb="7">
      <t>ジッシ</t>
    </rPh>
    <rPh sb="9" eb="13">
      <t>トクテイコウイ</t>
    </rPh>
    <rPh sb="13" eb="15">
      <t>クブン</t>
    </rPh>
    <rPh sb="15" eb="16">
      <t>スウ</t>
    </rPh>
    <rPh sb="18" eb="19">
      <t>オウ</t>
    </rPh>
    <rPh sb="21" eb="23">
      <t>イカ</t>
    </rPh>
    <rPh sb="24" eb="26">
      <t>ガイトウ</t>
    </rPh>
    <rPh sb="28" eb="30">
      <t>キゴウ</t>
    </rPh>
    <rPh sb="30" eb="31">
      <t>ラン</t>
    </rPh>
    <rPh sb="34" eb="36">
      <t>ベッシ</t>
    </rPh>
    <rPh sb="50" eb="51">
      <t>アタイ</t>
    </rPh>
    <rPh sb="52" eb="54">
      <t>ニュウリョク</t>
    </rPh>
    <phoneticPr fontId="4"/>
  </si>
  <si>
    <t>（</t>
    <phoneticPr fontId="4"/>
  </si>
  <si>
    <t>↑特定行為研修の運営に当たり、賃金職員を雇用する場合は「○」を入力すること。</t>
    <phoneticPr fontId="4"/>
  </si>
  <si>
    <t>↑講義又は演習を通信によって受講できる体制を整備している場合は「○」を入力すること。</t>
    <phoneticPr fontId="4"/>
  </si>
  <si>
    <t>（</t>
    <phoneticPr fontId="4"/>
  </si>
  <si>
    <t>別紙４</t>
    <rPh sb="0" eb="2">
      <t>ベッシ</t>
    </rPh>
    <phoneticPr fontId="4"/>
  </si>
  <si>
    <t>２　対象経費の支出済額算出内訳</t>
    <rPh sb="2" eb="4">
      <t>タイショウ</t>
    </rPh>
    <rPh sb="4" eb="6">
      <t>ケイヒ</t>
    </rPh>
    <rPh sb="7" eb="9">
      <t>シシュツ</t>
    </rPh>
    <rPh sb="9" eb="10">
      <t>ズ</t>
    </rPh>
    <rPh sb="10" eb="11">
      <t>ガク</t>
    </rPh>
    <rPh sb="11" eb="13">
      <t>サンシュツ</t>
    </rPh>
    <rPh sb="13" eb="15">
      <t>ウチワケ</t>
    </rPh>
    <phoneticPr fontId="4"/>
  </si>
  <si>
    <t>第3号様式</t>
    <rPh sb="0" eb="1">
      <t>ダイ</t>
    </rPh>
    <rPh sb="2" eb="3">
      <t>ゴウ</t>
    </rPh>
    <rPh sb="3" eb="5">
      <t>ヨウシキ</t>
    </rPh>
    <phoneticPr fontId="14"/>
  </si>
  <si>
    <t>３　  収入支出決算書抄本</t>
    <phoneticPr fontId="4"/>
  </si>
  <si>
    <t>２　  実績報告書（別紙２）</t>
    <rPh sb="4" eb="6">
      <t>ジッセキ</t>
    </rPh>
    <rPh sb="6" eb="8">
      <t>ホウコク</t>
    </rPh>
    <phoneticPr fontId="4"/>
  </si>
  <si>
    <t>１　  所要額精算書（別紙１）</t>
    <phoneticPr fontId="4"/>
  </si>
  <si>
    <t>（１）医療関係者研修費等補助金</t>
  </si>
  <si>
    <t>（ア）看護師の特定行為に係る研修機関導入促進支援事業</t>
  </si>
  <si>
    <t>（イ）看護師の特定行為に係る指定研修機関運営事業</t>
  </si>
  <si>
    <t>（ア）プログラム責任者講習会</t>
  </si>
  <si>
    <t>（イ）臨床研修活性化推進特別事業</t>
  </si>
  <si>
    <t>（ア）都道府県災害医療コーディネーター研修事業</t>
  </si>
  <si>
    <t>（イ）地域災害医療コーディネーター研修事業</t>
  </si>
  <si>
    <t>（２）臨床研修費等補助金</t>
  </si>
  <si>
    <t>臨床研修事業等（医療提供体制確保対策費）</t>
  </si>
  <si>
    <t>交付申請</t>
    <rPh sb="0" eb="2">
      <t>コウフ</t>
    </rPh>
    <rPh sb="2" eb="4">
      <t>シンセイ</t>
    </rPh>
    <phoneticPr fontId="4"/>
  </si>
  <si>
    <t>第2号様式</t>
    <rPh sb="0" eb="1">
      <t>ダイ</t>
    </rPh>
    <rPh sb="2" eb="3">
      <t>ゴウ</t>
    </rPh>
    <rPh sb="3" eb="5">
      <t>ヨウシキ</t>
    </rPh>
    <phoneticPr fontId="4"/>
  </si>
  <si>
    <t>別紙1</t>
    <rPh sb="0" eb="2">
      <t>ベッシ</t>
    </rPh>
    <phoneticPr fontId="4"/>
  </si>
  <si>
    <t>別紙2</t>
    <rPh sb="0" eb="2">
      <t>ベッシ</t>
    </rPh>
    <phoneticPr fontId="4"/>
  </si>
  <si>
    <t>◯</t>
    <phoneticPr fontId="4"/>
  </si>
  <si>
    <t>第3号様式</t>
    <rPh sb="0" eb="1">
      <t>ダイ</t>
    </rPh>
    <rPh sb="2" eb="3">
      <t>ゴウ</t>
    </rPh>
    <rPh sb="3" eb="5">
      <t>ヨウシキ</t>
    </rPh>
    <phoneticPr fontId="4"/>
  </si>
  <si>
    <t>基準額
算出内訳</t>
    <rPh sb="0" eb="3">
      <t>キジュンガク</t>
    </rPh>
    <rPh sb="4" eb="6">
      <t>サンシュツ</t>
    </rPh>
    <rPh sb="6" eb="8">
      <t>ウチワケ</t>
    </rPh>
    <phoneticPr fontId="4"/>
  </si>
  <si>
    <t>実績報告</t>
    <rPh sb="0" eb="2">
      <t>ジッセキ</t>
    </rPh>
    <rPh sb="2" eb="4">
      <t>ホウコク</t>
    </rPh>
    <phoneticPr fontId="4"/>
  </si>
  <si>
    <t>消費税</t>
    <rPh sb="0" eb="3">
      <t>ショウヒゼイ</t>
    </rPh>
    <phoneticPr fontId="4"/>
  </si>
  <si>
    <t>第4号様式</t>
    <rPh sb="0" eb="1">
      <t>ダイ</t>
    </rPh>
    <rPh sb="2" eb="3">
      <t>ゴウ</t>
    </rPh>
    <rPh sb="3" eb="5">
      <t>ヨウシキ</t>
    </rPh>
    <phoneticPr fontId="4"/>
  </si>
  <si>
    <t>ア　中央ナースセンター事業（医療従事者等確保対策費）</t>
    <phoneticPr fontId="4"/>
  </si>
  <si>
    <t>イ　看護職員確保対策特別事業（医療従事者等確保対策費）</t>
    <phoneticPr fontId="4"/>
  </si>
  <si>
    <t>ウ　看護教員教務主任養成講習会事業（医療従事者資質向上対策費）</t>
    <phoneticPr fontId="4"/>
  </si>
  <si>
    <t>エ　看護師の特定行為に係る研修機関支援事業（医療従事者資質向上対策費）</t>
    <phoneticPr fontId="4"/>
  </si>
  <si>
    <t>オ　プログラム責任者養成講習会事業（医療従事者資質向上対策費）</t>
    <phoneticPr fontId="4"/>
  </si>
  <si>
    <t>カ　歯科医師臨床研修指導医講習会事業（医療従事者資質向上対策費）</t>
    <phoneticPr fontId="4"/>
  </si>
  <si>
    <t>キ　医療関係職種実習施設指導者等養成講習会事業（医療従事者資質向上対策費）</t>
    <phoneticPr fontId="4"/>
  </si>
  <si>
    <t>ク　薬剤師生涯教育推進事業（医薬品適正使用推進費）</t>
    <phoneticPr fontId="4"/>
  </si>
  <si>
    <t>ケ　遠隔医療従事者研修事業（医療従事者資質向上対策費）</t>
    <phoneticPr fontId="4"/>
  </si>
  <si>
    <t>コ　災害医療コーディネーター研修事業（医療従事者資質向上対策費）</t>
    <phoneticPr fontId="4"/>
  </si>
  <si>
    <t>ア　医師</t>
    <phoneticPr fontId="4"/>
  </si>
  <si>
    <t>イ　歯科医師</t>
    <phoneticPr fontId="4"/>
  </si>
  <si>
    <t>サ　外傷外科医養成研修事業（医療従事者資質向上対策費）</t>
    <phoneticPr fontId="4"/>
  </si>
  <si>
    <t>提出書類一覧</t>
    <rPh sb="0" eb="2">
      <t>テイシュツ</t>
    </rPh>
    <rPh sb="2" eb="4">
      <t>ショルイ</t>
    </rPh>
    <rPh sb="4" eb="6">
      <t>イチラン</t>
    </rPh>
    <phoneticPr fontId="4"/>
  </si>
  <si>
    <t>◯</t>
    <phoneticPr fontId="4"/>
  </si>
  <si>
    <t>　「実施する特定行為区分数」に応じて以下の該当する記号欄に、別紙調書の（Ｂ）の値を入力してください。なお、調書が複数ある場合は、合計値を入力してください。</t>
    <rPh sb="2" eb="4">
      <t>ジッシ</t>
    </rPh>
    <rPh sb="6" eb="10">
      <t>トクテイコウイ</t>
    </rPh>
    <rPh sb="10" eb="12">
      <t>クブン</t>
    </rPh>
    <rPh sb="12" eb="13">
      <t>スウ</t>
    </rPh>
    <rPh sb="15" eb="16">
      <t>オウ</t>
    </rPh>
    <rPh sb="18" eb="20">
      <t>イカ</t>
    </rPh>
    <rPh sb="21" eb="23">
      <t>ガイトウ</t>
    </rPh>
    <rPh sb="25" eb="27">
      <t>キゴウ</t>
    </rPh>
    <rPh sb="27" eb="28">
      <t>ラン</t>
    </rPh>
    <rPh sb="30" eb="32">
      <t>ベッシ</t>
    </rPh>
    <rPh sb="32" eb="34">
      <t>チョウショ</t>
    </rPh>
    <rPh sb="39" eb="40">
      <t>アタイ</t>
    </rPh>
    <rPh sb="41" eb="43">
      <t>ニュウリョク</t>
    </rPh>
    <rPh sb="53" eb="55">
      <t>チョウショ</t>
    </rPh>
    <rPh sb="56" eb="58">
      <t>フクスウ</t>
    </rPh>
    <rPh sb="60" eb="62">
      <t>バアイ</t>
    </rPh>
    <rPh sb="64" eb="66">
      <t>ゴウケイ</t>
    </rPh>
    <rPh sb="66" eb="67">
      <t>アタイ</t>
    </rPh>
    <rPh sb="68" eb="70">
      <t>ニュウリョク</t>
    </rPh>
    <phoneticPr fontId="4"/>
  </si>
  <si>
    <r>
      <t>※1種地域及び2種地域に所在する病院であって、１（3）の地元出身研修医の採用割合が</t>
    </r>
    <r>
      <rPr>
        <b/>
        <sz val="8"/>
        <color theme="1"/>
        <rFont val="ＭＳ 明朝"/>
        <family val="1"/>
        <charset val="128"/>
      </rPr>
      <t>50%以上</t>
    </r>
    <r>
      <rPr>
        <sz val="8"/>
        <color theme="1"/>
        <rFont val="ＭＳ 明朝"/>
        <family val="1"/>
        <charset val="128"/>
      </rPr>
      <t>の場合に、以下の加算を行う。</t>
    </r>
    <rPh sb="2" eb="3">
      <t>シュ</t>
    </rPh>
    <rPh sb="3" eb="5">
      <t>チイキ</t>
    </rPh>
    <rPh sb="5" eb="6">
      <t>オヨ</t>
    </rPh>
    <rPh sb="8" eb="9">
      <t>シュ</t>
    </rPh>
    <rPh sb="9" eb="11">
      <t>チイキ</t>
    </rPh>
    <rPh sb="12" eb="14">
      <t>ショザイ</t>
    </rPh>
    <rPh sb="16" eb="18">
      <t>ビョウイン</t>
    </rPh>
    <rPh sb="28" eb="30">
      <t>ジモト</t>
    </rPh>
    <rPh sb="30" eb="32">
      <t>シュッシン</t>
    </rPh>
    <rPh sb="32" eb="35">
      <t>ケンシュウイ</t>
    </rPh>
    <rPh sb="36" eb="38">
      <t>サイヨウ</t>
    </rPh>
    <rPh sb="38" eb="40">
      <t>ワリアイ</t>
    </rPh>
    <rPh sb="44" eb="46">
      <t>イジョウ</t>
    </rPh>
    <rPh sb="47" eb="49">
      <t>バアイ</t>
    </rPh>
    <rPh sb="51" eb="53">
      <t>イカ</t>
    </rPh>
    <rPh sb="54" eb="56">
      <t>カサン</t>
    </rPh>
    <rPh sb="57" eb="58">
      <t>オコナ</t>
    </rPh>
    <phoneticPr fontId="4"/>
  </si>
  <si>
    <r>
      <t>※1種地域及び2種地域に所在する病院であって、１（3）の地元出身研修医の採用割合が</t>
    </r>
    <r>
      <rPr>
        <b/>
        <sz val="8"/>
        <color theme="1"/>
        <rFont val="ＭＳ 明朝"/>
        <family val="1"/>
        <charset val="128"/>
      </rPr>
      <t>50%未満</t>
    </r>
    <r>
      <rPr>
        <sz val="8"/>
        <color theme="1"/>
        <rFont val="ＭＳ 明朝"/>
        <family val="1"/>
        <charset val="128"/>
      </rPr>
      <t>の場合に、以下の加算を行う。</t>
    </r>
    <rPh sb="2" eb="3">
      <t>シュ</t>
    </rPh>
    <rPh sb="3" eb="5">
      <t>チイキ</t>
    </rPh>
    <rPh sb="5" eb="6">
      <t>オヨ</t>
    </rPh>
    <rPh sb="8" eb="9">
      <t>シュ</t>
    </rPh>
    <rPh sb="9" eb="11">
      <t>チイキ</t>
    </rPh>
    <rPh sb="12" eb="14">
      <t>ショザイ</t>
    </rPh>
    <rPh sb="16" eb="18">
      <t>ビョウイン</t>
    </rPh>
    <rPh sb="28" eb="30">
      <t>ジモト</t>
    </rPh>
    <rPh sb="30" eb="32">
      <t>シュッシン</t>
    </rPh>
    <rPh sb="32" eb="35">
      <t>ケンシュウイ</t>
    </rPh>
    <rPh sb="36" eb="38">
      <t>サイヨウ</t>
    </rPh>
    <rPh sb="38" eb="40">
      <t>ワリアイ</t>
    </rPh>
    <rPh sb="44" eb="46">
      <t>ミマン</t>
    </rPh>
    <rPh sb="47" eb="49">
      <t>バアイ</t>
    </rPh>
    <rPh sb="51" eb="53">
      <t>イカ</t>
    </rPh>
    <rPh sb="54" eb="56">
      <t>カサン</t>
    </rPh>
    <rPh sb="57" eb="58">
      <t>オコナ</t>
    </rPh>
    <phoneticPr fontId="4"/>
  </si>
  <si>
    <t>臨床研修事業基準額算出内訳</t>
    <rPh sb="0" eb="2">
      <t>リンショウ</t>
    </rPh>
    <rPh sb="2" eb="4">
      <t>ケンシュウ</t>
    </rPh>
    <rPh sb="4" eb="6">
      <t>ジギョウ</t>
    </rPh>
    <phoneticPr fontId="4"/>
  </si>
  <si>
    <r>
      <t>事業延月数</t>
    </r>
    <r>
      <rPr>
        <sz val="9"/>
        <color theme="1"/>
        <rFont val="ＭＳ 明朝"/>
        <family val="1"/>
        <charset val="128"/>
      </rPr>
      <t xml:space="preserve">
(月４回以上)</t>
    </r>
    <rPh sb="0" eb="2">
      <t>ジギョウ</t>
    </rPh>
    <rPh sb="2" eb="3">
      <t>ノ</t>
    </rPh>
    <rPh sb="3" eb="5">
      <t>ツキスウ</t>
    </rPh>
    <rPh sb="7" eb="8">
      <t>ツキ</t>
    </rPh>
    <rPh sb="9" eb="12">
      <t>カイイジョウ</t>
    </rPh>
    <phoneticPr fontId="5"/>
  </si>
  <si>
    <r>
      <t>事業延日数</t>
    </r>
    <r>
      <rPr>
        <sz val="9"/>
        <color theme="1"/>
        <rFont val="ＭＳ 明朝"/>
        <family val="1"/>
        <charset val="128"/>
      </rPr>
      <t xml:space="preserve">
(月４回未満)</t>
    </r>
    <rPh sb="0" eb="2">
      <t>ジギョウ</t>
    </rPh>
    <rPh sb="2" eb="3">
      <t>ノ</t>
    </rPh>
    <rPh sb="3" eb="4">
      <t>ニチ</t>
    </rPh>
    <rPh sb="4" eb="5">
      <t>カズ</t>
    </rPh>
    <rPh sb="7" eb="8">
      <t>ツキ</t>
    </rPh>
    <rPh sb="9" eb="10">
      <t>カイ</t>
    </rPh>
    <rPh sb="10" eb="12">
      <t>ミマン</t>
    </rPh>
    <phoneticPr fontId="5"/>
  </si>
  <si>
    <r>
      <t>事業延月数 i</t>
    </r>
    <r>
      <rPr>
        <sz val="8"/>
        <color theme="1"/>
        <rFont val="ＭＳ 明朝"/>
        <family val="1"/>
        <charset val="128"/>
      </rPr>
      <t xml:space="preserve">
(月４回以上)</t>
    </r>
    <rPh sb="3" eb="5">
      <t>ツキスウ</t>
    </rPh>
    <rPh sb="9" eb="10">
      <t>ツキ</t>
    </rPh>
    <rPh sb="11" eb="12">
      <t>カイ</t>
    </rPh>
    <rPh sb="12" eb="14">
      <t>イジョウ</t>
    </rPh>
    <phoneticPr fontId="4"/>
  </si>
  <si>
    <r>
      <t>事業延日数 j</t>
    </r>
    <r>
      <rPr>
        <sz val="8"/>
        <color theme="1"/>
        <rFont val="ＭＳ 明朝"/>
        <family val="1"/>
        <charset val="128"/>
      </rPr>
      <t xml:space="preserve">
(月４回未満)</t>
    </r>
    <rPh sb="3" eb="5">
      <t>ニッスウ</t>
    </rPh>
    <rPh sb="9" eb="10">
      <t>ツキ</t>
    </rPh>
    <rPh sb="11" eb="12">
      <t>カイ</t>
    </rPh>
    <rPh sb="12" eb="14">
      <t>ミマン</t>
    </rPh>
    <phoneticPr fontId="4"/>
  </si>
  <si>
    <r>
      <t>事業延月数 k</t>
    </r>
    <r>
      <rPr>
        <sz val="8"/>
        <color theme="1"/>
        <rFont val="ＭＳ 明朝"/>
        <family val="1"/>
        <charset val="128"/>
      </rPr>
      <t xml:space="preserve">
(月４回以上)</t>
    </r>
    <rPh sb="3" eb="5">
      <t>ツキスウ</t>
    </rPh>
    <rPh sb="9" eb="10">
      <t>ツキ</t>
    </rPh>
    <rPh sb="11" eb="12">
      <t>カイ</t>
    </rPh>
    <rPh sb="12" eb="14">
      <t>イジョウ</t>
    </rPh>
    <phoneticPr fontId="4"/>
  </si>
  <si>
    <r>
      <t>事業延日数 l</t>
    </r>
    <r>
      <rPr>
        <sz val="8"/>
        <color theme="1"/>
        <rFont val="ＭＳ 明朝"/>
        <family val="1"/>
        <charset val="128"/>
      </rPr>
      <t xml:space="preserve">
(月４回未満)</t>
    </r>
    <rPh sb="3" eb="5">
      <t>ニッスウ</t>
    </rPh>
    <rPh sb="9" eb="10">
      <t>ツキ</t>
    </rPh>
    <rPh sb="11" eb="12">
      <t>カイ</t>
    </rPh>
    <rPh sb="12" eb="14">
      <t>ミマン</t>
    </rPh>
    <phoneticPr fontId="4"/>
  </si>
  <si>
    <r>
      <t>事業延月数 m</t>
    </r>
    <r>
      <rPr>
        <sz val="8"/>
        <color theme="1"/>
        <rFont val="ＭＳ 明朝"/>
        <family val="1"/>
        <charset val="128"/>
      </rPr>
      <t xml:space="preserve">
(月４回以上)</t>
    </r>
    <rPh sb="3" eb="5">
      <t>ツキスウ</t>
    </rPh>
    <rPh sb="9" eb="10">
      <t>ツキ</t>
    </rPh>
    <rPh sb="11" eb="12">
      <t>カイ</t>
    </rPh>
    <rPh sb="12" eb="14">
      <t>イジョウ</t>
    </rPh>
    <phoneticPr fontId="4"/>
  </si>
  <si>
    <r>
      <t>事業延日数 n</t>
    </r>
    <r>
      <rPr>
        <sz val="8"/>
        <color theme="1"/>
        <rFont val="ＭＳ 明朝"/>
        <family val="1"/>
        <charset val="128"/>
      </rPr>
      <t xml:space="preserve">
(月４回未満)</t>
    </r>
    <rPh sb="3" eb="5">
      <t>ニッスウ</t>
    </rPh>
    <rPh sb="9" eb="10">
      <t>ツキ</t>
    </rPh>
    <rPh sb="11" eb="12">
      <t>カイ</t>
    </rPh>
    <rPh sb="12" eb="14">
      <t>ミマン</t>
    </rPh>
    <phoneticPr fontId="4"/>
  </si>
  <si>
    <r>
      <t>事業延月数 o</t>
    </r>
    <r>
      <rPr>
        <sz val="8"/>
        <color theme="1"/>
        <rFont val="ＭＳ 明朝"/>
        <family val="1"/>
        <charset val="128"/>
      </rPr>
      <t xml:space="preserve">
(月４回以上)</t>
    </r>
    <rPh sb="3" eb="5">
      <t>ツキスウ</t>
    </rPh>
    <rPh sb="9" eb="10">
      <t>ツキ</t>
    </rPh>
    <rPh sb="11" eb="12">
      <t>カイ</t>
    </rPh>
    <rPh sb="12" eb="14">
      <t>イジョウ</t>
    </rPh>
    <phoneticPr fontId="4"/>
  </si>
  <si>
    <r>
      <t>事業延日数 p</t>
    </r>
    <r>
      <rPr>
        <sz val="8"/>
        <color theme="1"/>
        <rFont val="ＭＳ 明朝"/>
        <family val="1"/>
        <charset val="128"/>
      </rPr>
      <t xml:space="preserve">
(月４回未満)</t>
    </r>
    <rPh sb="3" eb="5">
      <t>ニッスウ</t>
    </rPh>
    <rPh sb="9" eb="10">
      <t>ツキ</t>
    </rPh>
    <rPh sb="11" eb="12">
      <t>カイ</t>
    </rPh>
    <rPh sb="12" eb="14">
      <t>ミマン</t>
    </rPh>
    <phoneticPr fontId="4"/>
  </si>
  <si>
    <t>看護師の特定行為に係る指定医療研修機関運営事業基準額算出内訳</t>
    <phoneticPr fontId="4"/>
  </si>
  <si>
    <t>看護師の特定行為に係る指定医療研修機関運営事業基準額算出内訳</t>
    <rPh sb="0" eb="3">
      <t>カンゴシ</t>
    </rPh>
    <rPh sb="4" eb="6">
      <t>トクテイ</t>
    </rPh>
    <rPh sb="6" eb="8">
      <t>コウイ</t>
    </rPh>
    <rPh sb="9" eb="10">
      <t>カカワ</t>
    </rPh>
    <rPh sb="11" eb="13">
      <t>シテイ</t>
    </rPh>
    <rPh sb="13" eb="15">
      <t>イリョウ</t>
    </rPh>
    <rPh sb="15" eb="17">
      <t>ケンシュウ</t>
    </rPh>
    <rPh sb="17" eb="19">
      <t>キカン</t>
    </rPh>
    <rPh sb="19" eb="21">
      <t>ウンエイ</t>
    </rPh>
    <rPh sb="21" eb="23">
      <t>ジギョウ</t>
    </rPh>
    <rPh sb="23" eb="25">
      <t>キジュン</t>
    </rPh>
    <phoneticPr fontId="4"/>
  </si>
  <si>
    <t>研修を実施する特定行為区分数</t>
    <rPh sb="0" eb="2">
      <t>ケンシュウ</t>
    </rPh>
    <rPh sb="3" eb="5">
      <t>ジッシ</t>
    </rPh>
    <rPh sb="7" eb="11">
      <t>トクテイコウイ</t>
    </rPh>
    <rPh sb="11" eb="13">
      <t>クブン</t>
    </rPh>
    <rPh sb="13" eb="14">
      <t>スウ</t>
    </rPh>
    <phoneticPr fontId="4"/>
  </si>
  <si>
    <t>　　　　</t>
    <phoneticPr fontId="4"/>
  </si>
  <si>
    <t xml:space="preserve"> </t>
  </si>
  <si>
    <t>　</t>
  </si>
  <si>
    <t>　合　　　　　計</t>
    <rPh sb="1" eb="2">
      <t>ア</t>
    </rPh>
    <rPh sb="7" eb="8">
      <t>ケイ</t>
    </rPh>
    <phoneticPr fontId="4"/>
  </si>
  <si>
    <t>別紙１</t>
    <rPh sb="0" eb="2">
      <t>ベッシ</t>
    </rPh>
    <phoneticPr fontId="4"/>
  </si>
  <si>
    <t>第4号様式</t>
  </si>
  <si>
    <t>Ｆ</t>
    <phoneticPr fontId="4"/>
  </si>
  <si>
    <t>基準額（区分１）</t>
    <rPh sb="0" eb="2">
      <t>キジュン</t>
    </rPh>
    <rPh sb="2" eb="3">
      <t>ガク</t>
    </rPh>
    <rPh sb="4" eb="6">
      <t>クブン</t>
    </rPh>
    <phoneticPr fontId="4"/>
  </si>
  <si>
    <t>基準額（区分２）</t>
    <rPh sb="0" eb="2">
      <t>キジュン</t>
    </rPh>
    <rPh sb="2" eb="3">
      <t>ガク</t>
    </rPh>
    <rPh sb="4" eb="6">
      <t>クブン</t>
    </rPh>
    <phoneticPr fontId="4"/>
  </si>
  <si>
    <t>国庫補助基本額</t>
    <rPh sb="0" eb="2">
      <t>コッコ</t>
    </rPh>
    <rPh sb="2" eb="4">
      <t>ホジョ</t>
    </rPh>
    <rPh sb="4" eb="7">
      <t>キホンガク</t>
    </rPh>
    <phoneticPr fontId="4"/>
  </si>
  <si>
    <t>Ｇ</t>
    <phoneticPr fontId="4"/>
  </si>
  <si>
    <t>円</t>
    <rPh sb="0" eb="1">
      <t>エン</t>
    </rPh>
    <phoneticPr fontId="4"/>
  </si>
  <si>
    <t>差　引　額</t>
    <phoneticPr fontId="4"/>
  </si>
  <si>
    <t>基　準　額</t>
    <phoneticPr fontId="4"/>
  </si>
  <si>
    <t>合　計</t>
    <rPh sb="0" eb="1">
      <t>ア</t>
    </rPh>
    <rPh sb="2" eb="3">
      <t>ケイ</t>
    </rPh>
    <phoneticPr fontId="4"/>
  </si>
  <si>
    <t>区　分</t>
    <rPh sb="0" eb="1">
      <t>ク</t>
    </rPh>
    <rPh sb="2" eb="3">
      <t>ブン</t>
    </rPh>
    <phoneticPr fontId="4"/>
  </si>
  <si>
    <t>円</t>
    <rPh sb="0" eb="1">
      <t>エン</t>
    </rPh>
    <phoneticPr fontId="4"/>
  </si>
  <si>
    <t>別紙１</t>
    <rPh sb="0" eb="2">
      <t>ベッシ</t>
    </rPh>
    <phoneticPr fontId="4"/>
  </si>
  <si>
    <t>所要額精算書</t>
    <rPh sb="0" eb="3">
      <t>ショヨウガク</t>
    </rPh>
    <rPh sb="3" eb="6">
      <t>セイサンショ</t>
    </rPh>
    <phoneticPr fontId="4"/>
  </si>
  <si>
    <t>交　　 付
決 定 額</t>
    <phoneticPr fontId="4"/>
  </si>
  <si>
    <t>国庫補助
基 本 額</t>
    <rPh sb="0" eb="2">
      <t>コッコ</t>
    </rPh>
    <rPh sb="2" eb="4">
      <t>ホジョ</t>
    </rPh>
    <rPh sb="5" eb="6">
      <t>キ</t>
    </rPh>
    <rPh sb="7" eb="8">
      <t>ホン</t>
    </rPh>
    <rPh sb="9" eb="10">
      <t>ガク</t>
    </rPh>
    <phoneticPr fontId="4"/>
  </si>
  <si>
    <t>国庫補助
所 要 額</t>
    <rPh sb="0" eb="1">
      <t>クニ</t>
    </rPh>
    <rPh sb="1" eb="2">
      <t>コ</t>
    </rPh>
    <rPh sb="2" eb="3">
      <t>ホ</t>
    </rPh>
    <rPh sb="3" eb="4">
      <t>スケ</t>
    </rPh>
    <phoneticPr fontId="4"/>
  </si>
  <si>
    <t>国庫補助
受入済額</t>
    <rPh sb="0" eb="2">
      <t>コッコ</t>
    </rPh>
    <rPh sb="2" eb="4">
      <t>ホジョ</t>
    </rPh>
    <rPh sb="5" eb="6">
      <t>ウ</t>
    </rPh>
    <rPh sb="6" eb="7">
      <t>イ</t>
    </rPh>
    <rPh sb="7" eb="8">
      <t>ズ</t>
    </rPh>
    <rPh sb="8" eb="9">
      <t>ガク</t>
    </rPh>
    <phoneticPr fontId="4"/>
  </si>
  <si>
    <t>差 引 過
△不足額</t>
    <phoneticPr fontId="4"/>
  </si>
  <si>
    <t>円</t>
    <rPh sb="0" eb="1">
      <t>エン</t>
    </rPh>
    <phoneticPr fontId="4"/>
  </si>
  <si>
    <t>Ｊ</t>
    <phoneticPr fontId="4"/>
  </si>
  <si>
    <t>Ｉ</t>
    <phoneticPr fontId="4"/>
  </si>
  <si>
    <t>Ｈ</t>
    <phoneticPr fontId="4"/>
  </si>
  <si>
    <t>Ｇ</t>
    <phoneticPr fontId="4"/>
  </si>
  <si>
    <t>Ｋ</t>
    <phoneticPr fontId="4"/>
  </si>
  <si>
    <t>医療関係者研修費等補助金</t>
    <phoneticPr fontId="4"/>
  </si>
  <si>
    <t>臨床研修費等補助金</t>
    <phoneticPr fontId="4"/>
  </si>
  <si>
    <t>　　第15 条の規定による確定額又は事業実績報告による精算額</t>
    <phoneticPr fontId="14"/>
  </si>
  <si>
    <t>金</t>
    <phoneticPr fontId="14"/>
  </si>
  <si>
    <t>円</t>
    <phoneticPr fontId="14"/>
  </si>
  <si>
    <t>２　　消費税及び地方消費税の申告により確定した消費税及び地方消費税に係る</t>
    <phoneticPr fontId="14"/>
  </si>
  <si>
    <t>３　添付書類</t>
    <phoneticPr fontId="4"/>
  </si>
  <si>
    <t>　　　記載内容を確認するための書類（確定申告書の写し、課税売上割合等が把握</t>
    <phoneticPr fontId="4"/>
  </si>
  <si>
    <t>　　できる資料、特定収入の割合を確認できる資料）を添付する。</t>
    <phoneticPr fontId="4"/>
  </si>
  <si>
    <t>　　</t>
    <phoneticPr fontId="14"/>
  </si>
  <si>
    <t>　              　    　殿</t>
    <phoneticPr fontId="4"/>
  </si>
  <si>
    <t xml:space="preserve">                           補助金</t>
    <phoneticPr fontId="4"/>
  </si>
  <si>
    <t>　厚生労働大臣　　殿</t>
    <phoneticPr fontId="4"/>
  </si>
  <si>
    <t>←下記１～３より選択してください</t>
    <rPh sb="1" eb="3">
      <t>カキ</t>
    </rPh>
    <rPh sb="8" eb="10">
      <t>センタク</t>
    </rPh>
    <phoneticPr fontId="4"/>
  </si>
  <si>
    <t>１　　補助金等に係る予算の執行の適正化に関する法律（昭和30 年法律第179 号）</t>
    <phoneticPr fontId="4"/>
  </si>
  <si>
    <r>
      <t>　　　　年　　月　　日</t>
    </r>
    <r>
      <rPr>
        <u/>
        <sz val="11"/>
        <color theme="1"/>
        <rFont val="ＭＳ Ｐゴシック"/>
        <family val="3"/>
        <charset val="128"/>
        <scheme val="minor"/>
      </rPr>
      <t>厚生労働省発医政　　　　第　　号</t>
    </r>
    <rPh sb="4" eb="5">
      <t>ネン</t>
    </rPh>
    <phoneticPr fontId="14"/>
  </si>
  <si>
    <t>"手入力して下さい"</t>
    <rPh sb="1" eb="2">
      <t>テ</t>
    </rPh>
    <rPh sb="2" eb="4">
      <t>ニュウリョク</t>
    </rPh>
    <rPh sb="6" eb="7">
      <t>クダ</t>
    </rPh>
    <phoneticPr fontId="4"/>
  </si>
  <si>
    <t xml:space="preserve">円 </t>
    <phoneticPr fontId="4"/>
  </si>
  <si>
    <t>1　○○事業所要額</t>
    <phoneticPr fontId="4"/>
  </si>
  <si>
    <t>職員諸手当（非常勤）</t>
  </si>
  <si>
    <t>旅費</t>
  </si>
  <si>
    <t>備品費</t>
  </si>
  <si>
    <t>消耗品費</t>
  </si>
  <si>
    <t>印刷製本費</t>
  </si>
  <si>
    <t>通信運搬費</t>
  </si>
  <si>
    <t>光熱水料</t>
  </si>
  <si>
    <t>会議費</t>
  </si>
  <si>
    <t>社会保険料（非常勤）</t>
  </si>
  <si>
    <t>雑役務費</t>
  </si>
  <si>
    <t>委託費</t>
  </si>
  <si>
    <t>○○×○＝○○○円</t>
    <rPh sb="8" eb="9">
      <t>エン</t>
    </rPh>
    <phoneticPr fontId="4"/>
  </si>
  <si>
    <t>××謝金×円</t>
  </si>
  <si>
    <t>××謝金×円</t>
    <rPh sb="2" eb="4">
      <t>シャキン</t>
    </rPh>
    <rPh sb="5" eb="6">
      <t>エン</t>
    </rPh>
    <phoneticPr fontId="4"/>
  </si>
  <si>
    <t>△△旅費△円</t>
    <rPh sb="2" eb="4">
      <t>リョヒ</t>
    </rPh>
    <rPh sb="5" eb="6">
      <t>エン</t>
    </rPh>
    <phoneticPr fontId="4"/>
  </si>
  <si>
    <t>○○等○円</t>
    <rPh sb="2" eb="3">
      <t>トウ</t>
    </rPh>
    <rPh sb="4" eb="5">
      <t>エン</t>
    </rPh>
    <phoneticPr fontId="4"/>
  </si>
  <si>
    <t>△△等△円</t>
    <rPh sb="2" eb="3">
      <t>トウ</t>
    </rPh>
    <rPh sb="4" eb="5">
      <t>エン</t>
    </rPh>
    <phoneticPr fontId="4"/>
  </si>
  <si>
    <t>××等×円</t>
    <rPh sb="2" eb="3">
      <t>トウ</t>
    </rPh>
    <rPh sb="4" eb="5">
      <t>エン</t>
    </rPh>
    <phoneticPr fontId="4"/>
  </si>
  <si>
    <t>○○会場使用料○○円</t>
    <rPh sb="2" eb="4">
      <t>カイジョウ</t>
    </rPh>
    <rPh sb="4" eb="7">
      <t>シヨウリョウ</t>
    </rPh>
    <rPh sb="9" eb="10">
      <t>エン</t>
    </rPh>
    <phoneticPr fontId="4"/>
  </si>
  <si>
    <t>1　○○所要額</t>
    <phoneticPr fontId="4"/>
  </si>
  <si>
    <t/>
  </si>
  <si>
    <t>　　仕入控除税額（要国庫補助金返還相当額）</t>
    <phoneticPr fontId="14"/>
  </si>
  <si>
    <t>２　 経費所要額調書（別紙１）</t>
    <phoneticPr fontId="4"/>
  </si>
  <si>
    <t>４　  添付書類</t>
    <phoneticPr fontId="4"/>
  </si>
  <si>
    <t>へき地巡回診療車（船）運営事業</t>
  </si>
  <si>
    <t>専門医に関する情報データベース作成等</t>
    <rPh sb="0" eb="3">
      <t>センモンイ</t>
    </rPh>
    <rPh sb="4" eb="5">
      <t>カン</t>
    </rPh>
    <rPh sb="7" eb="9">
      <t>ジョウホウ</t>
    </rPh>
    <rPh sb="15" eb="17">
      <t>サクセイ</t>
    </rPh>
    <rPh sb="17" eb="18">
      <t>トウ</t>
    </rPh>
    <phoneticPr fontId="4"/>
  </si>
  <si>
    <t>死体検案講習会委託費</t>
    <rPh sb="0" eb="2">
      <t>シタイ</t>
    </rPh>
    <rPh sb="2" eb="4">
      <t>ケンアン</t>
    </rPh>
    <rPh sb="7" eb="10">
      <t>イタクヒ</t>
    </rPh>
    <phoneticPr fontId="4"/>
  </si>
  <si>
    <t>女性医師支援センター事業</t>
    <rPh sb="0" eb="2">
      <t>ジョセイ</t>
    </rPh>
    <rPh sb="2" eb="4">
      <t>イシ</t>
    </rPh>
    <rPh sb="4" eb="6">
      <t>シエン</t>
    </rPh>
    <rPh sb="10" eb="12">
      <t>ジギョウ</t>
    </rPh>
    <phoneticPr fontId="4"/>
  </si>
  <si>
    <t>外国人看護師受入支援事業</t>
    <rPh sb="0" eb="3">
      <t>ガイコクジン</t>
    </rPh>
    <rPh sb="3" eb="6">
      <t>カンゴシ</t>
    </rPh>
    <rPh sb="6" eb="8">
      <t>ウケイレ</t>
    </rPh>
    <rPh sb="8" eb="10">
      <t>シエン</t>
    </rPh>
    <rPh sb="10" eb="12">
      <t>ジギョウ</t>
    </rPh>
    <phoneticPr fontId="4"/>
  </si>
  <si>
    <t>医療技術等国際展開推進事業</t>
    <rPh sb="0" eb="2">
      <t>イリョウ</t>
    </rPh>
    <rPh sb="2" eb="4">
      <t>ギジュツ</t>
    </rPh>
    <rPh sb="4" eb="5">
      <t>トウ</t>
    </rPh>
    <rPh sb="5" eb="7">
      <t>コクサイ</t>
    </rPh>
    <rPh sb="7" eb="9">
      <t>テンカイ</t>
    </rPh>
    <rPh sb="9" eb="11">
      <t>スイシン</t>
    </rPh>
    <rPh sb="11" eb="13">
      <t>ジギョウ</t>
    </rPh>
    <phoneticPr fontId="7"/>
  </si>
  <si>
    <t>歯科ヒヤリ・ハット事例収集等事業</t>
    <rPh sb="0" eb="2">
      <t>シカ</t>
    </rPh>
    <rPh sb="9" eb="11">
      <t>ジレイ</t>
    </rPh>
    <rPh sb="11" eb="13">
      <t>シュウシュウ</t>
    </rPh>
    <rPh sb="13" eb="14">
      <t>ナド</t>
    </rPh>
    <rPh sb="14" eb="16">
      <t>ジギョウ</t>
    </rPh>
    <phoneticPr fontId="4"/>
  </si>
  <si>
    <t>死亡時画像読影技術等向上研修経費</t>
  </si>
  <si>
    <t>医療安全支援センター総合支援事業</t>
    <rPh sb="0" eb="2">
      <t>イリョウ</t>
    </rPh>
    <rPh sb="2" eb="4">
      <t>アンゼン</t>
    </rPh>
    <rPh sb="4" eb="6">
      <t>シエン</t>
    </rPh>
    <rPh sb="10" eb="12">
      <t>ソウゴウ</t>
    </rPh>
    <rPh sb="12" eb="14">
      <t>シエン</t>
    </rPh>
    <rPh sb="14" eb="16">
      <t>ジギョウ</t>
    </rPh>
    <phoneticPr fontId="7"/>
  </si>
  <si>
    <t>医療事故情報収集等事業費</t>
  </si>
  <si>
    <t>産科医療補償制度運営事業</t>
  </si>
  <si>
    <t>医療事故調査・支援センター運営費</t>
  </si>
  <si>
    <t>臨床研究総合促進事業</t>
  </si>
  <si>
    <t>OSCEの模擬患者・評価者養成及び評価の在り方に係る調査・実証事業</t>
    <rPh sb="5" eb="7">
      <t>モギ</t>
    </rPh>
    <rPh sb="7" eb="9">
      <t>カンジャ</t>
    </rPh>
    <rPh sb="10" eb="13">
      <t>ヒョウカシャ</t>
    </rPh>
    <rPh sb="13" eb="15">
      <t>ヨウセイ</t>
    </rPh>
    <rPh sb="15" eb="16">
      <t>オヨ</t>
    </rPh>
    <rPh sb="17" eb="19">
      <t>ヒョウカ</t>
    </rPh>
    <rPh sb="20" eb="21">
      <t>ア</t>
    </rPh>
    <rPh sb="22" eb="23">
      <t>カタ</t>
    </rPh>
    <rPh sb="24" eb="25">
      <t>カカ</t>
    </rPh>
    <rPh sb="26" eb="28">
      <t>チョウサ</t>
    </rPh>
    <rPh sb="29" eb="31">
      <t>ジッショウ</t>
    </rPh>
    <rPh sb="31" eb="33">
      <t>ジギョウ</t>
    </rPh>
    <phoneticPr fontId="4"/>
  </si>
  <si>
    <r>
      <rPr>
        <sz val="11"/>
        <rFont val="ＭＳ Ｐゴシック"/>
        <family val="3"/>
        <charset val="128"/>
        <scheme val="minor"/>
      </rPr>
      <t>医療事故調査等</t>
    </r>
    <r>
      <rPr>
        <sz val="11"/>
        <rFont val="ＭＳ Ｐ明朝"/>
        <family val="1"/>
        <charset val="128"/>
      </rPr>
      <t>支援団体等連絡協議会運営事業</t>
    </r>
    <rPh sb="0" eb="2">
      <t>イリョウ</t>
    </rPh>
    <rPh sb="2" eb="4">
      <t>ジコ</t>
    </rPh>
    <rPh sb="4" eb="6">
      <t>チョウサ</t>
    </rPh>
    <rPh sb="6" eb="7">
      <t>ナド</t>
    </rPh>
    <phoneticPr fontId="4"/>
  </si>
  <si>
    <t>第9号様式</t>
    <rPh sb="0" eb="1">
      <t>ダイ</t>
    </rPh>
    <rPh sb="2" eb="3">
      <t>ゴウ</t>
    </rPh>
    <rPh sb="3" eb="5">
      <t>ヨウシキ</t>
    </rPh>
    <phoneticPr fontId="14"/>
  </si>
  <si>
    <t>職員基本給</t>
    <rPh sb="0" eb="2">
      <t>ショクイン</t>
    </rPh>
    <rPh sb="2" eb="4">
      <t>キホン</t>
    </rPh>
    <rPh sb="4" eb="5">
      <t>キュウ</t>
    </rPh>
    <phoneticPr fontId="4"/>
  </si>
  <si>
    <t>職員諸手当</t>
    <rPh sb="0" eb="2">
      <t>ショクイン</t>
    </rPh>
    <rPh sb="2" eb="5">
      <t>ショテアテ</t>
    </rPh>
    <phoneticPr fontId="4"/>
  </si>
  <si>
    <t>非常勤職員手当</t>
    <rPh sb="0" eb="3">
      <t>ヒジョウキン</t>
    </rPh>
    <rPh sb="3" eb="5">
      <t>ショクイン</t>
    </rPh>
    <rPh sb="5" eb="7">
      <t>テアテ</t>
    </rPh>
    <phoneticPr fontId="4"/>
  </si>
  <si>
    <t>報償費</t>
    <rPh sb="0" eb="3">
      <t>ホウショウヒ</t>
    </rPh>
    <phoneticPr fontId="4"/>
  </si>
  <si>
    <t>旅費</t>
    <rPh sb="0" eb="2">
      <t>リョヒ</t>
    </rPh>
    <phoneticPr fontId="4"/>
  </si>
  <si>
    <t>消耗品費</t>
    <rPh sb="0" eb="3">
      <t>ショウモウヒン</t>
    </rPh>
    <rPh sb="3" eb="4">
      <t>ヒ</t>
    </rPh>
    <phoneticPr fontId="4"/>
  </si>
  <si>
    <t>材料費（医薬品費、診療材料費）</t>
    <rPh sb="0" eb="3">
      <t>ザイリョウヒ</t>
    </rPh>
    <rPh sb="4" eb="7">
      <t>イヤクヒン</t>
    </rPh>
    <rPh sb="7" eb="8">
      <t>ヒ</t>
    </rPh>
    <rPh sb="9" eb="11">
      <t>シンリョウ</t>
    </rPh>
    <rPh sb="11" eb="13">
      <t>ザイリョウ</t>
    </rPh>
    <rPh sb="13" eb="14">
      <t>ヒ</t>
    </rPh>
    <phoneticPr fontId="4"/>
  </si>
  <si>
    <t>印刷製本費</t>
    <rPh sb="0" eb="2">
      <t>インサツ</t>
    </rPh>
    <rPh sb="2" eb="4">
      <t>セイホン</t>
    </rPh>
    <rPh sb="4" eb="5">
      <t>ヒ</t>
    </rPh>
    <phoneticPr fontId="4"/>
  </si>
  <si>
    <t>社会保険料</t>
    <rPh sb="0" eb="2">
      <t>シャカイ</t>
    </rPh>
    <rPh sb="2" eb="5">
      <t>ホケンリョウ</t>
    </rPh>
    <phoneticPr fontId="4"/>
  </si>
  <si>
    <t>雑役務費（修繕料等）</t>
    <rPh sb="0" eb="2">
      <t>ザツエキ</t>
    </rPh>
    <rPh sb="3" eb="4">
      <t>ヒ</t>
    </rPh>
    <rPh sb="5" eb="7">
      <t>シュウゼン</t>
    </rPh>
    <rPh sb="7" eb="8">
      <t>リョウ</t>
    </rPh>
    <rPh sb="8" eb="9">
      <t>トウ</t>
    </rPh>
    <phoneticPr fontId="4"/>
  </si>
  <si>
    <t>燃料費</t>
    <rPh sb="0" eb="3">
      <t>ネンリョウヒ</t>
    </rPh>
    <phoneticPr fontId="4"/>
  </si>
  <si>
    <t>委託費</t>
    <rPh sb="0" eb="3">
      <t>イタクヒ</t>
    </rPh>
    <phoneticPr fontId="4"/>
  </si>
  <si>
    <t>職員基本給</t>
    <rPh sb="0" eb="2">
      <t>ショクイン</t>
    </rPh>
    <rPh sb="2" eb="5">
      <t>キホンキュウ</t>
    </rPh>
    <phoneticPr fontId="4"/>
  </si>
  <si>
    <t>諸謝金</t>
    <rPh sb="0" eb="1">
      <t>ショ</t>
    </rPh>
    <rPh sb="1" eb="3">
      <t>シャキン</t>
    </rPh>
    <phoneticPr fontId="4"/>
  </si>
  <si>
    <t>備品費（専攻医の適正配置のためのシステム構築に係るものに限る</t>
    <rPh sb="0" eb="3">
      <t>ビヒンヒ</t>
    </rPh>
    <rPh sb="4" eb="6">
      <t>センコウ</t>
    </rPh>
    <rPh sb="6" eb="7">
      <t>イ</t>
    </rPh>
    <rPh sb="8" eb="10">
      <t>テキセイ</t>
    </rPh>
    <rPh sb="10" eb="12">
      <t>ハイチ</t>
    </rPh>
    <rPh sb="20" eb="22">
      <t>コウチク</t>
    </rPh>
    <rPh sb="23" eb="24">
      <t>カカ</t>
    </rPh>
    <rPh sb="28" eb="29">
      <t>カギ</t>
    </rPh>
    <phoneticPr fontId="4"/>
  </si>
  <si>
    <t>通信運搬費</t>
    <rPh sb="0" eb="2">
      <t>ツウシン</t>
    </rPh>
    <rPh sb="2" eb="5">
      <t>ウンパンヒ</t>
    </rPh>
    <phoneticPr fontId="4"/>
  </si>
  <si>
    <t>借料及び損料</t>
    <rPh sb="0" eb="2">
      <t>シャクリョウ</t>
    </rPh>
    <rPh sb="2" eb="3">
      <t>オヨ</t>
    </rPh>
    <rPh sb="4" eb="6">
      <t>ソンリョウ</t>
    </rPh>
    <phoneticPr fontId="4"/>
  </si>
  <si>
    <t>会議費</t>
    <rPh sb="0" eb="3">
      <t>カイギヒ</t>
    </rPh>
    <phoneticPr fontId="4"/>
  </si>
  <si>
    <t>雑役務費</t>
    <rPh sb="0" eb="2">
      <t>ザツエキ</t>
    </rPh>
    <rPh sb="3" eb="4">
      <t>ヒ</t>
    </rPh>
    <phoneticPr fontId="4"/>
  </si>
  <si>
    <t>事業名</t>
    <rPh sb="0" eb="2">
      <t>ジギョウ</t>
    </rPh>
    <rPh sb="2" eb="3">
      <t>メイ</t>
    </rPh>
    <phoneticPr fontId="4"/>
  </si>
  <si>
    <t>諸謝金</t>
    <rPh sb="0" eb="3">
      <t>ショシャキン</t>
    </rPh>
    <phoneticPr fontId="4"/>
  </si>
  <si>
    <t>通信運搬費</t>
    <rPh sb="0" eb="2">
      <t>ツウシン</t>
    </rPh>
    <rPh sb="2" eb="4">
      <t>ウンパン</t>
    </rPh>
    <rPh sb="4" eb="5">
      <t>ヒ</t>
    </rPh>
    <phoneticPr fontId="4"/>
  </si>
  <si>
    <t>諸謝金</t>
    <rPh sb="0" eb="3">
      <t>ショシャキン</t>
    </rPh>
    <phoneticPr fontId="4"/>
  </si>
  <si>
    <t>旅費</t>
    <rPh sb="0" eb="2">
      <t>リョヒ</t>
    </rPh>
    <phoneticPr fontId="4"/>
  </si>
  <si>
    <t>消耗品費</t>
    <rPh sb="0" eb="3">
      <t>ショウモウヒン</t>
    </rPh>
    <rPh sb="3" eb="4">
      <t>ヒ</t>
    </rPh>
    <phoneticPr fontId="4"/>
  </si>
  <si>
    <t>印刷製本費</t>
    <rPh sb="0" eb="2">
      <t>インサツ</t>
    </rPh>
    <rPh sb="2" eb="4">
      <t>セイホン</t>
    </rPh>
    <rPh sb="4" eb="5">
      <t>ヒ</t>
    </rPh>
    <phoneticPr fontId="4"/>
  </si>
  <si>
    <t>会議費</t>
    <rPh sb="0" eb="3">
      <t>カイギヒ</t>
    </rPh>
    <phoneticPr fontId="4"/>
  </si>
  <si>
    <t>通信運搬費</t>
    <rPh sb="0" eb="2">
      <t>ツウシン</t>
    </rPh>
    <rPh sb="2" eb="4">
      <t>ウンパン</t>
    </rPh>
    <rPh sb="4" eb="5">
      <t>ヒ</t>
    </rPh>
    <phoneticPr fontId="4"/>
  </si>
  <si>
    <t>借料及び損料</t>
    <rPh sb="0" eb="2">
      <t>シャクリョウ</t>
    </rPh>
    <rPh sb="2" eb="3">
      <t>オヨ</t>
    </rPh>
    <rPh sb="4" eb="6">
      <t>ソンリョウ</t>
    </rPh>
    <phoneticPr fontId="4"/>
  </si>
  <si>
    <t>雑役務費</t>
    <rPh sb="0" eb="1">
      <t>ザツ</t>
    </rPh>
    <rPh sb="1" eb="3">
      <t>エキム</t>
    </rPh>
    <rPh sb="3" eb="4">
      <t>ヒ</t>
    </rPh>
    <phoneticPr fontId="4"/>
  </si>
  <si>
    <t>備品費（図書）</t>
    <rPh sb="0" eb="3">
      <t>ビヒンヒ</t>
    </rPh>
    <rPh sb="4" eb="6">
      <t>トショ</t>
    </rPh>
    <phoneticPr fontId="4"/>
  </si>
  <si>
    <t>借料及び損料</t>
    <rPh sb="0" eb="3">
      <t>シャクリョウオヨ</t>
    </rPh>
    <rPh sb="4" eb="6">
      <t>ソンリョウ</t>
    </rPh>
    <phoneticPr fontId="4"/>
  </si>
  <si>
    <t>社会保険料</t>
    <rPh sb="0" eb="2">
      <t>シャカイ</t>
    </rPh>
    <rPh sb="2" eb="5">
      <t>ホケンリョウ</t>
    </rPh>
    <phoneticPr fontId="4"/>
  </si>
  <si>
    <t>委託費</t>
    <rPh sb="0" eb="2">
      <t>イタク</t>
    </rPh>
    <rPh sb="2" eb="3">
      <t>ヒ</t>
    </rPh>
    <phoneticPr fontId="4"/>
  </si>
  <si>
    <t>備品費</t>
    <rPh sb="0" eb="3">
      <t>ビヒンヒ</t>
    </rPh>
    <phoneticPr fontId="4"/>
  </si>
  <si>
    <t>光熱水料</t>
    <rPh sb="3" eb="4">
      <t>リョウ</t>
    </rPh>
    <phoneticPr fontId="4"/>
  </si>
  <si>
    <t>児童手当拠出金</t>
    <rPh sb="0" eb="2">
      <t>ジドウ</t>
    </rPh>
    <rPh sb="2" eb="4">
      <t>テアテ</t>
    </rPh>
    <rPh sb="4" eb="7">
      <t>キョシュツキン</t>
    </rPh>
    <phoneticPr fontId="4"/>
  </si>
  <si>
    <t>雑役務費</t>
    <rPh sb="0" eb="2">
      <t>ザツエキ</t>
    </rPh>
    <rPh sb="3" eb="4">
      <t>ヒ</t>
    </rPh>
    <phoneticPr fontId="4"/>
  </si>
  <si>
    <t>備品費</t>
    <rPh sb="0" eb="3">
      <t>ビヒンヒ</t>
    </rPh>
    <phoneticPr fontId="4"/>
  </si>
  <si>
    <t>子ども・子育て拠出金</t>
    <rPh sb="0" eb="1">
      <t>コ</t>
    </rPh>
    <rPh sb="4" eb="6">
      <t>コソダ</t>
    </rPh>
    <rPh sb="7" eb="10">
      <t>キョシュツキン</t>
    </rPh>
    <phoneticPr fontId="4"/>
  </si>
  <si>
    <t>委託費</t>
    <rPh sb="0" eb="3">
      <t>イタクヒ</t>
    </rPh>
    <phoneticPr fontId="4"/>
  </si>
  <si>
    <t>職員諸手当（非常勤）</t>
    <rPh sb="0" eb="2">
      <t>ショクイン</t>
    </rPh>
    <rPh sb="2" eb="5">
      <t>ショテアテ</t>
    </rPh>
    <rPh sb="6" eb="9">
      <t>ヒジョウキン</t>
    </rPh>
    <phoneticPr fontId="4"/>
  </si>
  <si>
    <t>社会保険料（非常勤）</t>
    <rPh sb="0" eb="2">
      <t>シャカイ</t>
    </rPh>
    <rPh sb="2" eb="5">
      <t>ホケンリョウ</t>
    </rPh>
    <rPh sb="6" eb="9">
      <t>ヒジョウキン</t>
    </rPh>
    <phoneticPr fontId="4"/>
  </si>
  <si>
    <t>"手入力して下さい"</t>
    <rPh sb="1" eb="2">
      <t>テ</t>
    </rPh>
    <rPh sb="2" eb="4">
      <t>ニュウリョク</t>
    </rPh>
    <rPh sb="6" eb="7">
      <t>クダ</t>
    </rPh>
    <phoneticPr fontId="4"/>
  </si>
  <si>
    <t>臨床研究・治療従事者等に対する研修プログラム</t>
    <rPh sb="0" eb="2">
      <t>リンショウ</t>
    </rPh>
    <rPh sb="2" eb="4">
      <t>ケンキュウ</t>
    </rPh>
    <rPh sb="5" eb="7">
      <t>チリョウ</t>
    </rPh>
    <rPh sb="7" eb="10">
      <t>ジュウジシャ</t>
    </rPh>
    <rPh sb="10" eb="11">
      <t>トウ</t>
    </rPh>
    <rPh sb="12" eb="13">
      <t>タイ</t>
    </rPh>
    <rPh sb="15" eb="17">
      <t>ケンシュウ</t>
    </rPh>
    <phoneticPr fontId="4"/>
  </si>
  <si>
    <t>備品費（単価50万円民間団体にあっては30万円未満に限る。）</t>
    <rPh sb="0" eb="3">
      <t>ビヒンヒ</t>
    </rPh>
    <rPh sb="4" eb="6">
      <t>タンカ</t>
    </rPh>
    <rPh sb="8" eb="10">
      <t>マンエン</t>
    </rPh>
    <rPh sb="10" eb="12">
      <t>ミンカン</t>
    </rPh>
    <rPh sb="12" eb="14">
      <t>ダンタイ</t>
    </rPh>
    <rPh sb="21" eb="23">
      <t>マンエン</t>
    </rPh>
    <rPh sb="23" eb="25">
      <t>ミマン</t>
    </rPh>
    <rPh sb="26" eb="27">
      <t>カギ</t>
    </rPh>
    <phoneticPr fontId="4"/>
  </si>
  <si>
    <t>先進医療等実用化促進プログラム</t>
    <rPh sb="0" eb="2">
      <t>センシン</t>
    </rPh>
    <rPh sb="2" eb="4">
      <t>イリョウ</t>
    </rPh>
    <rPh sb="4" eb="5">
      <t>トウ</t>
    </rPh>
    <rPh sb="5" eb="7">
      <t>ジツヨウ</t>
    </rPh>
    <rPh sb="7" eb="8">
      <t>カ</t>
    </rPh>
    <rPh sb="8" eb="10">
      <t>ソクシン</t>
    </rPh>
    <phoneticPr fontId="4"/>
  </si>
  <si>
    <t>職員基本給</t>
    <rPh sb="0" eb="2">
      <t>ショクイン</t>
    </rPh>
    <rPh sb="2" eb="5">
      <t>キホンキュウ</t>
    </rPh>
    <phoneticPr fontId="4"/>
  </si>
  <si>
    <t>職員諸手当</t>
    <rPh sb="0" eb="2">
      <t>ショクイン</t>
    </rPh>
    <rPh sb="2" eb="5">
      <t>ショテアテ</t>
    </rPh>
    <phoneticPr fontId="4"/>
  </si>
  <si>
    <t>非常勤職員手当</t>
    <rPh sb="0" eb="3">
      <t>ヒジョウキン</t>
    </rPh>
    <rPh sb="3" eb="5">
      <t>ショクイン</t>
    </rPh>
    <rPh sb="5" eb="7">
      <t>テアテ</t>
    </rPh>
    <phoneticPr fontId="4"/>
  </si>
  <si>
    <t>へき地巡回診療車（船）運営事業</t>
    <phoneticPr fontId="14"/>
  </si>
  <si>
    <r>
      <t>（</t>
    </r>
    <r>
      <rPr>
        <sz val="11"/>
        <rFont val="ＭＳ Ｐ明朝"/>
        <family val="1"/>
        <charset val="128"/>
      </rPr>
      <t>事業者名                ）</t>
    </r>
    <phoneticPr fontId="14"/>
  </si>
  <si>
    <t>巡回診療車車輌番号</t>
    <phoneticPr fontId="14"/>
  </si>
  <si>
    <t>巡回診療実施機関名</t>
    <phoneticPr fontId="14"/>
  </si>
  <si>
    <t>実施方法</t>
    <phoneticPr fontId="14"/>
  </si>
  <si>
    <t>巡回診療地区</t>
    <phoneticPr fontId="14"/>
  </si>
  <si>
    <t>実施予定(単位・回)</t>
    <phoneticPr fontId="14"/>
  </si>
  <si>
    <t>診療場所</t>
    <phoneticPr fontId="35"/>
  </si>
  <si>
    <t>実施人員</t>
    <phoneticPr fontId="35"/>
  </si>
  <si>
    <t>備考</t>
    <rPh sb="0" eb="2">
      <t>ビコウ</t>
    </rPh>
    <phoneticPr fontId="14"/>
  </si>
  <si>
    <t>市町村名</t>
    <phoneticPr fontId="14"/>
  </si>
  <si>
    <t>地区名</t>
    <phoneticPr fontId="14"/>
  </si>
  <si>
    <t xml:space="preserve"> 戸数</t>
    <phoneticPr fontId="14"/>
  </si>
  <si>
    <t>人口</t>
    <phoneticPr fontId="14"/>
  </si>
  <si>
    <t>第１
四半期</t>
    <phoneticPr fontId="14"/>
  </si>
  <si>
    <t>第２
四半期</t>
    <rPh sb="3" eb="6">
      <t>シハンキ</t>
    </rPh>
    <phoneticPr fontId="14"/>
  </si>
  <si>
    <t>第３
四半期</t>
    <phoneticPr fontId="14"/>
  </si>
  <si>
    <t>第４
四半期</t>
    <phoneticPr fontId="14"/>
  </si>
  <si>
    <t>計</t>
    <rPh sb="0" eb="1">
      <t>ケイ</t>
    </rPh>
    <phoneticPr fontId="14"/>
  </si>
  <si>
    <t>戸</t>
    <rPh sb="0" eb="1">
      <t>ト</t>
    </rPh>
    <phoneticPr fontId="14"/>
  </si>
  <si>
    <t>人</t>
    <rPh sb="0" eb="1">
      <t>ヒト</t>
    </rPh>
    <phoneticPr fontId="14"/>
  </si>
  <si>
    <t>（注）ヘき地巡回診療を行う地区及び周辺の医療機関の所在地を明示した地図を添付すること。</t>
    <phoneticPr fontId="35"/>
  </si>
  <si>
    <t>（記載上の注意）</t>
  </si>
  <si>
    <t>（１）「巡回診療実施機関名」は実際に巡回診療を行う機関を「保健所」、「〇〇病院」等の区分に分けて記載すること。</t>
  </si>
  <si>
    <t>（２）「実施方法」は  "直接"  "委託"  等の区分に分けて記載すること。なお、巡回診療実施診療科も併せて記載すること。</t>
    <phoneticPr fontId="35"/>
  </si>
  <si>
    <t>（３）「巡回診療地区」は、巡回診療を行う場所の地区をすべて記載すること。</t>
  </si>
  <si>
    <t>（４）「戸数」、「人口」欄は当該地区の最近のものを記載すること。</t>
  </si>
  <si>
    <t>（５）「実施予定」欄は、１巡回診療チーム１日１回として当該地区への巡回診療の予定回数を当該年度分について四半期毎に記載することとし、</t>
    <phoneticPr fontId="14"/>
  </si>
  <si>
    <t>　　上段（  ）に当該巡回診療にかかる実診療日数（0.5日を単位とする。）を記載すること。</t>
    <phoneticPr fontId="14"/>
  </si>
  <si>
    <t>　　なお、複数の無医地区を１回の巡回診療で行う場合には、該当する無医地区をまとめ一括記入すること。</t>
    <phoneticPr fontId="14"/>
  </si>
  <si>
    <t>（６）「診療場所」欄はその地区における診療場所例えば「公民館の一室」、「小学校の医務室」、「役場の一室」等具体的な場所を記載すること。</t>
    <rPh sb="4" eb="6">
      <t>シンリョウ</t>
    </rPh>
    <rPh sb="6" eb="8">
      <t>バショ</t>
    </rPh>
    <phoneticPr fontId="14"/>
  </si>
  <si>
    <t>（７）「実施人員」欄は巡回診療実施人員を医師○人、看護師○人、運転手○人と具体的に記入すること。</t>
    <rPh sb="4" eb="6">
      <t>ジッシ</t>
    </rPh>
    <rPh sb="6" eb="8">
      <t>ジンイン</t>
    </rPh>
    <rPh sb="9" eb="10">
      <t>ラン</t>
    </rPh>
    <rPh sb="17" eb="19">
      <t>ジンイン</t>
    </rPh>
    <phoneticPr fontId="14"/>
  </si>
  <si>
    <t>（８）「備考」欄はその他積雪量、冬期交通途絶期間等参考となるべきことを記載すること。</t>
    <rPh sb="4" eb="6">
      <t>ビコウ</t>
    </rPh>
    <rPh sb="7" eb="8">
      <t>ラン</t>
    </rPh>
    <rPh sb="11" eb="12">
      <t>タ</t>
    </rPh>
    <phoneticPr fontId="14"/>
  </si>
  <si>
    <t>別紙２</t>
    <rPh sb="0" eb="2">
      <t>ベッシ</t>
    </rPh>
    <phoneticPr fontId="35"/>
  </si>
  <si>
    <t>専門医に関する情報データベース作成等</t>
    <phoneticPr fontId="35"/>
  </si>
  <si>
    <t>事業内容</t>
    <rPh sb="0" eb="2">
      <t>ジギョウ</t>
    </rPh>
    <rPh sb="2" eb="4">
      <t>ナイヨウ</t>
    </rPh>
    <phoneticPr fontId="35"/>
  </si>
  <si>
    <t>OSCEの模擬患者・評価者養成及び評価の在り方に係る調査・実証事業</t>
    <phoneticPr fontId="35"/>
  </si>
  <si>
    <t>別紙２</t>
    <rPh sb="0" eb="2">
      <t>ベッシ</t>
    </rPh>
    <phoneticPr fontId="4"/>
  </si>
  <si>
    <t>開催地</t>
  </si>
  <si>
    <t>会場名</t>
  </si>
  <si>
    <t>開催期間</t>
  </si>
  <si>
    <t>講　　習　　内　　容</t>
  </si>
  <si>
    <t>講師人数</t>
    <phoneticPr fontId="4"/>
  </si>
  <si>
    <t>助手人数</t>
    <phoneticPr fontId="4"/>
  </si>
  <si>
    <t>受講予定
人数</t>
    <phoneticPr fontId="4"/>
  </si>
  <si>
    <t>備考</t>
  </si>
  <si>
    <t>種別</t>
  </si>
  <si>
    <t>科目</t>
  </si>
  <si>
    <t>時間</t>
  </si>
  <si>
    <t xml:space="preserve">時間 </t>
  </si>
  <si>
    <t xml:space="preserve">人 </t>
  </si>
  <si>
    <t>１　女性医師バンク事業経費</t>
    <rPh sb="2" eb="4">
      <t>ジョセイ</t>
    </rPh>
    <rPh sb="4" eb="6">
      <t>イシ</t>
    </rPh>
    <rPh sb="9" eb="11">
      <t>ジギョウ</t>
    </rPh>
    <rPh sb="11" eb="13">
      <t>ケイヒ</t>
    </rPh>
    <phoneticPr fontId="40"/>
  </si>
  <si>
    <t>　(1)　女性医師バンク運営拠点</t>
    <rPh sb="5" eb="7">
      <t>ジョセイ</t>
    </rPh>
    <rPh sb="7" eb="9">
      <t>イシ</t>
    </rPh>
    <rPh sb="12" eb="14">
      <t>ウンエイ</t>
    </rPh>
    <rPh sb="14" eb="16">
      <t>キョテン</t>
    </rPh>
    <phoneticPr fontId="40"/>
  </si>
  <si>
    <t>区分</t>
    <rPh sb="0" eb="2">
      <t>クブン</t>
    </rPh>
    <phoneticPr fontId="40"/>
  </si>
  <si>
    <t>所在地</t>
    <rPh sb="0" eb="2">
      <t>ショザイ</t>
    </rPh>
    <rPh sb="2" eb="3">
      <t>チ</t>
    </rPh>
    <phoneticPr fontId="40"/>
  </si>
  <si>
    <t>コンサルタント人員</t>
    <rPh sb="7" eb="9">
      <t>ジンイン</t>
    </rPh>
    <phoneticPr fontId="40"/>
  </si>
  <si>
    <t>東日本</t>
    <rPh sb="0" eb="3">
      <t>ヒガシニホン</t>
    </rPh>
    <phoneticPr fontId="40"/>
  </si>
  <si>
    <t>西日本</t>
    <rPh sb="0" eb="3">
      <t>ニシニホン</t>
    </rPh>
    <phoneticPr fontId="40"/>
  </si>
  <si>
    <t>　(2)　システム運用</t>
    <rPh sb="9" eb="11">
      <t>ウンヨウ</t>
    </rPh>
    <phoneticPr fontId="40"/>
  </si>
  <si>
    <t>　　ア．期間</t>
    <rPh sb="4" eb="6">
      <t>キカン</t>
    </rPh>
    <phoneticPr fontId="40"/>
  </si>
  <si>
    <t>年　　月　　日</t>
    <phoneticPr fontId="40"/>
  </si>
  <si>
    <t>　～</t>
    <phoneticPr fontId="40"/>
  </si>
  <si>
    <t>　　イ．内容</t>
    <rPh sb="4" eb="6">
      <t>ナイヨウ</t>
    </rPh>
    <phoneticPr fontId="40"/>
  </si>
  <si>
    <t>コンテンツ名</t>
    <rPh sb="5" eb="6">
      <t>メイ</t>
    </rPh>
    <phoneticPr fontId="40"/>
  </si>
  <si>
    <t>内容</t>
    <rPh sb="0" eb="2">
      <t>ナイヨウ</t>
    </rPh>
    <phoneticPr fontId="40"/>
  </si>
  <si>
    <t>２　再就業講習会事業経費</t>
    <rPh sb="2" eb="5">
      <t>サイシュウギョウ</t>
    </rPh>
    <rPh sb="5" eb="8">
      <t>コウシュウカイ</t>
    </rPh>
    <rPh sb="8" eb="10">
      <t>ジギョウ</t>
    </rPh>
    <rPh sb="10" eb="12">
      <t>ケイヒ</t>
    </rPh>
    <phoneticPr fontId="40"/>
  </si>
  <si>
    <t>　　講習場所、期間及び人員等</t>
    <rPh sb="2" eb="4">
      <t>コウシュウ</t>
    </rPh>
    <rPh sb="4" eb="6">
      <t>バショ</t>
    </rPh>
    <rPh sb="7" eb="9">
      <t>キカン</t>
    </rPh>
    <rPh sb="9" eb="10">
      <t>オヨ</t>
    </rPh>
    <rPh sb="11" eb="13">
      <t>ジンイン</t>
    </rPh>
    <rPh sb="13" eb="14">
      <t>トウ</t>
    </rPh>
    <phoneticPr fontId="14"/>
  </si>
  <si>
    <t>講　習　場　所</t>
    <rPh sb="0" eb="1">
      <t>コウ</t>
    </rPh>
    <rPh sb="2" eb="3">
      <t>ナラ</t>
    </rPh>
    <rPh sb="4" eb="5">
      <t>バ</t>
    </rPh>
    <rPh sb="6" eb="7">
      <t>トコロ</t>
    </rPh>
    <phoneticPr fontId="14"/>
  </si>
  <si>
    <t>講　習　期　間</t>
    <rPh sb="0" eb="1">
      <t>コウ</t>
    </rPh>
    <rPh sb="2" eb="3">
      <t>ナラ</t>
    </rPh>
    <rPh sb="4" eb="5">
      <t>キ</t>
    </rPh>
    <rPh sb="6" eb="7">
      <t>アイダ</t>
    </rPh>
    <phoneticPr fontId="14"/>
  </si>
  <si>
    <t>講習日数</t>
    <rPh sb="0" eb="2">
      <t>コウシュウ</t>
    </rPh>
    <rPh sb="2" eb="4">
      <t>ニッスウ</t>
    </rPh>
    <phoneticPr fontId="14"/>
  </si>
  <si>
    <t>講習人員</t>
    <rPh sb="0" eb="2">
      <t>コウシュウ</t>
    </rPh>
    <rPh sb="2" eb="4">
      <t>ジンイン</t>
    </rPh>
    <phoneticPr fontId="14"/>
  </si>
  <si>
    <t>講習内容及び時間</t>
    <rPh sb="0" eb="2">
      <t>コウシュウ</t>
    </rPh>
    <rPh sb="2" eb="4">
      <t>ナイヨウ</t>
    </rPh>
    <rPh sb="4" eb="5">
      <t>オヨ</t>
    </rPh>
    <rPh sb="6" eb="8">
      <t>ジカン</t>
    </rPh>
    <phoneticPr fontId="14"/>
  </si>
  <si>
    <t>施　設　名</t>
    <rPh sb="0" eb="1">
      <t>ホドコ</t>
    </rPh>
    <rPh sb="2" eb="3">
      <t>セツ</t>
    </rPh>
    <rPh sb="4" eb="5">
      <t>メイ</t>
    </rPh>
    <phoneticPr fontId="14"/>
  </si>
  <si>
    <t>所　在　地</t>
    <rPh sb="0" eb="1">
      <t>トコロ</t>
    </rPh>
    <rPh sb="2" eb="3">
      <t>ザイ</t>
    </rPh>
    <rPh sb="4" eb="5">
      <t>チ</t>
    </rPh>
    <phoneticPr fontId="14"/>
  </si>
  <si>
    <t>別紙2-1</t>
    <rPh sb="0" eb="2">
      <t>ベッシ</t>
    </rPh>
    <phoneticPr fontId="40"/>
  </si>
  <si>
    <t>別紙2-2</t>
    <rPh sb="0" eb="2">
      <t>ベッシ</t>
    </rPh>
    <phoneticPr fontId="4"/>
  </si>
  <si>
    <t>1　都道府県ナースセンターの業務に関する啓発活動</t>
    <rPh sb="2" eb="6">
      <t>トドウフケン</t>
    </rPh>
    <rPh sb="14" eb="16">
      <t>ギョウム</t>
    </rPh>
    <rPh sb="17" eb="18">
      <t>カン</t>
    </rPh>
    <rPh sb="20" eb="22">
      <t>ケイハツ</t>
    </rPh>
    <rPh sb="22" eb="24">
      <t>カツドウ</t>
    </rPh>
    <phoneticPr fontId="4"/>
  </si>
  <si>
    <t>事業内容</t>
    <rPh sb="0" eb="2">
      <t>ジギョウ</t>
    </rPh>
    <rPh sb="2" eb="4">
      <t>ナイヨウ</t>
    </rPh>
    <phoneticPr fontId="4"/>
  </si>
  <si>
    <t>実施方法</t>
    <rPh sb="0" eb="2">
      <t>ジッシ</t>
    </rPh>
    <rPh sb="2" eb="4">
      <t>ホウホウ</t>
    </rPh>
    <phoneticPr fontId="4"/>
  </si>
  <si>
    <t>２　都道府県ナースセンターの業務についての連絡調整、指導、援助</t>
    <rPh sb="2" eb="6">
      <t>トドウフケン</t>
    </rPh>
    <rPh sb="14" eb="16">
      <t>ギョウム</t>
    </rPh>
    <rPh sb="21" eb="23">
      <t>レンラク</t>
    </rPh>
    <rPh sb="23" eb="25">
      <t>チョウセイ</t>
    </rPh>
    <rPh sb="26" eb="28">
      <t>シドウ</t>
    </rPh>
    <rPh sb="29" eb="31">
      <t>エンジョ</t>
    </rPh>
    <phoneticPr fontId="4"/>
  </si>
  <si>
    <t>３　都道府県ナースセンターの業務に関する情報及び資料の収集並びに情報提供</t>
    <rPh sb="2" eb="6">
      <t>トドウフケン</t>
    </rPh>
    <rPh sb="14" eb="16">
      <t>ギョウム</t>
    </rPh>
    <rPh sb="17" eb="18">
      <t>カン</t>
    </rPh>
    <rPh sb="20" eb="22">
      <t>ジョウホウ</t>
    </rPh>
    <rPh sb="22" eb="23">
      <t>オヨ</t>
    </rPh>
    <rPh sb="24" eb="26">
      <t>シリョウ</t>
    </rPh>
    <rPh sb="27" eb="29">
      <t>シュウシュウ</t>
    </rPh>
    <rPh sb="29" eb="30">
      <t>ナラ</t>
    </rPh>
    <rPh sb="32" eb="34">
      <t>ジョウホウ</t>
    </rPh>
    <rPh sb="34" eb="36">
      <t>テイキョウ</t>
    </rPh>
    <phoneticPr fontId="4"/>
  </si>
  <si>
    <t>４　二以上の都道府県の区域における看護に関する啓発活動</t>
    <rPh sb="2" eb="3">
      <t>ニ</t>
    </rPh>
    <rPh sb="3" eb="5">
      <t>イジョウ</t>
    </rPh>
    <rPh sb="6" eb="10">
      <t>トドウフケン</t>
    </rPh>
    <rPh sb="11" eb="13">
      <t>クイキ</t>
    </rPh>
    <rPh sb="17" eb="19">
      <t>カンゴ</t>
    </rPh>
    <rPh sb="20" eb="21">
      <t>カン</t>
    </rPh>
    <rPh sb="23" eb="25">
      <t>ケイハツ</t>
    </rPh>
    <rPh sb="25" eb="27">
      <t>カツドウ</t>
    </rPh>
    <phoneticPr fontId="4"/>
  </si>
  <si>
    <t>５　１～４の他、都道府県ナースセンターの健全な発展及び看護師等の確保を図るために必要な業務</t>
    <rPh sb="6" eb="7">
      <t>ホカ</t>
    </rPh>
    <rPh sb="8" eb="12">
      <t>トドウフケン</t>
    </rPh>
    <rPh sb="20" eb="22">
      <t>ケンゼン</t>
    </rPh>
    <rPh sb="23" eb="25">
      <t>ハッテン</t>
    </rPh>
    <rPh sb="25" eb="26">
      <t>オヨ</t>
    </rPh>
    <rPh sb="27" eb="30">
      <t>カンゴシ</t>
    </rPh>
    <rPh sb="30" eb="31">
      <t>トウ</t>
    </rPh>
    <rPh sb="32" eb="34">
      <t>カクホ</t>
    </rPh>
    <rPh sb="35" eb="36">
      <t>ハカ</t>
    </rPh>
    <rPh sb="40" eb="42">
      <t>ヒツヨウ</t>
    </rPh>
    <rPh sb="43" eb="45">
      <t>ギョウム</t>
    </rPh>
    <phoneticPr fontId="4"/>
  </si>
  <si>
    <t>「看護の日」30周年記念とNursingNowCampaigninJapan推進事業</t>
    <phoneticPr fontId="35"/>
  </si>
  <si>
    <t>（１）国内有識者の関係国への派遣</t>
    <rPh sb="3" eb="5">
      <t>コクナイ</t>
    </rPh>
    <rPh sb="5" eb="8">
      <t>ユウシキシャ</t>
    </rPh>
    <rPh sb="9" eb="12">
      <t>カンケイコク</t>
    </rPh>
    <rPh sb="14" eb="16">
      <t>ハケン</t>
    </rPh>
    <phoneticPr fontId="35"/>
  </si>
  <si>
    <t>国名</t>
    <rPh sb="0" eb="2">
      <t>コクメイ</t>
    </rPh>
    <phoneticPr fontId="35"/>
  </si>
  <si>
    <t>事業名</t>
    <rPh sb="0" eb="2">
      <t>ジギョウ</t>
    </rPh>
    <rPh sb="2" eb="3">
      <t>メイ</t>
    </rPh>
    <phoneticPr fontId="35"/>
  </si>
  <si>
    <t>実施体制</t>
    <rPh sb="0" eb="2">
      <t>ジッシ</t>
    </rPh>
    <rPh sb="2" eb="4">
      <t>タイセイ</t>
    </rPh>
    <phoneticPr fontId="35"/>
  </si>
  <si>
    <t>活動内容</t>
    <rPh sb="0" eb="2">
      <t>カツドウ</t>
    </rPh>
    <rPh sb="2" eb="4">
      <t>ナイヨウ</t>
    </rPh>
    <phoneticPr fontId="35"/>
  </si>
  <si>
    <t>備考</t>
    <rPh sb="0" eb="2">
      <t>ビコウ</t>
    </rPh>
    <phoneticPr fontId="35"/>
  </si>
  <si>
    <t>実施要綱の区分</t>
    <rPh sb="0" eb="2">
      <t>ジッシ</t>
    </rPh>
    <rPh sb="2" eb="4">
      <t>ヨウコウ</t>
    </rPh>
    <rPh sb="5" eb="7">
      <t>クブン</t>
    </rPh>
    <phoneticPr fontId="35"/>
  </si>
  <si>
    <t>内容（具体的に）</t>
    <rPh sb="0" eb="2">
      <t>ナイヨウ</t>
    </rPh>
    <rPh sb="3" eb="6">
      <t>グタイテキ</t>
    </rPh>
    <phoneticPr fontId="35"/>
  </si>
  <si>
    <t>注）活動内容欄の「実施要綱の区分」欄には「医療技術等国際展開推進事業実施要綱」の３事業内容の（１）ア～オのいずれかを記載し、具体的な活動内容を記載すること</t>
    <rPh sb="0" eb="1">
      <t>チュウ</t>
    </rPh>
    <rPh sb="2" eb="4">
      <t>カツドウ</t>
    </rPh>
    <rPh sb="4" eb="6">
      <t>ナイヨウ</t>
    </rPh>
    <rPh sb="6" eb="7">
      <t>ラン</t>
    </rPh>
    <rPh sb="9" eb="11">
      <t>ジッシ</t>
    </rPh>
    <rPh sb="11" eb="13">
      <t>ヨウコウ</t>
    </rPh>
    <rPh sb="14" eb="16">
      <t>クブン</t>
    </rPh>
    <rPh sb="17" eb="18">
      <t>ラン</t>
    </rPh>
    <rPh sb="21" eb="23">
      <t>イリョウ</t>
    </rPh>
    <rPh sb="23" eb="25">
      <t>ギジュツ</t>
    </rPh>
    <rPh sb="25" eb="26">
      <t>トウ</t>
    </rPh>
    <rPh sb="26" eb="28">
      <t>コクサイ</t>
    </rPh>
    <rPh sb="28" eb="30">
      <t>テンカイ</t>
    </rPh>
    <rPh sb="30" eb="32">
      <t>スイシン</t>
    </rPh>
    <rPh sb="32" eb="34">
      <t>ジギョウ</t>
    </rPh>
    <rPh sb="34" eb="36">
      <t>ジッシ</t>
    </rPh>
    <rPh sb="36" eb="38">
      <t>ヨウコウ</t>
    </rPh>
    <rPh sb="41" eb="43">
      <t>ジギョウ</t>
    </rPh>
    <rPh sb="43" eb="45">
      <t>ナイヨウ</t>
    </rPh>
    <rPh sb="58" eb="60">
      <t>キサイ</t>
    </rPh>
    <rPh sb="62" eb="65">
      <t>グタイテキ</t>
    </rPh>
    <rPh sb="66" eb="68">
      <t>カツドウ</t>
    </rPh>
    <rPh sb="68" eb="70">
      <t>ナイヨウ</t>
    </rPh>
    <rPh sb="71" eb="73">
      <t>キサイ</t>
    </rPh>
    <phoneticPr fontId="35"/>
  </si>
  <si>
    <t>（２）諸外国医療従事者の受入</t>
    <rPh sb="3" eb="6">
      <t>ショガイコク</t>
    </rPh>
    <rPh sb="6" eb="8">
      <t>イリョウ</t>
    </rPh>
    <rPh sb="8" eb="11">
      <t>ジュウジシャ</t>
    </rPh>
    <rPh sb="12" eb="14">
      <t>ウケイレ</t>
    </rPh>
    <phoneticPr fontId="35"/>
  </si>
  <si>
    <t>注）活動内容欄の「実施要綱の区分」欄には「医療技術等国際展開推進事業実施要綱」の３事業内容の（２）ア～オのいずれかを記載し、具体的な活動内容を記載すること</t>
    <rPh sb="0" eb="1">
      <t>チュウ</t>
    </rPh>
    <rPh sb="2" eb="4">
      <t>カツドウ</t>
    </rPh>
    <rPh sb="4" eb="6">
      <t>ナイヨウ</t>
    </rPh>
    <rPh sb="6" eb="7">
      <t>ラン</t>
    </rPh>
    <rPh sb="9" eb="11">
      <t>ジッシ</t>
    </rPh>
    <rPh sb="11" eb="13">
      <t>ヨウコウ</t>
    </rPh>
    <rPh sb="14" eb="16">
      <t>クブン</t>
    </rPh>
    <rPh sb="17" eb="18">
      <t>ラン</t>
    </rPh>
    <rPh sb="21" eb="23">
      <t>イリョウ</t>
    </rPh>
    <rPh sb="23" eb="25">
      <t>ギジュツ</t>
    </rPh>
    <rPh sb="25" eb="26">
      <t>トウ</t>
    </rPh>
    <rPh sb="26" eb="28">
      <t>コクサイ</t>
    </rPh>
    <rPh sb="28" eb="30">
      <t>テンカイ</t>
    </rPh>
    <rPh sb="30" eb="32">
      <t>スイシン</t>
    </rPh>
    <rPh sb="32" eb="34">
      <t>ジギョウ</t>
    </rPh>
    <rPh sb="34" eb="36">
      <t>ジッシ</t>
    </rPh>
    <rPh sb="36" eb="38">
      <t>ヨウコウ</t>
    </rPh>
    <rPh sb="41" eb="43">
      <t>ジギョウ</t>
    </rPh>
    <rPh sb="43" eb="45">
      <t>ナイヨウ</t>
    </rPh>
    <rPh sb="58" eb="60">
      <t>キサイ</t>
    </rPh>
    <rPh sb="62" eb="65">
      <t>グタイテキ</t>
    </rPh>
    <rPh sb="66" eb="68">
      <t>カツドウ</t>
    </rPh>
    <rPh sb="68" eb="70">
      <t>ナイヨウ</t>
    </rPh>
    <rPh sb="71" eb="73">
      <t>キサイ</t>
    </rPh>
    <phoneticPr fontId="35"/>
  </si>
  <si>
    <t>（３）その他の必要に応じて実施する事業</t>
    <rPh sb="5" eb="6">
      <t>タ</t>
    </rPh>
    <rPh sb="7" eb="9">
      <t>ヒツヨウ</t>
    </rPh>
    <rPh sb="10" eb="11">
      <t>オウ</t>
    </rPh>
    <rPh sb="13" eb="15">
      <t>ジッシ</t>
    </rPh>
    <rPh sb="17" eb="19">
      <t>ジギョウ</t>
    </rPh>
    <phoneticPr fontId="35"/>
  </si>
  <si>
    <t>別紙2</t>
    <rPh sb="0" eb="2">
      <t>ベッシ</t>
    </rPh>
    <phoneticPr fontId="35"/>
  </si>
  <si>
    <t>歯科ヒヤリ・ハット事例収集等事業</t>
    <phoneticPr fontId="35"/>
  </si>
  <si>
    <t>事業内容（１）　死亡時画像読影技術等向上研修</t>
    <phoneticPr fontId="4"/>
  </si>
  <si>
    <t>事業内容（２）死亡時画像診断の有用性等の検証事業</t>
  </si>
  <si>
    <t>事 業 内 容</t>
  </si>
  <si>
    <t>・死亡時画像診断の画像情報等の収集・分析について</t>
    <phoneticPr fontId="4"/>
  </si>
  <si>
    <t>（実施体制・計画等）</t>
  </si>
  <si>
    <t>・死亡時画像診断の有用性や有効に行うための条件等の検証について</t>
    <phoneticPr fontId="4"/>
  </si>
  <si>
    <t>別紙2-1</t>
    <rPh sb="0" eb="2">
      <t>ベッシ</t>
    </rPh>
    <phoneticPr fontId="4"/>
  </si>
  <si>
    <t>１．医療安全支援センター相談員等に対する基礎研修</t>
  </si>
  <si>
    <t>（１）実施場所</t>
  </si>
  <si>
    <t>（２）実施時期</t>
  </si>
  <si>
    <t>（３）受講者数</t>
  </si>
  <si>
    <t>（４）実施内容</t>
  </si>
  <si>
    <t>（５）その他</t>
  </si>
  <si>
    <t>２．医療安全支援センター相談員等に対する専門的な研修</t>
  </si>
  <si>
    <t>３．全国医療安全支援センター協議会の開催</t>
  </si>
  <si>
    <t>（３）実施内容</t>
  </si>
  <si>
    <t>（４）その他</t>
  </si>
  <si>
    <t>４．教訓的事例等に関する情報提供</t>
  </si>
  <si>
    <t>（１）実施時期</t>
  </si>
  <si>
    <t>（２）実施内容</t>
  </si>
  <si>
    <t>（３）その他</t>
  </si>
  <si>
    <t>５．全国の医療安全支援センターの現状調査等</t>
  </si>
  <si>
    <t>６．その他医療安全支援センターを支援する事業</t>
  </si>
  <si>
    <t>別紙2</t>
    <phoneticPr fontId="44"/>
  </si>
  <si>
    <t>別紙２　　</t>
    <phoneticPr fontId="40"/>
  </si>
  <si>
    <t>１．地方協議会の運営</t>
    <rPh sb="2" eb="4">
      <t>チホウ</t>
    </rPh>
    <rPh sb="4" eb="7">
      <t>キョウギカイ</t>
    </rPh>
    <rPh sb="8" eb="10">
      <t>ウンエイ</t>
    </rPh>
    <phoneticPr fontId="14"/>
  </si>
  <si>
    <t>２．中央協議会の運営</t>
    <rPh sb="2" eb="4">
      <t>チュウオウ</t>
    </rPh>
    <rPh sb="4" eb="7">
      <t>キョウギカイ</t>
    </rPh>
    <rPh sb="8" eb="10">
      <t>ウンエイ</t>
    </rPh>
    <phoneticPr fontId="14"/>
  </si>
  <si>
    <t>３．地方協議会による研修</t>
    <rPh sb="2" eb="4">
      <t>チホウ</t>
    </rPh>
    <rPh sb="4" eb="7">
      <t>キョウギカイ</t>
    </rPh>
    <rPh sb="10" eb="12">
      <t>ケンシュウ</t>
    </rPh>
    <phoneticPr fontId="14"/>
  </si>
  <si>
    <t>４．事務局業務</t>
    <rPh sb="2" eb="5">
      <t>ジムキョク</t>
    </rPh>
    <rPh sb="5" eb="7">
      <t>ギョウム</t>
    </rPh>
    <phoneticPr fontId="14"/>
  </si>
  <si>
    <t>医療事故情報収集等事業</t>
    <phoneticPr fontId="35"/>
  </si>
  <si>
    <t>実施方法</t>
    <rPh sb="0" eb="2">
      <t>ジッシ</t>
    </rPh>
    <rPh sb="2" eb="4">
      <t>ホウホウ</t>
    </rPh>
    <phoneticPr fontId="35"/>
  </si>
  <si>
    <t>①</t>
    <phoneticPr fontId="35"/>
  </si>
  <si>
    <t>医療機関における医療事故情報の収集・分析・提供</t>
    <rPh sb="0" eb="2">
      <t>イリョウ</t>
    </rPh>
    <rPh sb="2" eb="4">
      <t>キカン</t>
    </rPh>
    <rPh sb="8" eb="10">
      <t>イリョウ</t>
    </rPh>
    <rPh sb="10" eb="12">
      <t>ジコ</t>
    </rPh>
    <rPh sb="12" eb="14">
      <t>ジョウホウ</t>
    </rPh>
    <rPh sb="15" eb="17">
      <t>シュウシュウ</t>
    </rPh>
    <rPh sb="18" eb="20">
      <t>ブンセキ</t>
    </rPh>
    <rPh sb="21" eb="23">
      <t>テイキョウ</t>
    </rPh>
    <phoneticPr fontId="35"/>
  </si>
  <si>
    <t>②</t>
    <phoneticPr fontId="35"/>
  </si>
  <si>
    <t>医療機関におけるヒヤリ・ハット事例情報の収集・分析・提供</t>
    <rPh sb="0" eb="2">
      <t>イリョウ</t>
    </rPh>
    <rPh sb="2" eb="4">
      <t>キカン</t>
    </rPh>
    <rPh sb="15" eb="17">
      <t>ジレイ</t>
    </rPh>
    <rPh sb="17" eb="19">
      <t>ジョウホウ</t>
    </rPh>
    <rPh sb="20" eb="22">
      <t>シュウシュウ</t>
    </rPh>
    <rPh sb="23" eb="25">
      <t>ブンセキ</t>
    </rPh>
    <rPh sb="26" eb="28">
      <t>テイキョウ</t>
    </rPh>
    <phoneticPr fontId="35"/>
  </si>
  <si>
    <t>③</t>
    <phoneticPr fontId="35"/>
  </si>
  <si>
    <t>医療機関に対する助言・支援</t>
    <rPh sb="0" eb="2">
      <t>イリョウ</t>
    </rPh>
    <rPh sb="2" eb="4">
      <t>キカン</t>
    </rPh>
    <rPh sb="5" eb="6">
      <t>タイ</t>
    </rPh>
    <rPh sb="8" eb="10">
      <t>ジョゲン</t>
    </rPh>
    <rPh sb="11" eb="13">
      <t>シエン</t>
    </rPh>
    <phoneticPr fontId="35"/>
  </si>
  <si>
    <t>④</t>
    <phoneticPr fontId="35"/>
  </si>
  <si>
    <t>医療安全に関する研修及び専門家の養成</t>
    <rPh sb="0" eb="2">
      <t>イリョウ</t>
    </rPh>
    <rPh sb="2" eb="4">
      <t>アンゼン</t>
    </rPh>
    <rPh sb="5" eb="6">
      <t>カン</t>
    </rPh>
    <rPh sb="8" eb="10">
      <t>ケンシュウ</t>
    </rPh>
    <rPh sb="10" eb="11">
      <t>オヨ</t>
    </rPh>
    <rPh sb="12" eb="15">
      <t>センモンカ</t>
    </rPh>
    <rPh sb="16" eb="18">
      <t>ヨウセイ</t>
    </rPh>
    <phoneticPr fontId="35"/>
  </si>
  <si>
    <t>⑤</t>
    <phoneticPr fontId="35"/>
  </si>
  <si>
    <t>医療機関における「医療安全緊急情報」の発信</t>
    <rPh sb="0" eb="2">
      <t>イリョウ</t>
    </rPh>
    <rPh sb="2" eb="4">
      <t>キカン</t>
    </rPh>
    <rPh sb="9" eb="11">
      <t>イリョウ</t>
    </rPh>
    <rPh sb="11" eb="13">
      <t>アンゼン</t>
    </rPh>
    <rPh sb="13" eb="15">
      <t>キンキュウ</t>
    </rPh>
    <rPh sb="15" eb="17">
      <t>ジョウホウ</t>
    </rPh>
    <rPh sb="19" eb="21">
      <t>ハッシン</t>
    </rPh>
    <phoneticPr fontId="35"/>
  </si>
  <si>
    <t>⑥</t>
    <phoneticPr fontId="35"/>
  </si>
  <si>
    <t>本事業に関する普及・啓発</t>
    <rPh sb="0" eb="1">
      <t>ホン</t>
    </rPh>
    <rPh sb="1" eb="3">
      <t>ジギョウ</t>
    </rPh>
    <rPh sb="4" eb="5">
      <t>カン</t>
    </rPh>
    <rPh sb="7" eb="9">
      <t>フキュウ</t>
    </rPh>
    <rPh sb="10" eb="12">
      <t>ケイハツ</t>
    </rPh>
    <phoneticPr fontId="35"/>
  </si>
  <si>
    <t>産科医療補償制度運営事業</t>
    <rPh sb="0" eb="2">
      <t>サンカ</t>
    </rPh>
    <rPh sb="2" eb="4">
      <t>イリョウ</t>
    </rPh>
    <rPh sb="4" eb="6">
      <t>ホショウ</t>
    </rPh>
    <rPh sb="6" eb="8">
      <t>セイド</t>
    </rPh>
    <rPh sb="8" eb="10">
      <t>ウンエイ</t>
    </rPh>
    <rPh sb="10" eb="12">
      <t>ジギョウ</t>
    </rPh>
    <phoneticPr fontId="35"/>
  </si>
  <si>
    <t>事業概要</t>
    <rPh sb="0" eb="4">
      <t>ジギョウガイヨウ</t>
    </rPh>
    <phoneticPr fontId="35"/>
  </si>
  <si>
    <t>本制度の普及啓発に関する取組</t>
    <rPh sb="0" eb="3">
      <t>ホンセイド</t>
    </rPh>
    <rPh sb="4" eb="6">
      <t>フキュウ</t>
    </rPh>
    <rPh sb="6" eb="8">
      <t>ケイハツ</t>
    </rPh>
    <rPh sb="9" eb="10">
      <t>カン</t>
    </rPh>
    <rPh sb="12" eb="14">
      <t>トリクミ</t>
    </rPh>
    <phoneticPr fontId="35"/>
  </si>
  <si>
    <t>原因分析に関する取組</t>
    <rPh sb="0" eb="2">
      <t>ゲンイン</t>
    </rPh>
    <rPh sb="2" eb="4">
      <t>ブンセキ</t>
    </rPh>
    <rPh sb="5" eb="6">
      <t>カン</t>
    </rPh>
    <rPh sb="8" eb="10">
      <t>トリクミ</t>
    </rPh>
    <phoneticPr fontId="35"/>
  </si>
  <si>
    <t>再発防止に関する取組</t>
    <rPh sb="0" eb="2">
      <t>サイハツ</t>
    </rPh>
    <rPh sb="2" eb="4">
      <t>ボウシ</t>
    </rPh>
    <rPh sb="5" eb="6">
      <t>カン</t>
    </rPh>
    <rPh sb="8" eb="10">
      <t>トリクミ</t>
    </rPh>
    <phoneticPr fontId="35"/>
  </si>
  <si>
    <t>医療事故調査・支援センター運営事業</t>
    <phoneticPr fontId="35"/>
  </si>
  <si>
    <t>実施内容</t>
    <rPh sb="0" eb="2">
      <t>ジッシ</t>
    </rPh>
    <rPh sb="2" eb="4">
      <t>ナイヨウ</t>
    </rPh>
    <phoneticPr fontId="35"/>
  </si>
  <si>
    <t>① 病院等からの医療事故発生時の報告件数‥○○件</t>
    <phoneticPr fontId="35"/>
  </si>
  <si>
    <t>② 病院等からの院内調査結果の報告件数‥○○件</t>
    <rPh sb="8" eb="10">
      <t>インナイ</t>
    </rPh>
    <rPh sb="10" eb="12">
      <t>チョウサ</t>
    </rPh>
    <rPh sb="12" eb="14">
      <t>ケッカ</t>
    </rPh>
    <rPh sb="15" eb="17">
      <t>ホウコク</t>
    </rPh>
    <rPh sb="17" eb="19">
      <t>ケンスウ</t>
    </rPh>
    <phoneticPr fontId="35"/>
  </si>
  <si>
    <t>③ 病院等または遺族からの事故調査依頼件数‥○○件</t>
    <rPh sb="2" eb="4">
      <t>ビョウイン</t>
    </rPh>
    <rPh sb="4" eb="5">
      <t>トウ</t>
    </rPh>
    <rPh sb="8" eb="10">
      <t>イゾク</t>
    </rPh>
    <rPh sb="13" eb="15">
      <t>ジコ</t>
    </rPh>
    <rPh sb="15" eb="17">
      <t>チョウサ</t>
    </rPh>
    <rPh sb="17" eb="19">
      <t>イライ</t>
    </rPh>
    <rPh sb="19" eb="21">
      <t>ケンスウ</t>
    </rPh>
    <rPh sb="24" eb="25">
      <t>ケン</t>
    </rPh>
    <phoneticPr fontId="35"/>
  </si>
  <si>
    <t>④ ③の事故調査の終了件数‥○○件</t>
    <rPh sb="4" eb="6">
      <t>ジコ</t>
    </rPh>
    <rPh sb="6" eb="8">
      <t>チョウサ</t>
    </rPh>
    <rPh sb="9" eb="11">
      <t>シュウリョウ</t>
    </rPh>
    <rPh sb="11" eb="13">
      <t>ケンスウ</t>
    </rPh>
    <rPh sb="16" eb="17">
      <t>ケン</t>
    </rPh>
    <phoneticPr fontId="35"/>
  </si>
  <si>
    <t>中毒情報センター情報基盤整備事業</t>
    <phoneticPr fontId="35"/>
  </si>
  <si>
    <t>区　　　　分</t>
    <rPh sb="0" eb="1">
      <t>ク</t>
    </rPh>
    <rPh sb="5" eb="6">
      <t>ブン</t>
    </rPh>
    <phoneticPr fontId="35"/>
  </si>
  <si>
    <t>実施計画件数</t>
    <rPh sb="0" eb="2">
      <t>ジッシ</t>
    </rPh>
    <rPh sb="2" eb="4">
      <t>ケイカク</t>
    </rPh>
    <rPh sb="4" eb="6">
      <t>ケンスウ</t>
    </rPh>
    <phoneticPr fontId="35"/>
  </si>
  <si>
    <t>備　　　　考</t>
    <rPh sb="0" eb="1">
      <t>ビ</t>
    </rPh>
    <rPh sb="5" eb="6">
      <t>コウ</t>
    </rPh>
    <phoneticPr fontId="35"/>
  </si>
  <si>
    <t>基礎資料作成</t>
    <rPh sb="0" eb="2">
      <t>キソ</t>
    </rPh>
    <rPh sb="2" eb="4">
      <t>シリョウ</t>
    </rPh>
    <rPh sb="4" eb="6">
      <t>サクセイ</t>
    </rPh>
    <phoneticPr fontId="35"/>
  </si>
  <si>
    <t>（件）</t>
    <rPh sb="1" eb="2">
      <t>ケン</t>
    </rPh>
    <phoneticPr fontId="35"/>
  </si>
  <si>
    <t>家庭用化学用品</t>
    <rPh sb="0" eb="3">
      <t>カテイヨウ</t>
    </rPh>
    <rPh sb="3" eb="5">
      <t>バケガク</t>
    </rPh>
    <rPh sb="5" eb="7">
      <t>ヨウヒン</t>
    </rPh>
    <phoneticPr fontId="35"/>
  </si>
  <si>
    <t>医薬品</t>
    <rPh sb="0" eb="3">
      <t>イヤクヒン</t>
    </rPh>
    <phoneticPr fontId="35"/>
  </si>
  <si>
    <t>農薬</t>
    <rPh sb="0" eb="2">
      <t>ノウヤク</t>
    </rPh>
    <phoneticPr fontId="35"/>
  </si>
  <si>
    <t>自然毒</t>
    <rPh sb="0" eb="2">
      <t>シゼン</t>
    </rPh>
    <rPh sb="2" eb="3">
      <t>ドク</t>
    </rPh>
    <phoneticPr fontId="35"/>
  </si>
  <si>
    <t>工業用薬品</t>
    <rPh sb="0" eb="3">
      <t>コウギョウヨウ</t>
    </rPh>
    <rPh sb="3" eb="5">
      <t>ヤクヒン</t>
    </rPh>
    <phoneticPr fontId="35"/>
  </si>
  <si>
    <t>その他</t>
    <rPh sb="2" eb="3">
      <t>タ</t>
    </rPh>
    <phoneticPr fontId="35"/>
  </si>
  <si>
    <t>合計</t>
    <rPh sb="0" eb="2">
      <t>ゴウケイ</t>
    </rPh>
    <phoneticPr fontId="35"/>
  </si>
  <si>
    <t>データ入力</t>
    <rPh sb="3" eb="5">
      <t>ニュウリョク</t>
    </rPh>
    <phoneticPr fontId="35"/>
  </si>
  <si>
    <t>中毒情報基盤整備事業費補助金</t>
    <rPh sb="0" eb="2">
      <t>チュウドク</t>
    </rPh>
    <rPh sb="2" eb="4">
      <t>ジョウホウ</t>
    </rPh>
    <rPh sb="4" eb="6">
      <t>キバン</t>
    </rPh>
    <rPh sb="6" eb="8">
      <t>セイビ</t>
    </rPh>
    <rPh sb="8" eb="10">
      <t>ジギョウ</t>
    </rPh>
    <rPh sb="10" eb="11">
      <t>ヒ</t>
    </rPh>
    <rPh sb="11" eb="14">
      <t>ホジョキン</t>
    </rPh>
    <phoneticPr fontId="4"/>
  </si>
  <si>
    <t>報償費</t>
    <rPh sb="0" eb="3">
      <t>ホウショウヒ</t>
    </rPh>
    <phoneticPr fontId="4"/>
  </si>
  <si>
    <t>旅費</t>
    <rPh sb="0" eb="2">
      <t>リョヒ</t>
    </rPh>
    <phoneticPr fontId="4"/>
  </si>
  <si>
    <t>備品費</t>
    <rPh sb="0" eb="3">
      <t>ビヒンヒ</t>
    </rPh>
    <phoneticPr fontId="4"/>
  </si>
  <si>
    <t>消耗品費</t>
    <rPh sb="0" eb="3">
      <t>ショウモウヒン</t>
    </rPh>
    <rPh sb="3" eb="4">
      <t>ヒ</t>
    </rPh>
    <phoneticPr fontId="4"/>
  </si>
  <si>
    <t>印刷製本費</t>
    <rPh sb="0" eb="2">
      <t>インサツ</t>
    </rPh>
    <rPh sb="2" eb="4">
      <t>セイホン</t>
    </rPh>
    <rPh sb="4" eb="5">
      <t>ヒ</t>
    </rPh>
    <phoneticPr fontId="4"/>
  </si>
  <si>
    <t>通信運搬費</t>
    <rPh sb="0" eb="2">
      <t>ツウシン</t>
    </rPh>
    <rPh sb="2" eb="4">
      <t>ウンパン</t>
    </rPh>
    <rPh sb="4" eb="5">
      <t>ヒ</t>
    </rPh>
    <phoneticPr fontId="4"/>
  </si>
  <si>
    <t>光熱水料</t>
    <rPh sb="0" eb="3">
      <t>コウネツスイ</t>
    </rPh>
    <rPh sb="3" eb="4">
      <t>リョウ</t>
    </rPh>
    <phoneticPr fontId="4"/>
  </si>
  <si>
    <t>借料及び損料</t>
    <rPh sb="0" eb="2">
      <t>シャクリョウ</t>
    </rPh>
    <rPh sb="2" eb="3">
      <t>オヨ</t>
    </rPh>
    <rPh sb="4" eb="6">
      <t>ソンリョウ</t>
    </rPh>
    <phoneticPr fontId="4"/>
  </si>
  <si>
    <t>燃料費</t>
    <rPh sb="0" eb="3">
      <t>ネンリョウヒ</t>
    </rPh>
    <phoneticPr fontId="4"/>
  </si>
  <si>
    <t>委託費（集計及び入力のための委託に限る）</t>
    <rPh sb="0" eb="2">
      <t>イタク</t>
    </rPh>
    <rPh sb="2" eb="3">
      <t>ヒ</t>
    </rPh>
    <rPh sb="4" eb="6">
      <t>シュウケイ</t>
    </rPh>
    <rPh sb="6" eb="7">
      <t>オヨ</t>
    </rPh>
    <rPh sb="8" eb="10">
      <t>ニュウリョク</t>
    </rPh>
    <rPh sb="14" eb="16">
      <t>イタク</t>
    </rPh>
    <rPh sb="17" eb="18">
      <t>カギ</t>
    </rPh>
    <phoneticPr fontId="4"/>
  </si>
  <si>
    <t>第6号様式</t>
    <phoneticPr fontId="4"/>
  </si>
  <si>
    <t>事業実績報告書</t>
    <rPh sb="0" eb="2">
      <t>ジギョウ</t>
    </rPh>
    <rPh sb="2" eb="4">
      <t>ジッセキ</t>
    </rPh>
    <rPh sb="4" eb="7">
      <t>ホウコクショ</t>
    </rPh>
    <phoneticPr fontId="4"/>
  </si>
  <si>
    <t>厚生労働大臣　殿</t>
    <rPh sb="0" eb="2">
      <t>コウセイ</t>
    </rPh>
    <rPh sb="2" eb="4">
      <t>ロウドウ</t>
    </rPh>
    <rPh sb="4" eb="6">
      <t>ダイジン</t>
    </rPh>
    <rPh sb="7" eb="8">
      <t>ドノ</t>
    </rPh>
    <phoneticPr fontId="4"/>
  </si>
  <si>
    <t>補助事業者名　　　　　</t>
    <rPh sb="0" eb="2">
      <t>ホジョ</t>
    </rPh>
    <phoneticPr fontId="4"/>
  </si>
  <si>
    <t>年度医療施設運営費等補助金の実績報告について</t>
    <rPh sb="14" eb="16">
      <t>ジッセキ</t>
    </rPh>
    <rPh sb="16" eb="18">
      <t>ホウコク</t>
    </rPh>
    <phoneticPr fontId="4"/>
  </si>
  <si>
    <t>　標記について、次のとおり関係書類を添えて報告する。</t>
    <rPh sb="21" eb="23">
      <t>ホウコク</t>
    </rPh>
    <phoneticPr fontId="4"/>
  </si>
  <si>
    <t>国庫補助精算額　　　　金</t>
    <rPh sb="0" eb="2">
      <t>コッコ</t>
    </rPh>
    <rPh sb="2" eb="4">
      <t>ホジョ</t>
    </rPh>
    <rPh sb="4" eb="6">
      <t>セイサン</t>
    </rPh>
    <rPh sb="6" eb="7">
      <t>ガク</t>
    </rPh>
    <phoneticPr fontId="4"/>
  </si>
  <si>
    <t>３　 実績報告書（別紙２）</t>
    <rPh sb="3" eb="5">
      <t>ジッセキ</t>
    </rPh>
    <rPh sb="5" eb="8">
      <t>ホウコクショ</t>
    </rPh>
    <phoneticPr fontId="4"/>
  </si>
  <si>
    <t xml:space="preserve">     当該事業に係る収入支出決算書の抄本</t>
    <rPh sb="16" eb="18">
      <t>ケッサン</t>
    </rPh>
    <phoneticPr fontId="4"/>
  </si>
  <si>
    <t>交付決定額</t>
    <rPh sb="0" eb="2">
      <t>コウフ</t>
    </rPh>
    <rPh sb="2" eb="4">
      <t>ケッテイ</t>
    </rPh>
    <rPh sb="4" eb="5">
      <t>ガク</t>
    </rPh>
    <phoneticPr fontId="4"/>
  </si>
  <si>
    <t>国庫補助受入済額</t>
    <rPh sb="0" eb="2">
      <t>コッコ</t>
    </rPh>
    <rPh sb="2" eb="4">
      <t>ホジョ</t>
    </rPh>
    <rPh sb="4" eb="5">
      <t>ウ</t>
    </rPh>
    <rPh sb="5" eb="6">
      <t>イ</t>
    </rPh>
    <rPh sb="6" eb="7">
      <t>スミ</t>
    </rPh>
    <rPh sb="7" eb="8">
      <t>ガク</t>
    </rPh>
    <phoneticPr fontId="4"/>
  </si>
  <si>
    <t>差引過不足額</t>
    <rPh sb="0" eb="2">
      <t>サシヒキ</t>
    </rPh>
    <rPh sb="2" eb="5">
      <t>カブソク</t>
    </rPh>
    <rPh sb="5" eb="6">
      <t>ガク</t>
    </rPh>
    <phoneticPr fontId="4"/>
  </si>
  <si>
    <t>I</t>
    <phoneticPr fontId="4"/>
  </si>
  <si>
    <t>J</t>
    <phoneticPr fontId="4"/>
  </si>
  <si>
    <t>K</t>
    <phoneticPr fontId="4"/>
  </si>
  <si>
    <t>１．事業実績</t>
    <rPh sb="4" eb="6">
      <t>ジッセキ</t>
    </rPh>
    <phoneticPr fontId="35"/>
  </si>
  <si>
    <t>１．事業実績</t>
    <rPh sb="2" eb="4">
      <t>ジギョウ</t>
    </rPh>
    <rPh sb="4" eb="6">
      <t>ジッセキ</t>
    </rPh>
    <phoneticPr fontId="35"/>
  </si>
  <si>
    <t>事業実績</t>
    <rPh sb="0" eb="2">
      <t>ジギョウ</t>
    </rPh>
    <rPh sb="2" eb="4">
      <t>ジッセキ</t>
    </rPh>
    <phoneticPr fontId="4"/>
  </si>
  <si>
    <t>事業実績</t>
    <rPh sb="0" eb="1">
      <t>コト</t>
    </rPh>
    <rPh sb="1" eb="2">
      <t>ギョウ</t>
    </rPh>
    <rPh sb="2" eb="4">
      <t>ジッセキ</t>
    </rPh>
    <phoneticPr fontId="40"/>
  </si>
  <si>
    <t>事 業 実 績</t>
    <rPh sb="4" eb="5">
      <t>ジツ</t>
    </rPh>
    <rPh sb="6" eb="7">
      <t>セキ</t>
    </rPh>
    <phoneticPr fontId="4"/>
  </si>
  <si>
    <t>事 業 実 績</t>
    <rPh sb="4" eb="5">
      <t>ジツ</t>
    </rPh>
    <rPh sb="6" eb="7">
      <t>セキ</t>
    </rPh>
    <phoneticPr fontId="4"/>
  </si>
  <si>
    <t>事業実績</t>
    <rPh sb="2" eb="4">
      <t>ジッセキ</t>
    </rPh>
    <phoneticPr fontId="44"/>
  </si>
  <si>
    <t>外国人看護師受入支援事業</t>
    <phoneticPr fontId="35"/>
  </si>
  <si>
    <t>臨床研究総合促進事業</t>
    <rPh sb="0" eb="10">
      <t>リンショウケンキュウソウゴウソクシンジギョウ</t>
    </rPh>
    <phoneticPr fontId="35"/>
  </si>
  <si>
    <t>医療機関名</t>
    <rPh sb="0" eb="2">
      <t>イリョウ</t>
    </rPh>
    <rPh sb="2" eb="5">
      <t>キカンメイ</t>
    </rPh>
    <phoneticPr fontId="35"/>
  </si>
  <si>
    <t>１．当該年度における進め方</t>
  </si>
  <si>
    <t xml:space="preserve">①目的及び内容 </t>
  </si>
  <si>
    <t>②当該年度における実施項目、マイルストーン及び実施方法</t>
  </si>
  <si>
    <t>３．主なスケジュール</t>
  </si>
  <si>
    <t>４．担当者</t>
  </si>
  <si>
    <t>（１）事業担当者連絡先</t>
  </si>
  <si>
    <t>（２）事務担当者連絡先</t>
  </si>
  <si>
    <t>※　事業内容について、より詳細な様式を別途定めて提出を求めることがある。</t>
    <rPh sb="2" eb="4">
      <t>ジギョウ</t>
    </rPh>
    <rPh sb="4" eb="6">
      <t>ナイヨウ</t>
    </rPh>
    <rPh sb="13" eb="15">
      <t>ショウサイ</t>
    </rPh>
    <rPh sb="16" eb="18">
      <t>ヨウシキ</t>
    </rPh>
    <rPh sb="19" eb="21">
      <t>ベット</t>
    </rPh>
    <rPh sb="21" eb="22">
      <t>サダ</t>
    </rPh>
    <rPh sb="24" eb="26">
      <t>テイシュツ</t>
    </rPh>
    <rPh sb="27" eb="28">
      <t>モト</t>
    </rPh>
    <phoneticPr fontId="35"/>
  </si>
  <si>
    <t>２．事業実績概要</t>
    <rPh sb="4" eb="6">
      <t>ジッセキ</t>
    </rPh>
    <phoneticPr fontId="4"/>
  </si>
  <si>
    <t>２．先進医療等実用化促進プログラム　事業実績</t>
    <rPh sb="18" eb="20">
      <t>ジギョウ</t>
    </rPh>
    <rPh sb="20" eb="22">
      <t>ジッセキ</t>
    </rPh>
    <phoneticPr fontId="35"/>
  </si>
  <si>
    <t>OSCEの在り方・評価者養成に係る調査・実証事業</t>
    <phoneticPr fontId="4"/>
  </si>
  <si>
    <t>借料及び損料</t>
    <rPh sb="0" eb="2">
      <t>シャクリョウ</t>
    </rPh>
    <rPh sb="2" eb="3">
      <t>オヨ</t>
    </rPh>
    <rPh sb="4" eb="5">
      <t>ソン</t>
    </rPh>
    <phoneticPr fontId="4"/>
  </si>
  <si>
    <t>委託費（上記に掲げる経費に該当するもの）</t>
    <rPh sb="0" eb="2">
      <t>イタク</t>
    </rPh>
    <rPh sb="2" eb="3">
      <t>ヒ</t>
    </rPh>
    <rPh sb="4" eb="6">
      <t>ジョウキ</t>
    </rPh>
    <rPh sb="7" eb="8">
      <t>カカ</t>
    </rPh>
    <rPh sb="10" eb="12">
      <t>ケイヒ</t>
    </rPh>
    <rPh sb="13" eb="15">
      <t>ガイトウ</t>
    </rPh>
    <phoneticPr fontId="4"/>
  </si>
  <si>
    <t>ＯＳＣＥの在り方・評価者養成に係る調査・実証事業</t>
    <phoneticPr fontId="35"/>
  </si>
  <si>
    <t>臨床研究・治験従事者等に対する研修プログラム</t>
    <rPh sb="0" eb="2">
      <t>リンショウ</t>
    </rPh>
    <rPh sb="2" eb="4">
      <t>ケンキュウ</t>
    </rPh>
    <rPh sb="5" eb="7">
      <t>チケン</t>
    </rPh>
    <rPh sb="7" eb="10">
      <t>ジュウジシャ</t>
    </rPh>
    <rPh sb="10" eb="11">
      <t>トウ</t>
    </rPh>
    <rPh sb="12" eb="13">
      <t>タイ</t>
    </rPh>
    <rPh sb="15" eb="17">
      <t>ケンシュウ</t>
    </rPh>
    <phoneticPr fontId="4"/>
  </si>
  <si>
    <t>１．臨床研究・治験従事者等に対する研修プログラム　事業実績</t>
    <rPh sb="7" eb="9">
      <t>チケン</t>
    </rPh>
    <rPh sb="25" eb="27">
      <t>ジギョウ</t>
    </rPh>
    <rPh sb="27" eb="29">
      <t>ジッセキ</t>
    </rPh>
    <phoneticPr fontId="35"/>
  </si>
  <si>
    <t>医療技術等国際展開推進事業  事業実績</t>
    <rPh sb="15" eb="17">
      <t>ジギョウ</t>
    </rPh>
    <rPh sb="17" eb="19">
      <t>ジッセキ</t>
    </rPh>
    <phoneticPr fontId="35"/>
  </si>
  <si>
    <t>中央ナースセンターの運営に要する経費</t>
    <phoneticPr fontId="4"/>
  </si>
  <si>
    <t>新型コロナウイルス感染症に係るワクチン接種業務就業準備金</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</si>
</sst>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0_);[Red]\(0\)"/>
    <numFmt numFmtId="177" formatCode="#,##0;&quot;▲ &quot;#,##0"/>
    <numFmt numFmtId="178" formatCode="0.0%"/>
    <numFmt numFmtId="179" formatCode="\(0.0&quot;日&quot;\)"/>
    <numFmt numFmtId="180" formatCode="\(General&quot;日間&quot;\)"/>
    <numFmt numFmtId="181" formatCode="#,##0;&quot;△ &quot;#,##0"/>
  </numFmts>
  <fonts count="50">
    <font>
      <sz val="11"/>
      <name val="ＭＳ Ｐ明朝"/>
      <family val="1"/>
      <charset val="128"/>
    </font>
    <font>
      <sz val="11"/>
      <color theme="1"/>
      <name val="ＭＳ Ｐゴシック"/>
      <family val="2"/>
      <charset val="128"/>
      <scheme val="minor"/>
    </font>
    <font>
      <sz val="11"/>
      <name val="ＭＳ Ｐ明朝"/>
      <family val="1"/>
      <charset val="128"/>
    </font>
    <font>
      <sz val="14"/>
      <name val="ＭＳ 明朝"/>
      <family val="1"/>
      <charset val="128"/>
    </font>
    <font>
      <sz val="6"/>
      <name val="ＭＳ Ｐ明朝"/>
      <family val="1"/>
      <charset val="128"/>
    </font>
    <font>
      <sz val="6"/>
      <name val="ＭＳ ゴシック"/>
      <family val="3"/>
      <charset val="128"/>
    </font>
    <font>
      <sz val="11"/>
      <color theme="1"/>
      <name val="ＭＳ 明朝"/>
      <family val="1"/>
      <charset val="128"/>
    </font>
    <font>
      <sz val="10"/>
      <color theme="1"/>
      <name val="ＭＳ 明朝"/>
      <family val="1"/>
      <charset val="128"/>
    </font>
    <font>
      <strike/>
      <sz val="11"/>
      <color theme="1"/>
      <name val="ＭＳ 明朝"/>
      <family val="1"/>
      <charset val="128"/>
    </font>
    <font>
      <sz val="9"/>
      <color theme="1"/>
      <name val="ＭＳ 明朝"/>
      <family val="1"/>
      <charset val="128"/>
    </font>
    <font>
      <sz val="11"/>
      <color theme="1"/>
      <name val="ＭＳ Ｐ明朝"/>
      <family val="1"/>
      <charset val="128"/>
    </font>
    <font>
      <sz val="13"/>
      <name val="ＭＳ 明朝"/>
      <family val="1"/>
      <charset val="128"/>
    </font>
    <font>
      <sz val="14"/>
      <color theme="1"/>
      <name val="ＭＳ 明朝"/>
      <family val="1"/>
      <charset val="128"/>
    </font>
    <font>
      <sz val="8"/>
      <color theme="1"/>
      <name val="ＭＳ 明朝"/>
      <family val="1"/>
      <charset val="128"/>
    </font>
    <font>
      <sz val="6"/>
      <name val="ＭＳ Ｐゴシック"/>
      <family val="3"/>
      <charset val="128"/>
    </font>
    <font>
      <sz val="11"/>
      <name val="ＭＳ Ｐゴシック"/>
      <family val="3"/>
      <charset val="128"/>
    </font>
    <font>
      <sz val="11"/>
      <color theme="1"/>
      <name val="ＭＳ Ｐゴシック"/>
      <family val="3"/>
      <charset val="128"/>
    </font>
    <font>
      <sz val="12"/>
      <color theme="1"/>
      <name val="ＭＳ 明朝"/>
      <family val="1"/>
      <charset val="128"/>
    </font>
    <font>
      <sz val="9"/>
      <color theme="1"/>
      <name val="ＭＳ Ｐ明朝"/>
      <family val="1"/>
      <charset val="128"/>
    </font>
    <font>
      <strike/>
      <sz val="11"/>
      <color theme="1"/>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b/>
      <sz val="11"/>
      <color theme="1"/>
      <name val="ＭＳ 明朝"/>
      <family val="1"/>
      <charset val="128"/>
    </font>
    <font>
      <sz val="10"/>
      <color theme="1"/>
      <name val="ＭＳ Ｐ明朝"/>
      <family val="1"/>
      <charset val="128"/>
    </font>
    <font>
      <sz val="11"/>
      <name val="平成ゴシック"/>
      <family val="3"/>
      <charset val="128"/>
    </font>
    <font>
      <b/>
      <sz val="14"/>
      <color theme="1"/>
      <name val="ＭＳ 明朝"/>
      <family val="1"/>
      <charset val="128"/>
    </font>
    <font>
      <b/>
      <sz val="8"/>
      <color theme="1"/>
      <name val="ＭＳ 明朝"/>
      <family val="1"/>
      <charset val="128"/>
    </font>
    <font>
      <strike/>
      <sz val="9"/>
      <color theme="1"/>
      <name val="ＭＳ 明朝"/>
      <family val="1"/>
      <charset val="128"/>
    </font>
    <font>
      <strike/>
      <sz val="11"/>
      <color theme="1"/>
      <name val="ＭＳ Ｐ明朝"/>
      <family val="1"/>
      <charset val="128"/>
    </font>
    <font>
      <sz val="11"/>
      <name val="ＭＳ 明朝"/>
      <family val="1"/>
      <charset val="128"/>
    </font>
    <font>
      <sz val="12"/>
      <name val="ＭＳ 明朝"/>
      <family val="1"/>
      <charset val="128"/>
    </font>
    <font>
      <u/>
      <sz val="11"/>
      <color theme="1"/>
      <name val="ＭＳ Ｐゴシック"/>
      <family val="3"/>
      <charset val="128"/>
      <scheme val="minor"/>
    </font>
    <font>
      <sz val="14"/>
      <color theme="1"/>
      <name val="ＭＳ Ｐゴシック"/>
      <family val="3"/>
      <charset val="128"/>
      <scheme val="minor"/>
    </font>
    <font>
      <sz val="11"/>
      <name val="ＭＳ Ｐゴシック"/>
      <family val="3"/>
      <charset val="128"/>
      <scheme val="minor"/>
    </font>
    <font>
      <sz val="9"/>
      <name val="ＭＳ 明朝"/>
      <family val="1"/>
      <charset val="128"/>
    </font>
    <font>
      <sz val="6"/>
      <name val="ＭＳ Ｐゴシック"/>
      <family val="3"/>
      <charset val="128"/>
      <scheme val="minor"/>
    </font>
    <font>
      <b/>
      <sz val="12"/>
      <color theme="1"/>
      <name val="ＭＳ Ｐゴシック"/>
      <family val="3"/>
      <charset val="128"/>
      <scheme val="minor"/>
    </font>
    <font>
      <sz val="11"/>
      <color theme="1"/>
      <name val="ＭＳ Ｐゴシック"/>
      <family val="2"/>
      <scheme val="minor"/>
    </font>
    <font>
      <sz val="12"/>
      <name val="ＭＳ Ｐゴシック"/>
      <family val="2"/>
      <scheme val="minor"/>
    </font>
    <font>
      <sz val="12"/>
      <name val="ＭＳ Ｐゴシック"/>
      <family val="3"/>
      <charset val="128"/>
      <scheme val="minor"/>
    </font>
    <font>
      <sz val="6"/>
      <name val="平成ゴシック"/>
      <family val="3"/>
      <charset val="128"/>
    </font>
    <font>
      <vertAlign val="superscript"/>
      <sz val="12"/>
      <color theme="1"/>
      <name val="ＭＳ Ｐゴシック"/>
      <family val="3"/>
      <charset val="128"/>
      <scheme val="minor"/>
    </font>
    <font>
      <strike/>
      <sz val="12"/>
      <color theme="1"/>
      <name val="ＭＳ Ｐゴシック"/>
      <family val="3"/>
      <charset val="128"/>
      <scheme val="minor"/>
    </font>
    <font>
      <sz val="11"/>
      <name val="明朝"/>
      <family val="1"/>
      <charset val="128"/>
    </font>
    <font>
      <sz val="6"/>
      <name val="ＭＳ Ｐゴシック"/>
      <family val="2"/>
      <charset val="128"/>
      <scheme val="minor"/>
    </font>
    <font>
      <sz val="12"/>
      <color theme="1"/>
      <name val="ＭＳ Ｐゴシック"/>
      <family val="2"/>
      <scheme val="minor"/>
    </font>
    <font>
      <sz val="12"/>
      <name val="ＭＳ Ｐゴシック"/>
      <family val="3"/>
      <charset val="128"/>
    </font>
    <font>
      <sz val="9"/>
      <color indexed="81"/>
      <name val="MS P ゴシック"/>
      <family val="3"/>
      <charset val="128"/>
    </font>
    <font>
      <sz val="12"/>
      <color rgb="FFFF0000"/>
      <name val="ＭＳ Ｐゴシック"/>
      <family val="3"/>
      <charset val="128"/>
      <scheme val="minor"/>
    </font>
    <font>
      <b/>
      <sz val="9"/>
      <color indexed="81"/>
      <name val="MS P ゴシック"/>
      <family val="3"/>
      <charset val="128"/>
    </font>
  </fonts>
  <fills count="1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
      <patternFill patternType="solid">
        <fgColor theme="8"/>
        <bgColor indexed="64"/>
      </patternFill>
    </fill>
    <fill>
      <patternFill patternType="solid">
        <fgColor theme="9"/>
        <bgColor indexed="64"/>
      </patternFill>
    </fill>
    <fill>
      <patternFill patternType="solid">
        <fgColor theme="8" tint="0.79998168889431442"/>
        <bgColor indexed="64"/>
      </patternFill>
    </fill>
    <fill>
      <patternFill patternType="solid">
        <fgColor theme="9" tint="0.79998168889431442"/>
        <bgColor indexed="64"/>
      </patternFill>
    </fill>
  </fills>
  <borders count="8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right style="thin">
        <color rgb="FFFF0000"/>
      </right>
      <top style="thin">
        <color indexed="64"/>
      </top>
      <bottom style="thin">
        <color indexed="64"/>
      </bottom>
      <diagonal/>
    </border>
    <border>
      <left style="thin">
        <color rgb="FFFF0000"/>
      </left>
      <right/>
      <top style="thin">
        <color indexed="64"/>
      </top>
      <bottom style="thin">
        <color indexed="64"/>
      </bottom>
      <diagonal/>
    </border>
    <border>
      <left style="thin">
        <color indexed="64"/>
      </left>
      <right style="thin">
        <color rgb="FFFF0000"/>
      </right>
      <top style="thin">
        <color theme="1"/>
      </top>
      <bottom style="thin">
        <color indexed="64"/>
      </bottom>
      <diagonal/>
    </border>
    <border>
      <left style="thin">
        <color rgb="FFFF0000"/>
      </left>
      <right style="thin">
        <color rgb="FFFF0000"/>
      </right>
      <top style="thin">
        <color theme="1"/>
      </top>
      <bottom style="thin">
        <color indexed="64"/>
      </bottom>
      <diagonal/>
    </border>
    <border>
      <left style="thin">
        <color rgb="FFFF0000"/>
      </left>
      <right style="thin">
        <color indexed="64"/>
      </right>
      <top style="thin">
        <color theme="1"/>
      </top>
      <bottom style="thin">
        <color indexed="64"/>
      </bottom>
      <diagonal/>
    </border>
    <border>
      <left/>
      <right/>
      <top style="thin">
        <color theme="1"/>
      </top>
      <bottom style="thin">
        <color indexed="64"/>
      </bottom>
      <diagonal/>
    </border>
    <border>
      <left/>
      <right style="thin">
        <color rgb="FFFF0000"/>
      </right>
      <top style="thin">
        <color theme="1"/>
      </top>
      <bottom style="thin">
        <color indexed="64"/>
      </bottom>
      <diagonal/>
    </border>
    <border>
      <left style="thin">
        <color rgb="FFFF0000"/>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style="thin">
        <color indexed="64"/>
      </bottom>
      <diagonal/>
    </border>
    <border>
      <left style="thin">
        <color indexed="64"/>
      </left>
      <right style="thin">
        <color rgb="FFFF0000"/>
      </right>
      <top style="thin">
        <color indexed="64"/>
      </top>
      <bottom style="thin">
        <color theme="1"/>
      </bottom>
      <diagonal/>
    </border>
    <border>
      <left style="thin">
        <color rgb="FFFF0000"/>
      </left>
      <right style="thin">
        <color rgb="FFFF0000"/>
      </right>
      <top style="thin">
        <color indexed="64"/>
      </top>
      <bottom style="thin">
        <color theme="1"/>
      </bottom>
      <diagonal/>
    </border>
    <border>
      <left style="thin">
        <color rgb="FFFF0000"/>
      </left>
      <right style="thin">
        <color indexed="64"/>
      </right>
      <top style="thin">
        <color indexed="64"/>
      </top>
      <bottom style="thin">
        <color theme="1"/>
      </bottom>
      <diagonal/>
    </border>
    <border>
      <left/>
      <right/>
      <top style="thin">
        <color indexed="64"/>
      </top>
      <bottom style="thin">
        <color theme="1"/>
      </bottom>
      <diagonal/>
    </border>
    <border>
      <left/>
      <right style="thin">
        <color rgb="FFFF0000"/>
      </right>
      <top style="thin">
        <color indexed="64"/>
      </top>
      <bottom style="thin">
        <color theme="1"/>
      </bottom>
      <diagonal/>
    </border>
    <border>
      <left style="thin">
        <color rgb="FFFF0000"/>
      </left>
      <right/>
      <top style="thin">
        <color indexed="64"/>
      </top>
      <bottom style="thin">
        <color theme="1"/>
      </bottom>
      <diagonal/>
    </border>
    <border>
      <left/>
      <right style="thin">
        <color theme="1"/>
      </right>
      <top style="thin">
        <color indexed="64"/>
      </top>
      <bottom style="thin">
        <color theme="1"/>
      </bottom>
      <diagonal/>
    </border>
    <border>
      <left style="medium">
        <color theme="1"/>
      </left>
      <right style="medium">
        <color theme="1"/>
      </right>
      <top style="medium">
        <color theme="1"/>
      </top>
      <bottom style="medium">
        <color theme="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medium">
        <color theme="1"/>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dashed">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s>
  <cellStyleXfs count="21">
    <xf numFmtId="0" fontId="0" fillId="0" borderId="0"/>
    <xf numFmtId="38" fontId="2" fillId="0" borderId="0" applyFont="0" applyFill="0" applyBorder="0" applyAlignment="0" applyProtection="0"/>
    <xf numFmtId="38" fontId="2" fillId="0" borderId="0" applyFont="0" applyFill="0" applyBorder="0" applyAlignment="0" applyProtection="0"/>
    <xf numFmtId="0" fontId="2" fillId="0" borderId="0"/>
    <xf numFmtId="0" fontId="15" fillId="0" borderId="0"/>
    <xf numFmtId="1" fontId="3" fillId="0" borderId="0"/>
    <xf numFmtId="38" fontId="2" fillId="0" borderId="0" applyFont="0" applyFill="0" applyBorder="0" applyAlignment="0" applyProtection="0">
      <alignment vertical="center"/>
    </xf>
    <xf numFmtId="38" fontId="20" fillId="0" borderId="0" applyFont="0" applyFill="0" applyBorder="0" applyAlignment="0" applyProtection="0">
      <alignment vertical="center"/>
    </xf>
    <xf numFmtId="0" fontId="24" fillId="0" borderId="0"/>
    <xf numFmtId="0" fontId="2" fillId="0" borderId="0"/>
    <xf numFmtId="0" fontId="24" fillId="0" borderId="0"/>
    <xf numFmtId="6" fontId="2" fillId="0" borderId="0" applyFont="0" applyFill="0" applyBorder="0" applyAlignment="0" applyProtection="0">
      <alignment vertical="center"/>
    </xf>
    <xf numFmtId="0" fontId="20" fillId="0" borderId="0">
      <alignment vertical="center"/>
    </xf>
    <xf numFmtId="0" fontId="20" fillId="0" borderId="0">
      <alignment vertical="center"/>
    </xf>
    <xf numFmtId="0" fontId="37" fillId="0" borderId="0"/>
    <xf numFmtId="0" fontId="15" fillId="0" borderId="0"/>
    <xf numFmtId="0" fontId="43" fillId="0" borderId="0"/>
    <xf numFmtId="0" fontId="1" fillId="0" borderId="0">
      <alignment vertical="center"/>
    </xf>
    <xf numFmtId="0" fontId="15" fillId="0" borderId="0">
      <alignment vertical="center"/>
    </xf>
    <xf numFmtId="0" fontId="37" fillId="0" borderId="0"/>
    <xf numFmtId="0" fontId="2" fillId="0" borderId="0"/>
  </cellStyleXfs>
  <cellXfs count="1122">
    <xf numFmtId="0" fontId="0" fillId="0" borderId="0" xfId="0"/>
    <xf numFmtId="0" fontId="6" fillId="0" borderId="0" xfId="0" applyFont="1" applyBorder="1"/>
    <xf numFmtId="0" fontId="6" fillId="0" borderId="0" xfId="0" applyFont="1"/>
    <xf numFmtId="0" fontId="6" fillId="0" borderId="8" xfId="0" applyFont="1" applyBorder="1"/>
    <xf numFmtId="0" fontId="8" fillId="0" borderId="13" xfId="0" applyFont="1" applyBorder="1" applyAlignment="1">
      <alignment horizontal="center"/>
    </xf>
    <xf numFmtId="0" fontId="8" fillId="0" borderId="13" xfId="0" applyFont="1" applyBorder="1" applyAlignment="1">
      <alignment horizontal="distributed"/>
    </xf>
    <xf numFmtId="0" fontId="8" fillId="0" borderId="13" xfId="0" applyFont="1" applyBorder="1" applyAlignment="1"/>
    <xf numFmtId="38" fontId="8" fillId="0" borderId="13" xfId="1" applyFont="1" applyBorder="1" applyAlignment="1">
      <alignment horizontal="center"/>
    </xf>
    <xf numFmtId="38" fontId="6" fillId="0" borderId="13" xfId="1" applyFont="1" applyBorder="1" applyAlignment="1">
      <alignment horizontal="center"/>
    </xf>
    <xf numFmtId="0" fontId="6" fillId="0" borderId="8" xfId="0" applyFont="1" applyBorder="1" applyAlignment="1">
      <alignment horizontal="right"/>
    </xf>
    <xf numFmtId="0" fontId="6" fillId="0" borderId="9" xfId="0" applyFont="1" applyBorder="1"/>
    <xf numFmtId="0" fontId="6" fillId="0" borderId="0" xfId="0" applyFont="1" applyAlignment="1">
      <alignment vertical="center"/>
    </xf>
    <xf numFmtId="0" fontId="6" fillId="0" borderId="0" xfId="0" applyFont="1" applyFill="1" applyBorder="1"/>
    <xf numFmtId="0" fontId="6" fillId="0" borderId="4" xfId="0" applyFont="1" applyBorder="1"/>
    <xf numFmtId="0" fontId="7" fillId="0" borderId="0" xfId="0" applyFont="1"/>
    <xf numFmtId="0" fontId="6" fillId="0" borderId="10" xfId="0" applyFont="1" applyBorder="1" applyAlignment="1">
      <alignment vertical="center"/>
    </xf>
    <xf numFmtId="0" fontId="6" fillId="0" borderId="0" xfId="0" applyFont="1" applyBorder="1" applyAlignment="1">
      <alignment shrinkToFit="1"/>
    </xf>
    <xf numFmtId="0" fontId="13" fillId="0" borderId="0" xfId="0" applyFont="1" applyBorder="1" applyAlignment="1">
      <alignment horizontal="center" vertical="center" wrapText="1"/>
    </xf>
    <xf numFmtId="0" fontId="6" fillId="0" borderId="0" xfId="0" applyFont="1" applyBorder="1" applyAlignment="1">
      <alignment wrapText="1"/>
    </xf>
    <xf numFmtId="0" fontId="6" fillId="0" borderId="0" xfId="0" applyFont="1" applyFill="1" applyBorder="1" applyAlignment="1">
      <alignment horizontal="right"/>
    </xf>
    <xf numFmtId="0" fontId="6" fillId="0" borderId="0" xfId="0" applyFont="1" applyFill="1" applyBorder="1" applyAlignment="1">
      <alignment horizontal="center"/>
    </xf>
    <xf numFmtId="0" fontId="6" fillId="0" borderId="0" xfId="0" applyFont="1" applyFill="1" applyBorder="1" applyAlignment="1">
      <alignment horizontal="distributed"/>
    </xf>
    <xf numFmtId="0" fontId="6" fillId="0" borderId="0" xfId="0" applyFont="1" applyFill="1" applyBorder="1" applyAlignment="1">
      <alignment vertical="center"/>
    </xf>
    <xf numFmtId="0" fontId="13" fillId="0" borderId="0" xfId="0" applyFont="1" applyFill="1" applyBorder="1" applyAlignment="1">
      <alignment horizontal="center" vertical="center" wrapText="1"/>
    </xf>
    <xf numFmtId="0" fontId="16" fillId="0" borderId="0" xfId="0" applyFont="1" applyFill="1" applyBorder="1"/>
    <xf numFmtId="38" fontId="6" fillId="0" borderId="0" xfId="2" applyFont="1" applyFill="1" applyBorder="1" applyAlignment="1">
      <alignment horizontal="center"/>
    </xf>
    <xf numFmtId="0" fontId="6" fillId="0" borderId="10" xfId="0" applyFont="1" applyFill="1" applyBorder="1" applyAlignment="1">
      <alignment horizontal="right"/>
    </xf>
    <xf numFmtId="0" fontId="6" fillId="0" borderId="0" xfId="0" applyFont="1" applyBorder="1" applyAlignment="1" applyProtection="1">
      <alignment horizontal="right"/>
    </xf>
    <xf numFmtId="0" fontId="6" fillId="0" borderId="0" xfId="0" applyFont="1" applyBorder="1" applyProtection="1"/>
    <xf numFmtId="0" fontId="6" fillId="0" borderId="0" xfId="0" applyFont="1" applyBorder="1" applyAlignment="1" applyProtection="1">
      <alignment horizontal="center"/>
    </xf>
    <xf numFmtId="0" fontId="6" fillId="0" borderId="8" xfId="0" applyFont="1" applyBorder="1" applyAlignment="1" applyProtection="1">
      <alignment shrinkToFit="1"/>
    </xf>
    <xf numFmtId="0" fontId="6" fillId="0" borderId="0" xfId="0" applyFont="1" applyBorder="1" applyAlignment="1" applyProtection="1">
      <alignment shrinkToFit="1"/>
    </xf>
    <xf numFmtId="0" fontId="6" fillId="0" borderId="0" xfId="0" applyFont="1" applyBorder="1" applyAlignment="1" applyProtection="1">
      <alignment horizontal="distributed"/>
    </xf>
    <xf numFmtId="0" fontId="6" fillId="0" borderId="8" xfId="0" applyFont="1" applyBorder="1" applyAlignment="1" applyProtection="1">
      <alignment horizontal="center" shrinkToFit="1"/>
    </xf>
    <xf numFmtId="0" fontId="6" fillId="0" borderId="0" xfId="0" applyFont="1" applyBorder="1" applyAlignment="1" applyProtection="1">
      <alignment horizontal="center" shrinkToFit="1"/>
    </xf>
    <xf numFmtId="0" fontId="6" fillId="0" borderId="0" xfId="0" applyFont="1" applyBorder="1" applyAlignment="1" applyProtection="1">
      <alignment horizontal="right" vertical="center"/>
    </xf>
    <xf numFmtId="0" fontId="6" fillId="0" borderId="0" xfId="0" applyFont="1" applyBorder="1" applyAlignment="1" applyProtection="1">
      <alignment horizontal="center" vertical="center"/>
    </xf>
    <xf numFmtId="38" fontId="6" fillId="0" borderId="0" xfId="1" applyNumberFormat="1" applyFont="1" applyBorder="1" applyAlignment="1" applyProtection="1">
      <alignment horizontal="center"/>
    </xf>
    <xf numFmtId="0" fontId="6" fillId="0" borderId="8" xfId="0" applyFont="1" applyBorder="1" applyAlignment="1" applyProtection="1">
      <alignment vertical="center"/>
    </xf>
    <xf numFmtId="0" fontId="13" fillId="0" borderId="0" xfId="0" applyFont="1" applyBorder="1" applyAlignment="1" applyProtection="1">
      <alignment horizontal="center" vertical="center" wrapText="1"/>
    </xf>
    <xf numFmtId="0" fontId="6" fillId="0" borderId="0" xfId="0" applyFont="1" applyFill="1" applyBorder="1" applyProtection="1"/>
    <xf numFmtId="0" fontId="9" fillId="0" borderId="53" xfId="0" applyFont="1" applyFill="1" applyBorder="1" applyAlignment="1" applyProtection="1">
      <alignment horizontal="center"/>
      <protection locked="0"/>
    </xf>
    <xf numFmtId="0" fontId="6" fillId="0" borderId="48" xfId="0" applyFont="1" applyFill="1" applyBorder="1" applyProtection="1"/>
    <xf numFmtId="0" fontId="6" fillId="0" borderId="9" xfId="0" applyFont="1" applyFill="1" applyBorder="1" applyProtection="1"/>
    <xf numFmtId="0" fontId="10" fillId="0" borderId="8" xfId="0" applyFont="1" applyFill="1" applyBorder="1" applyAlignment="1" applyProtection="1">
      <alignment vertical="center"/>
    </xf>
    <xf numFmtId="0" fontId="18" fillId="0" borderId="0" xfId="0" applyFont="1" applyFill="1" applyBorder="1" applyAlignment="1" applyProtection="1">
      <alignment vertical="center"/>
    </xf>
    <xf numFmtId="0" fontId="6" fillId="0" borderId="8" xfId="0" applyFont="1" applyFill="1" applyBorder="1" applyAlignment="1" applyProtection="1">
      <alignment horizontal="right"/>
    </xf>
    <xf numFmtId="0" fontId="6" fillId="0" borderId="4" xfId="0" applyFont="1" applyFill="1" applyBorder="1" applyProtection="1"/>
    <xf numFmtId="0" fontId="6" fillId="0" borderId="13" xfId="0" applyFont="1" applyFill="1" applyBorder="1" applyProtection="1"/>
    <xf numFmtId="0" fontId="16" fillId="0" borderId="0" xfId="0" applyFont="1" applyFill="1" applyBorder="1" applyAlignment="1" applyProtection="1">
      <alignment vertical="center" wrapText="1"/>
    </xf>
    <xf numFmtId="177" fontId="16" fillId="0" borderId="0" xfId="0" applyNumberFormat="1" applyFont="1" applyFill="1" applyBorder="1" applyAlignment="1" applyProtection="1"/>
    <xf numFmtId="0" fontId="16" fillId="0" borderId="9" xfId="0" applyFont="1" applyFill="1" applyBorder="1" applyProtection="1"/>
    <xf numFmtId="38" fontId="6" fillId="0" borderId="0" xfId="1" applyFont="1" applyFill="1" applyBorder="1" applyAlignment="1" applyProtection="1">
      <alignment horizontal="right"/>
    </xf>
    <xf numFmtId="0" fontId="16" fillId="0" borderId="4" xfId="0" applyFont="1" applyFill="1" applyBorder="1" applyProtection="1"/>
    <xf numFmtId="0" fontId="16" fillId="0" borderId="13" xfId="0" applyFont="1" applyFill="1" applyBorder="1" applyProtection="1"/>
    <xf numFmtId="0" fontId="16" fillId="0" borderId="12" xfId="0" applyFont="1" applyFill="1" applyBorder="1" applyProtection="1"/>
    <xf numFmtId="0" fontId="6" fillId="0" borderId="12" xfId="0" applyFont="1" applyFill="1" applyBorder="1" applyProtection="1"/>
    <xf numFmtId="0" fontId="6" fillId="0" borderId="9" xfId="0" applyFont="1" applyBorder="1" applyAlignment="1"/>
    <xf numFmtId="0" fontId="6" fillId="0" borderId="4" xfId="0" applyFont="1" applyBorder="1" applyAlignment="1">
      <alignment horizontal="right"/>
    </xf>
    <xf numFmtId="38" fontId="6" fillId="0" borderId="0" xfId="1" applyFont="1" applyFill="1" applyBorder="1" applyAlignment="1"/>
    <xf numFmtId="38" fontId="6" fillId="0" borderId="0" xfId="2" applyFont="1" applyBorder="1" applyAlignment="1"/>
    <xf numFmtId="0" fontId="6" fillId="0" borderId="12" xfId="0" applyFont="1" applyBorder="1" applyAlignment="1"/>
    <xf numFmtId="38" fontId="6" fillId="0" borderId="10" xfId="1" applyFont="1" applyFill="1" applyBorder="1" applyAlignment="1">
      <alignment horizontal="right"/>
    </xf>
    <xf numFmtId="0" fontId="6" fillId="0" borderId="14" xfId="0" applyFont="1" applyFill="1" applyBorder="1" applyAlignment="1">
      <alignment horizontal="left"/>
    </xf>
    <xf numFmtId="0" fontId="6" fillId="0" borderId="15" xfId="0" applyFont="1" applyFill="1" applyBorder="1" applyAlignment="1">
      <alignment horizontal="left"/>
    </xf>
    <xf numFmtId="0" fontId="6" fillId="0" borderId="10" xfId="0" applyFont="1" applyFill="1" applyBorder="1" applyAlignment="1">
      <alignment horizontal="left"/>
    </xf>
    <xf numFmtId="0" fontId="6" fillId="0" borderId="15" xfId="0" applyFont="1" applyFill="1" applyBorder="1" applyAlignment="1"/>
    <xf numFmtId="38" fontId="6" fillId="0" borderId="0" xfId="1" applyFont="1" applyFill="1" applyBorder="1" applyAlignment="1">
      <alignment horizontal="left"/>
    </xf>
    <xf numFmtId="0" fontId="10" fillId="0" borderId="0" xfId="0" applyFont="1" applyBorder="1" applyAlignment="1">
      <alignment horizontal="left"/>
    </xf>
    <xf numFmtId="0" fontId="6" fillId="0" borderId="14" xfId="0" applyFont="1" applyFill="1" applyBorder="1" applyAlignment="1">
      <alignment horizontal="center" vertical="center"/>
    </xf>
    <xf numFmtId="0" fontId="6" fillId="0" borderId="10" xfId="0" applyFont="1" applyFill="1" applyBorder="1" applyAlignment="1"/>
    <xf numFmtId="0" fontId="6" fillId="0" borderId="14" xfId="0" applyFont="1" applyFill="1" applyBorder="1" applyAlignment="1">
      <alignment vertical="center"/>
    </xf>
    <xf numFmtId="0" fontId="6" fillId="0" borderId="15" xfId="0" applyFont="1" applyFill="1" applyBorder="1" applyAlignment="1">
      <alignment vertical="center"/>
    </xf>
    <xf numFmtId="0" fontId="6" fillId="0" borderId="10" xfId="0" applyFont="1" applyFill="1" applyBorder="1" applyAlignment="1">
      <alignment vertical="center"/>
    </xf>
    <xf numFmtId="0" fontId="6" fillId="0" borderId="0" xfId="0" applyFont="1" applyBorder="1" applyAlignment="1">
      <alignment horizontal="left" vertical="top" wrapText="1"/>
    </xf>
    <xf numFmtId="0" fontId="6" fillId="0" borderId="1" xfId="0" applyFont="1" applyBorder="1"/>
    <xf numFmtId="0" fontId="6" fillId="0" borderId="2" xfId="0" applyFont="1" applyBorder="1"/>
    <xf numFmtId="0" fontId="6" fillId="0" borderId="3" xfId="0" applyFont="1" applyBorder="1"/>
    <xf numFmtId="0" fontId="6" fillId="0" borderId="0" xfId="0" applyFont="1" applyFill="1"/>
    <xf numFmtId="0" fontId="6" fillId="0" borderId="8" xfId="0" applyFont="1" applyFill="1" applyBorder="1"/>
    <xf numFmtId="0" fontId="6" fillId="0" borderId="9" xfId="0" applyFont="1" applyFill="1" applyBorder="1"/>
    <xf numFmtId="0" fontId="6" fillId="2" borderId="0" xfId="0" applyFont="1" applyFill="1"/>
    <xf numFmtId="0" fontId="6" fillId="0" borderId="8" xfId="0" applyFont="1" applyFill="1" applyBorder="1" applyAlignment="1">
      <alignment horizontal="right"/>
    </xf>
    <xf numFmtId="38" fontId="6" fillId="0" borderId="0" xfId="1" applyFont="1" applyFill="1" applyBorder="1" applyAlignment="1">
      <alignment horizontal="right"/>
    </xf>
    <xf numFmtId="38" fontId="6" fillId="0" borderId="0" xfId="1" applyFont="1" applyBorder="1" applyAlignment="1">
      <alignment horizontal="right"/>
    </xf>
    <xf numFmtId="38" fontId="6" fillId="0" borderId="0" xfId="1" applyNumberFormat="1" applyFont="1" applyBorder="1" applyAlignment="1">
      <alignment horizontal="right"/>
    </xf>
    <xf numFmtId="38" fontId="6" fillId="0" borderId="13" xfId="1" applyFont="1" applyBorder="1" applyAlignment="1"/>
    <xf numFmtId="49" fontId="9" fillId="0" borderId="2" xfId="0" applyNumberFormat="1" applyFont="1" applyBorder="1" applyAlignment="1">
      <alignment wrapText="1"/>
    </xf>
    <xf numFmtId="49" fontId="9" fillId="0" borderId="0" xfId="0" applyNumberFormat="1" applyFont="1" applyBorder="1" applyAlignment="1">
      <alignment vertical="center" wrapText="1"/>
    </xf>
    <xf numFmtId="0" fontId="10" fillId="0" borderId="0" xfId="0" applyFont="1" applyAlignment="1">
      <alignment vertical="center" wrapText="1"/>
    </xf>
    <xf numFmtId="0" fontId="6" fillId="0" borderId="1" xfId="0" applyFont="1" applyBorder="1" applyAlignment="1"/>
    <xf numFmtId="0" fontId="6" fillId="0" borderId="2" xfId="0" applyFont="1" applyBorder="1" applyAlignment="1"/>
    <xf numFmtId="0" fontId="6" fillId="0" borderId="0" xfId="0" applyFont="1" applyBorder="1" applyAlignment="1">
      <alignment horizontal="center" vertical="center"/>
    </xf>
    <xf numFmtId="0" fontId="10" fillId="0" borderId="0" xfId="0" applyFont="1"/>
    <xf numFmtId="0" fontId="6" fillId="0" borderId="0" xfId="0" applyFont="1" applyBorder="1" applyAlignment="1">
      <alignment vertical="center"/>
    </xf>
    <xf numFmtId="0" fontId="21" fillId="0" borderId="0" xfId="0" applyFont="1" applyAlignment="1">
      <alignment vertical="center"/>
    </xf>
    <xf numFmtId="0" fontId="9" fillId="0" borderId="0" xfId="0" applyFont="1" applyBorder="1" applyProtection="1"/>
    <xf numFmtId="0" fontId="6" fillId="0" borderId="14" xfId="0" applyFont="1" applyFill="1" applyBorder="1" applyAlignment="1"/>
    <xf numFmtId="0" fontId="13" fillId="0" borderId="15" xfId="0" applyFont="1" applyFill="1" applyBorder="1" applyAlignment="1"/>
    <xf numFmtId="0" fontId="13" fillId="0" borderId="10" xfId="0" applyFont="1" applyFill="1" applyBorder="1" applyAlignment="1"/>
    <xf numFmtId="0" fontId="6" fillId="0" borderId="10" xfId="0" applyFont="1" applyFill="1" applyBorder="1"/>
    <xf numFmtId="0" fontId="13" fillId="0" borderId="14" xfId="0" applyFont="1" applyFill="1" applyBorder="1" applyAlignment="1"/>
    <xf numFmtId="176" fontId="6" fillId="0" borderId="14" xfId="1" applyNumberFormat="1" applyFont="1" applyFill="1" applyBorder="1" applyAlignment="1"/>
    <xf numFmtId="0" fontId="6" fillId="0" borderId="2" xfId="0" applyFont="1" applyFill="1" applyBorder="1" applyAlignment="1">
      <alignment horizontal="center"/>
    </xf>
    <xf numFmtId="38" fontId="6" fillId="0" borderId="2" xfId="0" applyNumberFormat="1" applyFont="1" applyFill="1" applyBorder="1" applyAlignment="1"/>
    <xf numFmtId="0" fontId="6" fillId="0" borderId="2" xfId="0" applyFont="1" applyFill="1" applyBorder="1"/>
    <xf numFmtId="0" fontId="6" fillId="0" borderId="15" xfId="0" applyFont="1" applyFill="1" applyBorder="1"/>
    <xf numFmtId="176" fontId="6" fillId="0" borderId="10" xfId="0" applyNumberFormat="1" applyFont="1" applyFill="1" applyBorder="1" applyAlignment="1">
      <alignment horizontal="center"/>
    </xf>
    <xf numFmtId="38" fontId="6" fillId="0" borderId="0" xfId="0" applyNumberFormat="1" applyFont="1" applyFill="1" applyBorder="1" applyAlignment="1"/>
    <xf numFmtId="0" fontId="7" fillId="0" borderId="14" xfId="0" applyFont="1" applyFill="1" applyBorder="1" applyAlignment="1"/>
    <xf numFmtId="0" fontId="7" fillId="0" borderId="0" xfId="0" applyFont="1" applyFill="1" applyBorder="1" applyAlignment="1"/>
    <xf numFmtId="178" fontId="6" fillId="0" borderId="0" xfId="1" applyNumberFormat="1" applyFont="1" applyFill="1" applyBorder="1" applyAlignment="1"/>
    <xf numFmtId="178" fontId="6" fillId="0" borderId="0" xfId="0" applyNumberFormat="1" applyFont="1" applyFill="1" applyBorder="1" applyAlignment="1"/>
    <xf numFmtId="38" fontId="6" fillId="0" borderId="2" xfId="1" applyFont="1" applyFill="1" applyBorder="1" applyAlignment="1">
      <alignment horizontal="right"/>
    </xf>
    <xf numFmtId="0" fontId="6" fillId="0" borderId="3" xfId="0" applyFont="1" applyFill="1" applyBorder="1" applyAlignment="1">
      <alignment horizontal="right"/>
    </xf>
    <xf numFmtId="0" fontId="6" fillId="0" borderId="2" xfId="0" applyFont="1" applyFill="1" applyBorder="1" applyAlignment="1">
      <alignment horizontal="left"/>
    </xf>
    <xf numFmtId="38" fontId="6" fillId="0" borderId="52" xfId="1" applyFont="1" applyFill="1" applyBorder="1" applyAlignment="1">
      <alignment horizontal="right"/>
    </xf>
    <xf numFmtId="0" fontId="6" fillId="0" borderId="51" xfId="0" applyFont="1" applyFill="1" applyBorder="1" applyAlignment="1">
      <alignment horizontal="right"/>
    </xf>
    <xf numFmtId="0" fontId="6" fillId="0" borderId="52" xfId="0" applyFont="1" applyFill="1" applyBorder="1" applyAlignment="1">
      <alignment horizontal="left"/>
    </xf>
    <xf numFmtId="0" fontId="9" fillId="0" borderId="2" xfId="0" applyFont="1" applyBorder="1" applyAlignment="1"/>
    <xf numFmtId="0" fontId="9" fillId="0" borderId="0" xfId="0" applyFont="1" applyBorder="1"/>
    <xf numFmtId="0" fontId="6" fillId="0" borderId="9" xfId="0" applyFont="1" applyBorder="1" applyAlignment="1" applyProtection="1">
      <alignment horizontal="center"/>
    </xf>
    <xf numFmtId="0" fontId="6" fillId="0" borderId="14" xfId="0" applyFont="1" applyBorder="1" applyAlignment="1" applyProtection="1">
      <alignment horizontal="center"/>
    </xf>
    <xf numFmtId="0" fontId="6" fillId="0" borderId="10" xfId="0" applyFont="1" applyBorder="1" applyProtection="1"/>
    <xf numFmtId="0" fontId="6" fillId="0" borderId="0" xfId="0" applyFont="1" applyBorder="1" applyAlignment="1">
      <alignment horizontal="right" vertical="center"/>
    </xf>
    <xf numFmtId="38" fontId="6" fillId="0" borderId="0" xfId="1" applyNumberFormat="1" applyFont="1" applyBorder="1" applyAlignment="1">
      <alignment horizontal="center" vertical="center"/>
    </xf>
    <xf numFmtId="0" fontId="13" fillId="0" borderId="0" xfId="0" applyFont="1" applyBorder="1" applyAlignment="1">
      <alignment vertical="center"/>
    </xf>
    <xf numFmtId="0" fontId="9" fillId="0" borderId="0" xfId="0" applyFont="1" applyFill="1" applyBorder="1" applyProtection="1"/>
    <xf numFmtId="0" fontId="10" fillId="0" borderId="0" xfId="0" applyFont="1" applyFill="1" applyBorder="1" applyAlignment="1" applyProtection="1">
      <alignment vertical="center"/>
    </xf>
    <xf numFmtId="0" fontId="7" fillId="0" borderId="0" xfId="0" applyFont="1" applyBorder="1" applyAlignment="1"/>
    <xf numFmtId="0" fontId="10" fillId="0" borderId="0" xfId="0" applyFont="1" applyFill="1"/>
    <xf numFmtId="0" fontId="16" fillId="0" borderId="0" xfId="4" applyFont="1"/>
    <xf numFmtId="0" fontId="16" fillId="0" borderId="0" xfId="8" applyFont="1" applyAlignment="1">
      <alignment horizontal="left" vertical="center"/>
    </xf>
    <xf numFmtId="0" fontId="10" fillId="0" borderId="0" xfId="0" applyFont="1" applyAlignment="1">
      <alignment vertical="center"/>
    </xf>
    <xf numFmtId="0" fontId="20" fillId="0" borderId="0" xfId="4" applyFont="1"/>
    <xf numFmtId="0" fontId="20" fillId="0" borderId="0" xfId="8" applyFont="1" applyAlignment="1">
      <alignment horizontal="left" vertical="center"/>
    </xf>
    <xf numFmtId="0" fontId="20" fillId="0" borderId="0" xfId="8" applyFont="1"/>
    <xf numFmtId="0" fontId="20" fillId="0" borderId="0" xfId="9" applyFont="1"/>
    <xf numFmtId="0" fontId="16" fillId="0" borderId="0" xfId="8" applyFont="1"/>
    <xf numFmtId="0" fontId="16" fillId="0" borderId="0" xfId="9" applyFont="1"/>
    <xf numFmtId="0" fontId="6" fillId="0" borderId="0" xfId="0" applyFont="1" applyBorder="1" applyAlignment="1">
      <alignment horizontal="right"/>
    </xf>
    <xf numFmtId="38" fontId="6" fillId="0" borderId="0" xfId="2" applyFont="1" applyBorder="1" applyAlignment="1">
      <alignment horizontal="center"/>
    </xf>
    <xf numFmtId="0" fontId="6" fillId="0" borderId="0" xfId="0" applyFont="1" applyFill="1" applyBorder="1" applyAlignment="1">
      <alignment horizontal="left"/>
    </xf>
    <xf numFmtId="0" fontId="6" fillId="0" borderId="0" xfId="0" applyFont="1" applyBorder="1" applyAlignment="1">
      <alignment horizontal="left"/>
    </xf>
    <xf numFmtId="0" fontId="23" fillId="0" borderId="0" xfId="0" applyFont="1" applyBorder="1" applyAlignment="1">
      <alignment horizontal="left" wrapText="1"/>
    </xf>
    <xf numFmtId="0" fontId="6" fillId="0" borderId="14" xfId="0" applyFont="1" applyFill="1" applyBorder="1" applyAlignment="1">
      <alignment horizontal="center"/>
    </xf>
    <xf numFmtId="0" fontId="6" fillId="0" borderId="15" xfId="0" applyFont="1" applyFill="1" applyBorder="1" applyAlignment="1">
      <alignment horizontal="center"/>
    </xf>
    <xf numFmtId="0" fontId="6" fillId="0" borderId="10" xfId="0" applyFont="1" applyFill="1" applyBorder="1" applyAlignment="1">
      <alignment horizontal="center"/>
    </xf>
    <xf numFmtId="0" fontId="9" fillId="0" borderId="0" xfId="0" applyFont="1" applyBorder="1" applyAlignment="1"/>
    <xf numFmtId="0" fontId="10" fillId="0" borderId="0" xfId="0" applyFont="1" applyAlignment="1"/>
    <xf numFmtId="38" fontId="6" fillId="0" borderId="0" xfId="1" applyFont="1" applyBorder="1" applyAlignment="1" applyProtection="1">
      <alignment horizontal="center" wrapText="1"/>
    </xf>
    <xf numFmtId="38" fontId="6" fillId="0" borderId="0" xfId="1" applyFont="1" applyBorder="1" applyAlignment="1" applyProtection="1">
      <alignment horizontal="center"/>
    </xf>
    <xf numFmtId="0" fontId="6" fillId="0" borderId="0" xfId="0" applyFont="1" applyBorder="1" applyAlignment="1" applyProtection="1"/>
    <xf numFmtId="0" fontId="13" fillId="0" borderId="8" xfId="0" applyFont="1" applyBorder="1" applyAlignment="1" applyProtection="1">
      <alignment horizontal="center" wrapText="1"/>
    </xf>
    <xf numFmtId="0" fontId="13" fillId="0" borderId="0" xfId="0" applyFont="1" applyBorder="1" applyAlignment="1" applyProtection="1">
      <alignment horizontal="center" wrapText="1"/>
    </xf>
    <xf numFmtId="38" fontId="6" fillId="0" borderId="0" xfId="1" applyFont="1" applyBorder="1" applyAlignment="1" applyProtection="1">
      <alignment horizontal="center" vertical="center"/>
    </xf>
    <xf numFmtId="0" fontId="6" fillId="0" borderId="0" xfId="0" applyFont="1" applyBorder="1" applyAlignment="1" applyProtection="1">
      <alignment vertical="center"/>
    </xf>
    <xf numFmtId="0" fontId="13" fillId="0" borderId="8" xfId="0" applyFont="1" applyBorder="1" applyAlignment="1">
      <alignment horizontal="center" wrapText="1"/>
    </xf>
    <xf numFmtId="0" fontId="13" fillId="0" borderId="0" xfId="0" applyFont="1" applyBorder="1" applyAlignment="1">
      <alignment horizontal="center" wrapText="1"/>
    </xf>
    <xf numFmtId="38" fontId="6" fillId="0" borderId="0" xfId="1" applyFont="1" applyBorder="1" applyAlignment="1">
      <alignment horizontal="center" vertical="center"/>
    </xf>
    <xf numFmtId="0" fontId="7" fillId="0" borderId="0" xfId="0" applyFont="1" applyBorder="1" applyAlignment="1">
      <alignment vertical="center"/>
    </xf>
    <xf numFmtId="38" fontId="22" fillId="0" borderId="0" xfId="1" applyNumberFormat="1" applyFont="1" applyBorder="1" applyAlignment="1" applyProtection="1">
      <alignment horizontal="center"/>
    </xf>
    <xf numFmtId="38" fontId="6" fillId="0" borderId="0" xfId="1" applyFont="1" applyBorder="1" applyAlignment="1"/>
    <xf numFmtId="38" fontId="6" fillId="0" borderId="0" xfId="1" applyFont="1" applyFill="1" applyBorder="1" applyAlignment="1">
      <alignment horizontal="center"/>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6" fillId="0" borderId="15" xfId="0" applyFont="1" applyFill="1" applyBorder="1" applyAlignment="1" applyProtection="1"/>
    <xf numFmtId="0" fontId="12" fillId="0" borderId="0" xfId="0" applyFont="1" applyAlignment="1">
      <alignment horizontal="center"/>
    </xf>
    <xf numFmtId="0" fontId="6" fillId="0" borderId="10" xfId="0" applyFont="1" applyBorder="1" applyAlignment="1">
      <alignment horizontal="left"/>
    </xf>
    <xf numFmtId="0" fontId="6" fillId="0" borderId="0" xfId="0" applyFont="1" applyFill="1" applyBorder="1" applyAlignment="1"/>
    <xf numFmtId="0" fontId="6" fillId="0" borderId="0" xfId="0" applyFont="1" applyBorder="1" applyAlignment="1">
      <alignment horizontal="center"/>
    </xf>
    <xf numFmtId="0" fontId="6" fillId="0" borderId="0" xfId="0" applyFont="1" applyBorder="1" applyAlignment="1">
      <alignment horizontal="distributed"/>
    </xf>
    <xf numFmtId="0" fontId="6" fillId="0" borderId="0" xfId="0" applyFont="1" applyBorder="1" applyAlignment="1"/>
    <xf numFmtId="0" fontId="6" fillId="0" borderId="14" xfId="0" applyFont="1" applyBorder="1" applyAlignment="1">
      <alignment horizontal="right" vertical="center"/>
    </xf>
    <xf numFmtId="38" fontId="6" fillId="0" borderId="0" xfId="1" applyFont="1" applyBorder="1" applyAlignment="1">
      <alignment horizontal="center"/>
    </xf>
    <xf numFmtId="0" fontId="6" fillId="0" borderId="11" xfId="0" applyFont="1" applyFill="1" applyBorder="1" applyAlignment="1" applyProtection="1">
      <alignment horizontal="center" vertical="center"/>
      <protection locked="0"/>
    </xf>
    <xf numFmtId="0" fontId="6" fillId="0" borderId="14" xfId="0" applyFont="1" applyBorder="1" applyAlignment="1" applyProtection="1"/>
    <xf numFmtId="0" fontId="6" fillId="0" borderId="15" xfId="0" applyFont="1" applyBorder="1" applyAlignment="1" applyProtection="1"/>
    <xf numFmtId="38" fontId="6" fillId="0" borderId="15" xfId="1" applyFont="1" applyFill="1" applyBorder="1" applyAlignment="1" applyProtection="1">
      <alignment horizontal="right"/>
    </xf>
    <xf numFmtId="0" fontId="6" fillId="0" borderId="10" xfId="0" applyFont="1" applyFill="1" applyBorder="1" applyAlignment="1" applyProtection="1">
      <alignment horizontal="right"/>
    </xf>
    <xf numFmtId="0" fontId="6" fillId="0" borderId="15" xfId="0" applyFont="1" applyFill="1" applyBorder="1" applyAlignment="1" applyProtection="1">
      <alignment horizontal="left"/>
    </xf>
    <xf numFmtId="0" fontId="6" fillId="0" borderId="15" xfId="0" applyFont="1" applyFill="1" applyBorder="1" applyAlignment="1" applyProtection="1">
      <alignment horizontal="right"/>
    </xf>
    <xf numFmtId="38" fontId="6" fillId="0" borderId="10" xfId="1" applyFont="1" applyFill="1" applyBorder="1" applyAlignment="1" applyProtection="1">
      <alignment horizontal="right"/>
    </xf>
    <xf numFmtId="38" fontId="6" fillId="0" borderId="15" xfId="1" applyFont="1" applyFill="1" applyBorder="1" applyAlignment="1" applyProtection="1">
      <alignment horizontal="left"/>
    </xf>
    <xf numFmtId="0" fontId="9" fillId="0" borderId="0" xfId="0" applyFont="1" applyBorder="1" applyAlignment="1" applyProtection="1"/>
    <xf numFmtId="0" fontId="9" fillId="0" borderId="2" xfId="0" applyFont="1" applyBorder="1" applyAlignment="1" applyProtection="1"/>
    <xf numFmtId="0" fontId="6" fillId="0" borderId="2" xfId="0" applyFont="1" applyBorder="1" applyAlignment="1" applyProtection="1"/>
    <xf numFmtId="0" fontId="6" fillId="0" borderId="14" xfId="0" applyFont="1" applyFill="1" applyBorder="1" applyAlignment="1" applyProtection="1"/>
    <xf numFmtId="0" fontId="13" fillId="0" borderId="15" xfId="0" applyFont="1" applyFill="1" applyBorder="1" applyAlignment="1" applyProtection="1"/>
    <xf numFmtId="0" fontId="13" fillId="0" borderId="10" xfId="0" applyFont="1" applyFill="1" applyBorder="1" applyAlignment="1" applyProtection="1"/>
    <xf numFmtId="0" fontId="6" fillId="0" borderId="10" xfId="0" applyFont="1" applyFill="1" applyBorder="1" applyProtection="1"/>
    <xf numFmtId="0" fontId="6" fillId="0" borderId="10" xfId="0" applyFont="1" applyFill="1" applyBorder="1" applyAlignment="1" applyProtection="1"/>
    <xf numFmtId="0" fontId="6" fillId="0" borderId="14" xfId="0" applyFont="1" applyFill="1" applyBorder="1" applyAlignment="1" applyProtection="1">
      <alignment horizontal="center"/>
    </xf>
    <xf numFmtId="0" fontId="6" fillId="0" borderId="2" xfId="0" applyFont="1" applyFill="1" applyBorder="1" applyAlignment="1" applyProtection="1">
      <alignment horizontal="center"/>
    </xf>
    <xf numFmtId="38" fontId="6" fillId="0" borderId="2" xfId="0" applyNumberFormat="1" applyFont="1" applyFill="1" applyBorder="1" applyAlignment="1" applyProtection="1"/>
    <xf numFmtId="0" fontId="6" fillId="0" borderId="2" xfId="0" applyFont="1" applyFill="1" applyBorder="1" applyProtection="1"/>
    <xf numFmtId="0" fontId="6" fillId="0" borderId="15" xfId="0" applyFont="1" applyFill="1" applyBorder="1" applyProtection="1"/>
    <xf numFmtId="0" fontId="6" fillId="0" borderId="15" xfId="0" applyFont="1" applyFill="1" applyBorder="1" applyAlignment="1" applyProtection="1">
      <alignment horizontal="center"/>
    </xf>
    <xf numFmtId="0" fontId="22" fillId="0" borderId="14" xfId="0" applyFont="1" applyFill="1" applyBorder="1" applyAlignment="1" applyProtection="1">
      <alignment horizontal="center"/>
    </xf>
    <xf numFmtId="0" fontId="6" fillId="0" borderId="0" xfId="0" applyFont="1" applyFill="1" applyBorder="1" applyAlignment="1" applyProtection="1">
      <alignment horizontal="center"/>
    </xf>
    <xf numFmtId="38" fontId="6" fillId="0" borderId="0" xfId="0" applyNumberFormat="1" applyFont="1" applyFill="1" applyBorder="1" applyAlignment="1" applyProtection="1"/>
    <xf numFmtId="0" fontId="6" fillId="0" borderId="0" xfId="0" applyFont="1" applyProtection="1"/>
    <xf numFmtId="0" fontId="17" fillId="0" borderId="0" xfId="0" applyFont="1" applyProtection="1"/>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horizontal="center" wrapText="1"/>
    </xf>
    <xf numFmtId="0" fontId="6" fillId="0" borderId="0" xfId="0" applyFont="1" applyFill="1" applyBorder="1" applyAlignment="1" applyProtection="1">
      <alignment horizontal="right"/>
    </xf>
    <xf numFmtId="0" fontId="6" fillId="0" borderId="0" xfId="0" applyFont="1" applyFill="1" applyBorder="1" applyAlignment="1" applyProtection="1"/>
    <xf numFmtId="0" fontId="6" fillId="0" borderId="11" xfId="0" applyFont="1" applyBorder="1"/>
    <xf numFmtId="0" fontId="6" fillId="0" borderId="0" xfId="0" applyFont="1" applyFill="1" applyBorder="1" applyAlignment="1" applyProtection="1">
      <alignment horizontal="left" vertical="top" wrapText="1"/>
    </xf>
    <xf numFmtId="0" fontId="6" fillId="0" borderId="30" xfId="0" applyFont="1" applyFill="1" applyBorder="1" applyAlignment="1" applyProtection="1">
      <alignment horizontal="right"/>
    </xf>
    <xf numFmtId="0" fontId="6" fillId="0" borderId="33" xfId="0" applyFont="1" applyFill="1" applyBorder="1" applyProtection="1"/>
    <xf numFmtId="0" fontId="6" fillId="0" borderId="34" xfId="0" applyFont="1" applyFill="1" applyBorder="1" applyProtection="1"/>
    <xf numFmtId="0" fontId="6" fillId="0" borderId="38" xfId="0" applyFont="1" applyFill="1" applyBorder="1" applyAlignment="1" applyProtection="1">
      <alignment horizontal="right"/>
    </xf>
    <xf numFmtId="0" fontId="6" fillId="0" borderId="41" xfId="0" applyFont="1" applyFill="1" applyBorder="1" applyProtection="1"/>
    <xf numFmtId="0" fontId="6" fillId="0" borderId="1" xfId="0" applyFont="1" applyBorder="1" applyProtection="1"/>
    <xf numFmtId="0" fontId="6" fillId="0" borderId="2" xfId="0" applyFont="1" applyBorder="1" applyProtection="1"/>
    <xf numFmtId="0" fontId="6" fillId="0" borderId="3" xfId="0" applyFont="1" applyBorder="1" applyProtection="1"/>
    <xf numFmtId="0" fontId="6" fillId="0" borderId="8" xfId="0" applyFont="1" applyBorder="1" applyProtection="1"/>
    <xf numFmtId="0" fontId="6" fillId="0" borderId="11" xfId="0" applyFont="1" applyFill="1" applyBorder="1" applyProtection="1">
      <protection locked="0"/>
    </xf>
    <xf numFmtId="0" fontId="6" fillId="0" borderId="8" xfId="0" applyFont="1" applyBorder="1" applyAlignment="1" applyProtection="1">
      <alignment horizontal="right"/>
    </xf>
    <xf numFmtId="0" fontId="6" fillId="0" borderId="9" xfId="0" applyFont="1" applyBorder="1" applyProtection="1"/>
    <xf numFmtId="0" fontId="22" fillId="0" borderId="0" xfId="0" applyFont="1" applyFill="1"/>
    <xf numFmtId="38" fontId="22" fillId="0" borderId="0" xfId="1" applyFont="1" applyBorder="1" applyAlignment="1" applyProtection="1"/>
    <xf numFmtId="0" fontId="22" fillId="0" borderId="0" xfId="0" applyFont="1" applyFill="1" applyBorder="1"/>
    <xf numFmtId="38" fontId="22" fillId="0" borderId="0" xfId="1" applyFont="1" applyBorder="1" applyAlignment="1" applyProtection="1">
      <alignment horizontal="center"/>
    </xf>
    <xf numFmtId="176" fontId="22" fillId="0" borderId="0" xfId="0" applyNumberFormat="1" applyFont="1" applyFill="1" applyAlignment="1">
      <alignment shrinkToFit="1"/>
    </xf>
    <xf numFmtId="176" fontId="6" fillId="0" borderId="0" xfId="0" applyNumberFormat="1" applyFont="1" applyFill="1" applyAlignment="1">
      <alignment shrinkToFit="1"/>
    </xf>
    <xf numFmtId="38" fontId="22" fillId="0" borderId="0" xfId="1" applyFont="1" applyFill="1" applyBorder="1" applyAlignment="1" applyProtection="1"/>
    <xf numFmtId="0" fontId="6" fillId="0" borderId="0" xfId="0" applyFont="1" applyAlignment="1" applyProtection="1">
      <alignment vertical="center"/>
    </xf>
    <xf numFmtId="0" fontId="6" fillId="0" borderId="8" xfId="0" applyFont="1" applyBorder="1" applyAlignment="1" applyProtection="1">
      <alignment horizontal="right" vertical="center"/>
    </xf>
    <xf numFmtId="0" fontId="6" fillId="0" borderId="9" xfId="0" applyFont="1" applyBorder="1" applyAlignment="1" applyProtection="1">
      <alignment vertical="center"/>
    </xf>
    <xf numFmtId="0" fontId="6" fillId="0" borderId="0" xfId="0" applyFont="1" applyFill="1" applyAlignment="1">
      <alignment vertical="center"/>
    </xf>
    <xf numFmtId="0" fontId="13" fillId="0" borderId="8" xfId="0" applyFont="1" applyBorder="1" applyAlignment="1" applyProtection="1">
      <alignment wrapText="1"/>
    </xf>
    <xf numFmtId="0" fontId="13" fillId="0" borderId="0" xfId="0" applyFont="1" applyBorder="1" applyAlignment="1" applyProtection="1">
      <alignment wrapText="1"/>
    </xf>
    <xf numFmtId="0" fontId="6" fillId="0" borderId="42" xfId="0" applyFont="1" applyFill="1" applyBorder="1" applyAlignment="1" applyProtection="1">
      <alignment horizontal="center"/>
      <protection locked="0"/>
    </xf>
    <xf numFmtId="38" fontId="6" fillId="0" borderId="0" xfId="7" applyFont="1" applyFill="1" applyBorder="1" applyAlignment="1" applyProtection="1"/>
    <xf numFmtId="0" fontId="22" fillId="0" borderId="0" xfId="0" applyFont="1" applyFill="1" applyBorder="1" applyProtection="1"/>
    <xf numFmtId="0" fontId="6" fillId="0" borderId="16" xfId="0" applyFont="1" applyFill="1" applyBorder="1" applyAlignment="1" applyProtection="1">
      <alignment horizontal="center"/>
      <protection locked="0"/>
    </xf>
    <xf numFmtId="0" fontId="18" fillId="0" borderId="0" xfId="0" applyFont="1" applyAlignment="1" applyProtection="1"/>
    <xf numFmtId="0" fontId="8" fillId="0" borderId="0" xfId="0" applyFont="1" applyBorder="1" applyAlignment="1" applyProtection="1"/>
    <xf numFmtId="0" fontId="8" fillId="0" borderId="0" xfId="0" applyFont="1" applyBorder="1" applyProtection="1"/>
    <xf numFmtId="0" fontId="6" fillId="0" borderId="53" xfId="0" applyFont="1" applyFill="1" applyBorder="1" applyAlignment="1" applyProtection="1">
      <alignment horizontal="center"/>
      <protection locked="0"/>
    </xf>
    <xf numFmtId="38" fontId="6" fillId="0" borderId="0" xfId="1" applyFont="1" applyBorder="1" applyAlignment="1" applyProtection="1"/>
    <xf numFmtId="0" fontId="6" fillId="0" borderId="11" xfId="0" applyFont="1" applyFill="1" applyBorder="1"/>
    <xf numFmtId="0" fontId="7" fillId="0" borderId="0" xfId="0" applyFont="1" applyBorder="1" applyProtection="1"/>
    <xf numFmtId="0" fontId="6" fillId="0" borderId="0" xfId="0" applyFont="1" applyFill="1" applyProtection="1"/>
    <xf numFmtId="0" fontId="6" fillId="0" borderId="8" xfId="0" applyFont="1" applyFill="1" applyBorder="1" applyProtection="1"/>
    <xf numFmtId="0" fontId="9" fillId="0" borderId="0" xfId="0" applyFont="1" applyFill="1" applyBorder="1" applyAlignment="1" applyProtection="1">
      <alignment horizontal="left" vertical="center"/>
    </xf>
    <xf numFmtId="0" fontId="6" fillId="0" borderId="9" xfId="0" applyFont="1" applyFill="1" applyBorder="1" applyAlignment="1" applyProtection="1">
      <alignment vertical="center"/>
    </xf>
    <xf numFmtId="0" fontId="6" fillId="0" borderId="8" xfId="0" applyFont="1" applyFill="1" applyBorder="1" applyAlignment="1" applyProtection="1">
      <alignment horizontal="right" vertical="center"/>
    </xf>
    <xf numFmtId="0" fontId="6" fillId="0" borderId="0" xfId="0" applyFont="1" applyFill="1" applyBorder="1" applyAlignment="1" applyProtection="1">
      <alignment horizontal="distributed"/>
    </xf>
    <xf numFmtId="38" fontId="6" fillId="0" borderId="0" xfId="1" applyFont="1" applyFill="1" applyBorder="1" applyAlignment="1" applyProtection="1"/>
    <xf numFmtId="0" fontId="9"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xf>
    <xf numFmtId="38" fontId="22" fillId="0" borderId="0" xfId="1" applyFont="1" applyFill="1" applyBorder="1" applyAlignment="1" applyProtection="1">
      <alignment vertical="center"/>
    </xf>
    <xf numFmtId="0" fontId="6" fillId="0" borderId="9" xfId="0" applyFont="1" applyBorder="1" applyAlignment="1" applyProtection="1"/>
    <xf numFmtId="0" fontId="7" fillId="0" borderId="0" xfId="0" applyFont="1" applyBorder="1" applyAlignment="1" applyProtection="1">
      <alignment vertical="center"/>
    </xf>
    <xf numFmtId="0" fontId="9" fillId="0" borderId="0" xfId="0" applyFont="1" applyBorder="1" applyAlignment="1" applyProtection="1">
      <alignment vertical="center" wrapText="1"/>
    </xf>
    <xf numFmtId="0" fontId="10" fillId="0" borderId="0" xfId="0" applyFont="1" applyAlignment="1" applyProtection="1">
      <alignment vertical="center" wrapText="1"/>
    </xf>
    <xf numFmtId="0" fontId="6" fillId="0" borderId="0" xfId="0" applyFont="1" applyBorder="1" applyAlignment="1" applyProtection="1">
      <alignment horizontal="left"/>
    </xf>
    <xf numFmtId="38" fontId="6" fillId="0" borderId="0" xfId="0" applyNumberFormat="1" applyFont="1"/>
    <xf numFmtId="0" fontId="6" fillId="0" borderId="43" xfId="0" applyFont="1" applyBorder="1" applyProtection="1"/>
    <xf numFmtId="0" fontId="6" fillId="0" borderId="44" xfId="0" applyFont="1" applyBorder="1" applyProtection="1"/>
    <xf numFmtId="0" fontId="6" fillId="0" borderId="45" xfId="0" applyFont="1" applyBorder="1" applyProtection="1"/>
    <xf numFmtId="38" fontId="6" fillId="0" borderId="0" xfId="0" applyNumberFormat="1" applyFont="1" applyAlignment="1">
      <alignment shrinkToFit="1"/>
    </xf>
    <xf numFmtId="49" fontId="9" fillId="0" borderId="0" xfId="0" applyNumberFormat="1" applyFont="1" applyBorder="1" applyAlignment="1" applyProtection="1"/>
    <xf numFmtId="49" fontId="27" fillId="0" borderId="0" xfId="0" applyNumberFormat="1" applyFont="1" applyBorder="1" applyAlignment="1" applyProtection="1">
      <alignment wrapText="1"/>
    </xf>
    <xf numFmtId="0" fontId="28" fillId="0" borderId="0" xfId="0" applyFont="1" applyBorder="1" applyAlignment="1" applyProtection="1">
      <alignment wrapText="1"/>
    </xf>
    <xf numFmtId="0" fontId="28" fillId="0" borderId="0" xfId="0" applyFont="1" applyBorder="1" applyAlignment="1">
      <alignment wrapText="1"/>
    </xf>
    <xf numFmtId="38" fontId="6" fillId="0" borderId="0" xfId="2" applyFont="1" applyFill="1" applyBorder="1" applyAlignment="1"/>
    <xf numFmtId="0" fontId="9" fillId="2" borderId="11" xfId="0" applyFont="1" applyFill="1" applyBorder="1" applyAlignment="1">
      <alignment horizontal="center" vertical="center"/>
    </xf>
    <xf numFmtId="0" fontId="6" fillId="0" borderId="0" xfId="0" applyFont="1" applyFill="1" applyBorder="1" applyAlignment="1">
      <alignment horizontal="right" vertical="center"/>
    </xf>
    <xf numFmtId="0" fontId="13" fillId="0" borderId="0" xfId="0" applyFont="1" applyBorder="1" applyAlignment="1">
      <alignment shrinkToFit="1"/>
    </xf>
    <xf numFmtId="0" fontId="13" fillId="0" borderId="0" xfId="0" applyFont="1" applyBorder="1" applyAlignment="1">
      <alignment wrapText="1"/>
    </xf>
    <xf numFmtId="38" fontId="6" fillId="0" borderId="0" xfId="2" applyNumberFormat="1" applyFont="1" applyBorder="1" applyAlignment="1">
      <alignment horizontal="center"/>
    </xf>
    <xf numFmtId="49" fontId="9" fillId="0" borderId="0" xfId="0" applyNumberFormat="1" applyFont="1" applyBorder="1" applyAlignment="1"/>
    <xf numFmtId="49" fontId="27" fillId="0" borderId="0" xfId="0" applyNumberFormat="1" applyFont="1" applyBorder="1" applyAlignment="1">
      <alignment wrapText="1"/>
    </xf>
    <xf numFmtId="0" fontId="10" fillId="0" borderId="0" xfId="0" applyFont="1" applyBorder="1"/>
    <xf numFmtId="0" fontId="10" fillId="0" borderId="0" xfId="0" applyFont="1" applyAlignment="1">
      <alignment horizontal="right"/>
    </xf>
    <xf numFmtId="0" fontId="10" fillId="0" borderId="54" xfId="0" applyFont="1" applyBorder="1"/>
    <xf numFmtId="0" fontId="10" fillId="0" borderId="16" xfId="0" applyFont="1" applyBorder="1"/>
    <xf numFmtId="0" fontId="16" fillId="0" borderId="0" xfId="4" applyFont="1" applyFill="1"/>
    <xf numFmtId="0" fontId="16" fillId="0" borderId="0" xfId="8" applyFont="1" applyFill="1" applyAlignment="1">
      <alignment horizontal="right"/>
    </xf>
    <xf numFmtId="0" fontId="16" fillId="0" borderId="0" xfId="8" applyFont="1" applyFill="1"/>
    <xf numFmtId="0" fontId="16" fillId="0" borderId="0" xfId="4" applyFont="1" applyAlignment="1">
      <alignment horizontal="right"/>
    </xf>
    <xf numFmtId="0" fontId="16" fillId="0" borderId="0" xfId="4" applyFont="1" applyAlignment="1">
      <alignment horizontal="left"/>
    </xf>
    <xf numFmtId="0" fontId="16" fillId="0" borderId="0" xfId="0" applyFont="1"/>
    <xf numFmtId="0" fontId="20" fillId="0" borderId="0" xfId="4" applyFont="1" applyFill="1"/>
    <xf numFmtId="0" fontId="20" fillId="0" borderId="0" xfId="8" applyFont="1" applyFill="1" applyAlignment="1">
      <alignment horizontal="right"/>
    </xf>
    <xf numFmtId="0" fontId="20" fillId="0" borderId="0" xfId="8" applyFont="1" applyFill="1"/>
    <xf numFmtId="0" fontId="20" fillId="0" borderId="0" xfId="4" applyFont="1" applyAlignment="1">
      <alignment horizontal="right"/>
    </xf>
    <xf numFmtId="0" fontId="20" fillId="0" borderId="0" xfId="4" applyFont="1" applyAlignment="1">
      <alignment horizontal="left"/>
    </xf>
    <xf numFmtId="0" fontId="20" fillId="0" borderId="0" xfId="0" applyFont="1"/>
    <xf numFmtId="38" fontId="6" fillId="0" borderId="0" xfId="1" applyFont="1" applyBorder="1" applyAlignment="1">
      <alignment horizontal="left"/>
    </xf>
    <xf numFmtId="0" fontId="22" fillId="0" borderId="0" xfId="0" applyFont="1" applyFill="1" applyAlignment="1">
      <alignment shrinkToFit="1"/>
    </xf>
    <xf numFmtId="0" fontId="6" fillId="0" borderId="0" xfId="0" applyFont="1" applyFill="1" applyAlignment="1">
      <alignment shrinkToFit="1"/>
    </xf>
    <xf numFmtId="0" fontId="6" fillId="0" borderId="13" xfId="0" applyFont="1" applyBorder="1" applyAlignment="1">
      <alignment horizontal="left"/>
    </xf>
    <xf numFmtId="0" fontId="28" fillId="0" borderId="0" xfId="0" applyFont="1"/>
    <xf numFmtId="0" fontId="10" fillId="0" borderId="0" xfId="0" applyFont="1" applyAlignment="1">
      <alignment horizontal="center" vertical="center"/>
    </xf>
    <xf numFmtId="0" fontId="10" fillId="0" borderId="6" xfId="0" applyFont="1" applyBorder="1" applyAlignment="1">
      <alignment vertical="center"/>
    </xf>
    <xf numFmtId="0" fontId="10" fillId="0" borderId="14" xfId="0" applyFont="1" applyBorder="1" applyAlignment="1">
      <alignment horizontal="centerContinuous" vertical="center"/>
    </xf>
    <xf numFmtId="0" fontId="10" fillId="0" borderId="15" xfId="0" applyFont="1" applyBorder="1" applyAlignment="1">
      <alignment horizontal="centerContinuous" vertical="center"/>
    </xf>
    <xf numFmtId="0" fontId="10" fillId="0" borderId="10" xfId="0" applyFont="1" applyBorder="1" applyAlignment="1">
      <alignment horizontal="centerContinuous" vertical="center"/>
    </xf>
    <xf numFmtId="0" fontId="10" fillId="0" borderId="11" xfId="0" applyFont="1" applyBorder="1" applyAlignment="1">
      <alignment horizontal="center" vertical="center"/>
    </xf>
    <xf numFmtId="0" fontId="10" fillId="0" borderId="7" xfId="0" applyFont="1" applyBorder="1" applyAlignment="1">
      <alignment vertical="center"/>
    </xf>
    <xf numFmtId="0" fontId="10" fillId="0" borderId="1" xfId="0" applyFont="1" applyBorder="1" applyAlignment="1">
      <alignment horizontal="center" vertical="center"/>
    </xf>
    <xf numFmtId="0" fontId="10" fillId="0" borderId="15" xfId="0" applyFont="1" applyBorder="1" applyAlignment="1">
      <alignment vertical="center"/>
    </xf>
    <xf numFmtId="0" fontId="10" fillId="0" borderId="6" xfId="0" applyFont="1" applyBorder="1" applyAlignment="1">
      <alignment horizontal="center" vertical="center" wrapText="1"/>
    </xf>
    <xf numFmtId="0" fontId="10" fillId="0" borderId="5" xfId="0" applyFont="1" applyBorder="1" applyAlignment="1">
      <alignment vertical="center"/>
    </xf>
    <xf numFmtId="0" fontId="10" fillId="0" borderId="5" xfId="0" applyFont="1" applyBorder="1" applyAlignment="1">
      <alignment horizontal="center" vertical="center"/>
    </xf>
    <xf numFmtId="0" fontId="10" fillId="0" borderId="5" xfId="0" applyFont="1" applyBorder="1" applyAlignment="1">
      <alignment horizontal="center" vertical="center" wrapText="1"/>
    </xf>
    <xf numFmtId="0" fontId="10" fillId="0" borderId="12" xfId="0" applyFont="1" applyBorder="1" applyAlignment="1">
      <alignment vertical="center"/>
    </xf>
    <xf numFmtId="0" fontId="10" fillId="0" borderId="14" xfId="0" applyFont="1" applyBorder="1" applyAlignment="1">
      <alignment vertical="center"/>
    </xf>
    <xf numFmtId="0" fontId="10" fillId="0" borderId="11" xfId="0" applyFont="1" applyBorder="1" applyAlignment="1">
      <alignment vertical="center"/>
    </xf>
    <xf numFmtId="0" fontId="10" fillId="0" borderId="10" xfId="0" applyFont="1" applyBorder="1" applyAlignment="1">
      <alignment vertical="center"/>
    </xf>
    <xf numFmtId="0" fontId="10" fillId="0" borderId="14" xfId="0" applyFont="1" applyBorder="1" applyAlignment="1">
      <alignment horizontal="left" vertical="center" indent="1"/>
    </xf>
    <xf numFmtId="0" fontId="10" fillId="0" borderId="10" xfId="0" applyFont="1" applyBorder="1" applyAlignment="1">
      <alignment horizontal="center" vertical="center"/>
    </xf>
    <xf numFmtId="0" fontId="21" fillId="0" borderId="0" xfId="0" applyFont="1"/>
    <xf numFmtId="0" fontId="21" fillId="0" borderId="0" xfId="0" applyFont="1" applyBorder="1" applyProtection="1"/>
    <xf numFmtId="0" fontId="21" fillId="0" borderId="0" xfId="0" applyFont="1" applyBorder="1"/>
    <xf numFmtId="0" fontId="21" fillId="0" borderId="0" xfId="4" applyFont="1"/>
    <xf numFmtId="0" fontId="21" fillId="0" borderId="0" xfId="0" applyFont="1" applyAlignment="1">
      <alignment horizontal="center" vertical="center"/>
    </xf>
    <xf numFmtId="0" fontId="10" fillId="0" borderId="0" xfId="0" applyFont="1" applyFill="1" applyBorder="1" applyAlignment="1">
      <alignment horizontal="center"/>
    </xf>
    <xf numFmtId="0" fontId="20" fillId="0" borderId="16" xfId="4" applyFont="1" applyBorder="1"/>
    <xf numFmtId="0" fontId="31" fillId="0" borderId="0" xfId="4" applyFont="1"/>
    <xf numFmtId="0" fontId="17" fillId="0" borderId="0" xfId="0" applyFont="1" applyAlignment="1" applyProtection="1">
      <alignment vertical="center"/>
      <protection locked="0"/>
    </xf>
    <xf numFmtId="0" fontId="21"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centerContinuous" vertical="center"/>
      <protection locked="0"/>
    </xf>
    <xf numFmtId="0" fontId="6" fillId="0" borderId="6" xfId="0" applyFont="1" applyBorder="1" applyAlignment="1" applyProtection="1">
      <alignment vertical="center"/>
      <protection locked="0"/>
    </xf>
    <xf numFmtId="0" fontId="17" fillId="0" borderId="1"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6" fillId="0" borderId="7" xfId="0" applyFont="1" applyBorder="1" applyAlignment="1" applyProtection="1">
      <alignment vertical="center"/>
      <protection locked="0"/>
    </xf>
    <xf numFmtId="0" fontId="6" fillId="0" borderId="5" xfId="0" applyFont="1" applyBorder="1" applyAlignment="1" applyProtection="1">
      <alignment vertical="center"/>
      <protection locked="0"/>
    </xf>
    <xf numFmtId="0" fontId="17" fillId="0" borderId="5"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29" fillId="0" borderId="6" xfId="0" applyFont="1" applyBorder="1" applyAlignment="1" applyProtection="1">
      <alignment vertical="center"/>
      <protection locked="0"/>
    </xf>
    <xf numFmtId="0" fontId="17" fillId="0" borderId="6" xfId="0" applyFont="1" applyBorder="1" applyAlignment="1" applyProtection="1">
      <alignment horizontal="right" vertical="center"/>
      <protection locked="0"/>
    </xf>
    <xf numFmtId="0" fontId="17" fillId="0" borderId="1" xfId="0" applyFont="1" applyBorder="1" applyAlignment="1" applyProtection="1">
      <alignment horizontal="right" vertical="center"/>
      <protection locked="0"/>
    </xf>
    <xf numFmtId="0" fontId="6" fillId="0" borderId="11"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pplyProtection="1">
      <alignment vertical="center"/>
      <protection locked="0"/>
    </xf>
    <xf numFmtId="0" fontId="17" fillId="0" borderId="0" xfId="0" applyFont="1" applyBorder="1" applyAlignment="1" applyProtection="1">
      <alignment vertical="center"/>
      <protection locked="0"/>
    </xf>
    <xf numFmtId="0" fontId="17" fillId="0" borderId="9" xfId="0" applyFont="1" applyBorder="1" applyAlignment="1" applyProtection="1">
      <alignment vertical="center"/>
      <protection locked="0"/>
    </xf>
    <xf numFmtId="0" fontId="17" fillId="0" borderId="8" xfId="0" applyFont="1" applyBorder="1" applyAlignment="1" applyProtection="1">
      <alignment vertical="center"/>
      <protection locked="0"/>
    </xf>
    <xf numFmtId="0" fontId="17" fillId="0" borderId="9" xfId="0" applyFont="1" applyBorder="1" applyAlignment="1" applyProtection="1">
      <alignment horizontal="right" vertical="center"/>
      <protection locked="0"/>
    </xf>
    <xf numFmtId="0" fontId="17" fillId="0" borderId="8" xfId="0" applyFont="1" applyBorder="1" applyAlignment="1" applyProtection="1">
      <alignment horizontal="right" vertical="center"/>
      <protection locked="0"/>
    </xf>
    <xf numFmtId="38" fontId="17" fillId="0" borderId="9" xfId="1" applyFont="1" applyBorder="1" applyAlignment="1" applyProtection="1">
      <alignment vertical="center"/>
      <protection locked="0"/>
    </xf>
    <xf numFmtId="0" fontId="17" fillId="0" borderId="14" xfId="0" applyFont="1" applyBorder="1" applyAlignment="1" applyProtection="1">
      <alignment vertical="center"/>
      <protection locked="0"/>
    </xf>
    <xf numFmtId="0" fontId="17" fillId="0" borderId="10" xfId="0" applyFont="1" applyBorder="1" applyAlignment="1" applyProtection="1">
      <alignment vertical="center"/>
      <protection locked="0"/>
    </xf>
    <xf numFmtId="0" fontId="17" fillId="0" borderId="15" xfId="0" applyFont="1" applyBorder="1" applyAlignment="1" applyProtection="1">
      <alignment vertical="center"/>
      <protection locked="0"/>
    </xf>
    <xf numFmtId="38" fontId="17" fillId="0" borderId="7" xfId="1" applyFont="1" applyFill="1" applyBorder="1" applyAlignment="1" applyProtection="1">
      <alignment horizontal="right" vertical="center"/>
      <protection locked="0"/>
    </xf>
    <xf numFmtId="38" fontId="17" fillId="0" borderId="8" xfId="1" applyFont="1" applyFill="1" applyBorder="1" applyAlignment="1" applyProtection="1">
      <alignment horizontal="right" vertical="center"/>
      <protection locked="0"/>
    </xf>
    <xf numFmtId="38" fontId="17" fillId="0" borderId="8" xfId="1" applyFont="1" applyFill="1" applyBorder="1" applyAlignment="1" applyProtection="1">
      <alignment horizontal="right" vertical="center"/>
    </xf>
    <xf numFmtId="38" fontId="17" fillId="0" borderId="7" xfId="1" applyFont="1" applyFill="1" applyBorder="1" applyAlignment="1" applyProtection="1">
      <alignment horizontal="right" vertical="center"/>
    </xf>
    <xf numFmtId="38" fontId="17" fillId="0" borderId="4" xfId="1" applyFont="1" applyFill="1" applyBorder="1" applyAlignment="1" applyProtection="1">
      <alignment horizontal="right" vertical="center"/>
      <protection locked="0"/>
    </xf>
    <xf numFmtId="38" fontId="17" fillId="0" borderId="4" xfId="1" applyFont="1" applyFill="1" applyBorder="1" applyAlignment="1" applyProtection="1">
      <alignment horizontal="right" vertical="center"/>
    </xf>
    <xf numFmtId="38" fontId="17" fillId="0" borderId="5" xfId="1" applyFont="1" applyFill="1" applyBorder="1" applyAlignment="1" applyProtection="1">
      <alignment horizontal="right" vertical="center"/>
    </xf>
    <xf numFmtId="38" fontId="17" fillId="0" borderId="11" xfId="1" applyFont="1" applyBorder="1" applyAlignment="1" applyProtection="1">
      <alignment horizontal="right" vertical="center"/>
    </xf>
    <xf numFmtId="0" fontId="17" fillId="0" borderId="0" xfId="0" applyFont="1" applyAlignment="1" applyProtection="1">
      <alignment horizontal="centerContinuous" vertical="center"/>
      <protection locked="0"/>
    </xf>
    <xf numFmtId="0" fontId="9" fillId="0" borderId="1"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6" fillId="0" borderId="6" xfId="0" applyFont="1" applyBorder="1" applyAlignment="1" applyProtection="1">
      <alignment horizontal="right" vertical="center"/>
      <protection locked="0"/>
    </xf>
    <xf numFmtId="38" fontId="6" fillId="0" borderId="7" xfId="1" applyFont="1" applyBorder="1" applyAlignment="1" applyProtection="1">
      <alignment horizontal="right" vertical="center"/>
      <protection locked="0"/>
    </xf>
    <xf numFmtId="38" fontId="6" fillId="0" borderId="8" xfId="1" applyFont="1" applyBorder="1" applyAlignment="1" applyProtection="1">
      <alignment horizontal="right" vertical="center"/>
      <protection locked="0"/>
    </xf>
    <xf numFmtId="38" fontId="6" fillId="0" borderId="8" xfId="1" applyFont="1" applyBorder="1" applyAlignment="1" applyProtection="1">
      <alignment horizontal="right" vertical="center" shrinkToFit="1"/>
      <protection locked="0"/>
    </xf>
    <xf numFmtId="38" fontId="6" fillId="0" borderId="5" xfId="1" applyFont="1" applyBorder="1" applyAlignment="1" applyProtection="1">
      <alignment horizontal="right" vertical="center"/>
      <protection locked="0"/>
    </xf>
    <xf numFmtId="38" fontId="6" fillId="0" borderId="4" xfId="1" applyFont="1" applyBorder="1" applyAlignment="1" applyProtection="1">
      <alignment horizontal="right" vertical="center"/>
      <protection locked="0"/>
    </xf>
    <xf numFmtId="38" fontId="6" fillId="0" borderId="4" xfId="1" applyFont="1" applyBorder="1" applyAlignment="1" applyProtection="1">
      <alignment horizontal="right" vertical="center" shrinkToFit="1"/>
      <protection locked="0"/>
    </xf>
    <xf numFmtId="0" fontId="6" fillId="0" borderId="14" xfId="0" applyFont="1" applyBorder="1" applyAlignment="1" applyProtection="1">
      <alignment horizontal="centerContinuous" vertical="center"/>
      <protection locked="0"/>
    </xf>
    <xf numFmtId="0" fontId="6" fillId="0" borderId="15" xfId="0" applyFont="1" applyBorder="1" applyAlignment="1" applyProtection="1">
      <alignment horizontal="centerContinuous" vertical="center"/>
      <protection locked="0"/>
    </xf>
    <xf numFmtId="0" fontId="6" fillId="0" borderId="10" xfId="0" applyFont="1" applyBorder="1" applyAlignment="1" applyProtection="1">
      <alignment horizontal="centerContinuous" vertical="center"/>
      <protection locked="0"/>
    </xf>
    <xf numFmtId="0" fontId="6" fillId="0" borderId="10" xfId="0" applyFont="1" applyBorder="1" applyAlignment="1" applyProtection="1">
      <alignment vertical="center"/>
      <protection locked="0"/>
    </xf>
    <xf numFmtId="0" fontId="6" fillId="0" borderId="1" xfId="0" applyFont="1" applyBorder="1" applyAlignment="1" applyProtection="1">
      <alignment horizontal="left" vertical="center"/>
      <protection locked="0"/>
    </xf>
    <xf numFmtId="0" fontId="6" fillId="0" borderId="2" xfId="0" applyFont="1" applyBorder="1" applyAlignment="1" applyProtection="1">
      <alignment vertical="center"/>
      <protection locked="0"/>
    </xf>
    <xf numFmtId="0" fontId="6" fillId="0" borderId="3" xfId="0" applyFont="1" applyBorder="1" applyAlignment="1" applyProtection="1">
      <alignment vertical="center"/>
      <protection locked="0"/>
    </xf>
    <xf numFmtId="0" fontId="6" fillId="0" borderId="1" xfId="0" applyFont="1" applyBorder="1" applyAlignment="1" applyProtection="1">
      <alignment vertical="center"/>
      <protection locked="0"/>
    </xf>
    <xf numFmtId="0" fontId="6" fillId="0" borderId="3" xfId="0" applyFont="1" applyBorder="1" applyAlignment="1" applyProtection="1">
      <alignment horizontal="right" vertical="center"/>
      <protection locked="0"/>
    </xf>
    <xf numFmtId="0" fontId="6" fillId="0" borderId="9" xfId="0" applyFont="1" applyBorder="1" applyAlignment="1" applyProtection="1">
      <alignment vertical="center"/>
      <protection locked="0"/>
    </xf>
    <xf numFmtId="0" fontId="6" fillId="0" borderId="8" xfId="0" applyFont="1" applyBorder="1" applyAlignment="1" applyProtection="1">
      <alignment horizontal="left" vertical="center"/>
      <protection locked="0"/>
    </xf>
    <xf numFmtId="0" fontId="6" fillId="0" borderId="8" xfId="0" applyFont="1" applyBorder="1" applyAlignment="1" applyProtection="1">
      <alignment vertical="center"/>
      <protection locked="0"/>
    </xf>
    <xf numFmtId="0" fontId="6" fillId="0" borderId="9" xfId="0" applyFont="1" applyBorder="1" applyAlignment="1" applyProtection="1">
      <alignment horizontal="right" vertical="center"/>
      <protection locked="0"/>
    </xf>
    <xf numFmtId="0" fontId="6" fillId="0" borderId="8" xfId="0" applyNumberFormat="1" applyFont="1" applyBorder="1" applyAlignment="1" applyProtection="1">
      <alignment horizontal="left" vertical="center"/>
      <protection locked="0"/>
    </xf>
    <xf numFmtId="0" fontId="6" fillId="0" borderId="0" xfId="0" applyNumberFormat="1" applyFont="1" applyBorder="1" applyAlignment="1" applyProtection="1">
      <alignment vertical="center"/>
      <protection locked="0"/>
    </xf>
    <xf numFmtId="0" fontId="6" fillId="0" borderId="9" xfId="0" applyNumberFormat="1" applyFont="1" applyBorder="1" applyAlignment="1" applyProtection="1">
      <alignment vertical="center"/>
      <protection locked="0"/>
    </xf>
    <xf numFmtId="0" fontId="6" fillId="0" borderId="14" xfId="0" applyFont="1" applyBorder="1" applyAlignment="1" applyProtection="1">
      <alignment vertical="center"/>
      <protection locked="0"/>
    </xf>
    <xf numFmtId="0" fontId="6" fillId="0" borderId="15" xfId="0" applyFont="1" applyBorder="1" applyAlignment="1" applyProtection="1">
      <alignment vertical="center"/>
      <protection locked="0"/>
    </xf>
    <xf numFmtId="0" fontId="6" fillId="0" borderId="7" xfId="0" applyFont="1" applyFill="1" applyBorder="1" applyAlignment="1" applyProtection="1">
      <alignment horizontal="left" vertical="center" wrapText="1" shrinkToFit="1"/>
    </xf>
    <xf numFmtId="0" fontId="6" fillId="0" borderId="5" xfId="0" applyFont="1" applyFill="1" applyBorder="1" applyAlignment="1" applyProtection="1">
      <alignment horizontal="left" vertical="center" wrapText="1" shrinkToFit="1"/>
    </xf>
    <xf numFmtId="38" fontId="6" fillId="0" borderId="8" xfId="1" applyFont="1" applyBorder="1" applyAlignment="1" applyProtection="1">
      <alignment horizontal="right" vertical="center"/>
    </xf>
    <xf numFmtId="38" fontId="6" fillId="0" borderId="4" xfId="1" applyFont="1" applyBorder="1" applyAlignment="1" applyProtection="1">
      <alignment horizontal="right" vertical="center"/>
    </xf>
    <xf numFmtId="38" fontId="6" fillId="0" borderId="7" xfId="1" applyFont="1" applyBorder="1" applyAlignment="1" applyProtection="1">
      <alignment horizontal="right" vertical="center"/>
    </xf>
    <xf numFmtId="38" fontId="6" fillId="0" borderId="5" xfId="1" applyFont="1" applyBorder="1" applyAlignment="1" applyProtection="1">
      <alignment horizontal="right" vertical="center"/>
    </xf>
    <xf numFmtId="38" fontId="6" fillId="0" borderId="11" xfId="1" applyFont="1" applyBorder="1" applyAlignment="1" applyProtection="1">
      <alignment horizontal="right" vertical="center"/>
    </xf>
    <xf numFmtId="0" fontId="12" fillId="0" borderId="0" xfId="0" applyFont="1" applyAlignment="1" applyProtection="1">
      <alignment vertical="center"/>
      <protection locked="0"/>
    </xf>
    <xf numFmtId="0" fontId="32" fillId="0" borderId="0" xfId="0" applyFont="1" applyAlignment="1" applyProtection="1">
      <alignment vertical="center"/>
      <protection locked="0"/>
    </xf>
    <xf numFmtId="0" fontId="12" fillId="0" borderId="0" xfId="0" applyFont="1" applyAlignment="1" applyProtection="1">
      <alignment horizontal="centerContinuous" vertical="center"/>
      <protection locked="0"/>
    </xf>
    <xf numFmtId="0" fontId="12" fillId="0" borderId="6" xfId="0" applyFont="1" applyBorder="1" applyAlignment="1" applyProtection="1">
      <alignment vertical="center"/>
      <protection locked="0"/>
    </xf>
    <xf numFmtId="0" fontId="12" fillId="0" borderId="1"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7" xfId="0" applyFont="1" applyBorder="1" applyAlignment="1" applyProtection="1">
      <alignment vertical="center"/>
      <protection locked="0"/>
    </xf>
    <xf numFmtId="0" fontId="12" fillId="0" borderId="5" xfId="0" applyFont="1" applyBorder="1" applyAlignment="1" applyProtection="1">
      <alignment vertical="center"/>
      <protection locked="0"/>
    </xf>
    <xf numFmtId="0" fontId="12" fillId="0" borderId="5"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3" fillId="0" borderId="6" xfId="0" applyFont="1" applyBorder="1" applyAlignment="1" applyProtection="1">
      <alignment vertical="center"/>
      <protection locked="0"/>
    </xf>
    <xf numFmtId="0" fontId="12" fillId="0" borderId="6" xfId="0" applyFont="1" applyBorder="1" applyAlignment="1" applyProtection="1">
      <alignment horizontal="right" vertical="center"/>
      <protection locked="0"/>
    </xf>
    <xf numFmtId="0" fontId="12" fillId="0" borderId="1" xfId="0" applyFont="1" applyBorder="1" applyAlignment="1" applyProtection="1">
      <alignment horizontal="right" vertical="center"/>
      <protection locked="0"/>
    </xf>
    <xf numFmtId="0" fontId="3" fillId="2" borderId="7" xfId="0" applyFont="1" applyFill="1" applyBorder="1" applyAlignment="1" applyProtection="1">
      <alignment vertical="center"/>
    </xf>
    <xf numFmtId="38" fontId="12" fillId="8" borderId="7" xfId="1" applyFont="1" applyFill="1" applyBorder="1" applyAlignment="1" applyProtection="1">
      <alignment horizontal="right" vertical="center"/>
      <protection locked="0"/>
    </xf>
    <xf numFmtId="38" fontId="12" fillId="8" borderId="8" xfId="1" applyFont="1" applyFill="1" applyBorder="1" applyAlignment="1" applyProtection="1">
      <alignment horizontal="right" vertical="center"/>
      <protection locked="0"/>
    </xf>
    <xf numFmtId="38" fontId="12" fillId="2" borderId="8" xfId="1" applyFont="1" applyFill="1" applyBorder="1" applyAlignment="1" applyProtection="1">
      <alignment horizontal="right" vertical="center"/>
    </xf>
    <xf numFmtId="38" fontId="12" fillId="7" borderId="8" xfId="1" applyFont="1" applyFill="1" applyBorder="1" applyAlignment="1" applyProtection="1">
      <alignment horizontal="right" vertical="center"/>
      <protection locked="0"/>
    </xf>
    <xf numFmtId="38" fontId="12" fillId="2" borderId="7" xfId="1" applyFont="1" applyFill="1" applyBorder="1" applyAlignment="1" applyProtection="1">
      <alignment horizontal="right" vertical="center"/>
    </xf>
    <xf numFmtId="0" fontId="3" fillId="2" borderId="5" xfId="0" applyFont="1" applyFill="1" applyBorder="1" applyAlignment="1" applyProtection="1">
      <alignment vertical="center"/>
    </xf>
    <xf numFmtId="38" fontId="12" fillId="8" borderId="5" xfId="1" applyFont="1" applyFill="1" applyBorder="1" applyAlignment="1" applyProtection="1">
      <alignment horizontal="right" vertical="center"/>
      <protection locked="0"/>
    </xf>
    <xf numFmtId="38" fontId="12" fillId="8" borderId="4" xfId="1" applyFont="1" applyFill="1" applyBorder="1" applyAlignment="1" applyProtection="1">
      <alignment horizontal="right" vertical="center"/>
      <protection locked="0"/>
    </xf>
    <xf numFmtId="38" fontId="12" fillId="2" borderId="4" xfId="1" applyFont="1" applyFill="1" applyBorder="1" applyAlignment="1" applyProtection="1">
      <alignment horizontal="right" vertical="center"/>
    </xf>
    <xf numFmtId="38" fontId="12" fillId="7" borderId="4" xfId="1" applyFont="1" applyFill="1" applyBorder="1" applyAlignment="1" applyProtection="1">
      <alignment horizontal="right" vertical="center"/>
      <protection locked="0"/>
    </xf>
    <xf numFmtId="38" fontId="12" fillId="2" borderId="5" xfId="1" applyFont="1" applyFill="1" applyBorder="1" applyAlignment="1" applyProtection="1">
      <alignment horizontal="right" vertical="center"/>
    </xf>
    <xf numFmtId="0" fontId="12" fillId="0" borderId="11" xfId="0" applyFont="1" applyBorder="1" applyAlignment="1" applyProtection="1">
      <alignment horizontal="center" vertical="center"/>
      <protection locked="0"/>
    </xf>
    <xf numFmtId="38" fontId="12" fillId="2" borderId="11" xfId="1" applyFont="1" applyFill="1" applyBorder="1" applyAlignment="1" applyProtection="1">
      <alignment horizontal="right" vertical="center"/>
    </xf>
    <xf numFmtId="0" fontId="12" fillId="0" borderId="0" xfId="0" applyFont="1" applyBorder="1" applyAlignment="1" applyProtection="1">
      <alignment horizontal="center" vertical="center"/>
      <protection locked="0"/>
    </xf>
    <xf numFmtId="0" fontId="12" fillId="0" borderId="0" xfId="0" applyFont="1" applyBorder="1" applyAlignment="1" applyProtection="1">
      <alignment vertical="center"/>
      <protection locked="0"/>
    </xf>
    <xf numFmtId="0" fontId="3" fillId="0" borderId="8" xfId="0" applyFont="1" applyBorder="1" applyAlignment="1" applyProtection="1">
      <alignment vertical="center"/>
      <protection locked="0"/>
    </xf>
    <xf numFmtId="0" fontId="12" fillId="0" borderId="9" xfId="0" applyFont="1" applyBorder="1" applyAlignment="1" applyProtection="1">
      <alignment vertical="center"/>
      <protection locked="0"/>
    </xf>
    <xf numFmtId="0" fontId="12" fillId="0" borderId="8" xfId="0" applyFont="1" applyBorder="1" applyAlignment="1" applyProtection="1">
      <alignment vertical="center"/>
      <protection locked="0"/>
    </xf>
    <xf numFmtId="0" fontId="12" fillId="0" borderId="9" xfId="0" applyFont="1" applyBorder="1" applyAlignment="1" applyProtection="1">
      <alignment horizontal="right" vertical="center"/>
      <protection locked="0"/>
    </xf>
    <xf numFmtId="0" fontId="12" fillId="0" borderId="8" xfId="0" applyFont="1" applyBorder="1" applyAlignment="1" applyProtection="1">
      <alignment horizontal="right" vertical="center"/>
      <protection locked="0"/>
    </xf>
    <xf numFmtId="0" fontId="3" fillId="0" borderId="8" xfId="0" applyFont="1" applyBorder="1" applyAlignment="1" applyProtection="1">
      <alignment horizontal="left" vertical="center"/>
      <protection locked="0"/>
    </xf>
    <xf numFmtId="0" fontId="12" fillId="0" borderId="0" xfId="0" applyFont="1" applyBorder="1" applyAlignment="1" applyProtection="1">
      <alignment horizontal="left" vertical="center"/>
      <protection locked="0"/>
    </xf>
    <xf numFmtId="0" fontId="12" fillId="0" borderId="9" xfId="0" applyFont="1" applyBorder="1" applyAlignment="1" applyProtection="1">
      <alignment horizontal="left" vertical="center"/>
      <protection locked="0"/>
    </xf>
    <xf numFmtId="38" fontId="12" fillId="8" borderId="9" xfId="1" applyFont="1" applyFill="1" applyBorder="1" applyAlignment="1" applyProtection="1">
      <alignment vertical="center"/>
      <protection locked="0"/>
    </xf>
    <xf numFmtId="0" fontId="12" fillId="8" borderId="8" xfId="0" applyFont="1" applyFill="1" applyBorder="1" applyAlignment="1" applyProtection="1">
      <alignment horizontal="left" vertical="center"/>
      <protection locked="0"/>
    </xf>
    <xf numFmtId="0" fontId="12" fillId="8" borderId="0" xfId="0" applyFont="1" applyFill="1" applyBorder="1" applyAlignment="1" applyProtection="1">
      <alignment vertical="center"/>
      <protection locked="0"/>
    </xf>
    <xf numFmtId="0" fontId="12" fillId="8" borderId="9" xfId="0" applyFont="1" applyFill="1" applyBorder="1" applyAlignment="1" applyProtection="1">
      <alignment vertical="center"/>
      <protection locked="0"/>
    </xf>
    <xf numFmtId="20" fontId="12" fillId="0" borderId="9" xfId="0" applyNumberFormat="1" applyFont="1" applyBorder="1" applyAlignment="1" applyProtection="1">
      <alignment horizontal="left" vertical="center"/>
      <protection locked="0"/>
    </xf>
    <xf numFmtId="6" fontId="12" fillId="0" borderId="9" xfId="11" applyFont="1" applyBorder="1" applyAlignment="1" applyProtection="1">
      <alignment horizontal="left" vertical="center"/>
      <protection locked="0"/>
    </xf>
    <xf numFmtId="0" fontId="12" fillId="0" borderId="14" xfId="0" applyFont="1" applyBorder="1" applyAlignment="1" applyProtection="1">
      <alignment vertical="center"/>
      <protection locked="0"/>
    </xf>
    <xf numFmtId="0" fontId="12" fillId="0" borderId="15" xfId="0" applyFont="1" applyBorder="1" applyAlignment="1" applyProtection="1">
      <alignment vertical="center"/>
      <protection locked="0"/>
    </xf>
    <xf numFmtId="0" fontId="12" fillId="0" borderId="10" xfId="0" applyFont="1" applyBorder="1" applyAlignment="1" applyProtection="1">
      <alignment vertical="center"/>
      <protection locked="0"/>
    </xf>
    <xf numFmtId="38" fontId="12" fillId="8" borderId="10" xfId="0" applyNumberFormat="1" applyFont="1" applyFill="1" applyBorder="1" applyAlignment="1" applyProtection="1">
      <alignment vertical="center"/>
      <protection locked="0"/>
    </xf>
    <xf numFmtId="0" fontId="6" fillId="8" borderId="9" xfId="0" applyFont="1" applyFill="1" applyBorder="1" applyAlignment="1" applyProtection="1">
      <alignment vertical="center"/>
      <protection locked="0"/>
    </xf>
    <xf numFmtId="0" fontId="6" fillId="8" borderId="0" xfId="0" applyFont="1" applyFill="1" applyBorder="1" applyAlignment="1" applyProtection="1">
      <alignment vertical="center"/>
      <protection locked="0"/>
    </xf>
    <xf numFmtId="38" fontId="6" fillId="8" borderId="9" xfId="1" applyFont="1" applyFill="1" applyBorder="1" applyAlignment="1" applyProtection="1">
      <alignment horizontal="right" vertical="center"/>
      <protection locked="0"/>
    </xf>
    <xf numFmtId="38" fontId="6" fillId="8" borderId="9" xfId="1" applyFont="1" applyFill="1" applyBorder="1" applyAlignment="1" applyProtection="1">
      <alignment vertical="center"/>
      <protection locked="0"/>
    </xf>
    <xf numFmtId="38" fontId="6" fillId="8" borderId="10" xfId="1" applyFont="1" applyFill="1" applyBorder="1" applyAlignment="1" applyProtection="1">
      <alignment vertical="center"/>
      <protection locked="0"/>
    </xf>
    <xf numFmtId="38" fontId="6" fillId="8" borderId="7" xfId="1" applyFont="1" applyFill="1" applyBorder="1" applyAlignment="1" applyProtection="1">
      <alignment horizontal="right" vertical="center"/>
      <protection locked="0"/>
    </xf>
    <xf numFmtId="38" fontId="6" fillId="8" borderId="5" xfId="1" applyFont="1" applyFill="1" applyBorder="1" applyAlignment="1" applyProtection="1">
      <alignment horizontal="right" vertical="center"/>
      <protection locked="0"/>
    </xf>
    <xf numFmtId="38" fontId="6" fillId="8" borderId="8" xfId="1" applyFont="1" applyFill="1" applyBorder="1" applyAlignment="1" applyProtection="1">
      <alignment horizontal="right" vertical="center"/>
      <protection locked="0"/>
    </xf>
    <xf numFmtId="38" fontId="6" fillId="8" borderId="4" xfId="1" applyFont="1" applyFill="1" applyBorder="1" applyAlignment="1" applyProtection="1">
      <alignment horizontal="right" vertical="center"/>
      <protection locked="0"/>
    </xf>
    <xf numFmtId="38" fontId="6" fillId="2" borderId="7" xfId="1" applyFont="1" applyFill="1" applyBorder="1" applyAlignment="1" applyProtection="1">
      <alignment horizontal="right" vertical="center"/>
    </xf>
    <xf numFmtId="38" fontId="6" fillId="2" borderId="5" xfId="1" applyFont="1" applyFill="1" applyBorder="1" applyAlignment="1" applyProtection="1">
      <alignment horizontal="right" vertical="center"/>
    </xf>
    <xf numFmtId="0" fontId="6" fillId="2" borderId="7" xfId="0" applyFont="1" applyFill="1" applyBorder="1" applyAlignment="1" applyProtection="1">
      <alignment horizontal="left" vertical="center" wrapText="1" shrinkToFit="1"/>
    </xf>
    <xf numFmtId="0" fontId="6" fillId="2" borderId="5" xfId="0" applyFont="1" applyFill="1" applyBorder="1" applyAlignment="1" applyProtection="1">
      <alignment horizontal="left" vertical="center" wrapText="1" shrinkToFit="1"/>
    </xf>
    <xf numFmtId="38" fontId="6" fillId="2" borderId="8" xfId="1" applyFont="1" applyFill="1" applyBorder="1" applyAlignment="1" applyProtection="1">
      <alignment horizontal="right" vertical="center"/>
    </xf>
    <xf numFmtId="38" fontId="6" fillId="2" borderId="4" xfId="1" applyFont="1" applyFill="1" applyBorder="1" applyAlignment="1" applyProtection="1">
      <alignment horizontal="right" vertical="center"/>
    </xf>
    <xf numFmtId="38" fontId="6" fillId="5" borderId="8" xfId="1" applyFont="1" applyFill="1" applyBorder="1" applyAlignment="1" applyProtection="1">
      <alignment horizontal="right" vertical="center" shrinkToFit="1"/>
      <protection locked="0"/>
    </xf>
    <xf numFmtId="38" fontId="6" fillId="5" borderId="4" xfId="1" applyFont="1" applyFill="1" applyBorder="1" applyAlignment="1" applyProtection="1">
      <alignment horizontal="right" vertical="center" shrinkToFit="1"/>
      <protection locked="0"/>
    </xf>
    <xf numFmtId="0" fontId="21" fillId="0" borderId="0" xfId="0" applyFont="1" applyFill="1"/>
    <xf numFmtId="0" fontId="10" fillId="0" borderId="0" xfId="0" applyFont="1" applyFill="1" applyAlignment="1">
      <alignment horizontal="right"/>
    </xf>
    <xf numFmtId="0" fontId="10" fillId="0" borderId="0" xfId="0" applyFont="1" applyFill="1" applyAlignment="1"/>
    <xf numFmtId="0" fontId="10" fillId="0" borderId="0" xfId="0" applyFont="1" applyFill="1" applyAlignment="1">
      <alignment horizontal="left"/>
    </xf>
    <xf numFmtId="0" fontId="21" fillId="0" borderId="0" xfId="0" applyFont="1" applyFill="1" applyAlignment="1">
      <alignment horizontal="center" vertical="center"/>
    </xf>
    <xf numFmtId="0" fontId="0" fillId="0" borderId="0" xfId="0" applyFont="1" applyFill="1" applyBorder="1"/>
    <xf numFmtId="0" fontId="10" fillId="0" borderId="0" xfId="0" applyFont="1" applyFill="1" applyBorder="1"/>
    <xf numFmtId="0" fontId="10" fillId="6" borderId="0" xfId="0" applyFont="1" applyFill="1" applyBorder="1" applyAlignment="1">
      <alignment horizontal="center" vertical="center"/>
    </xf>
    <xf numFmtId="0" fontId="34" fillId="0" borderId="7" xfId="0" applyFont="1" applyFill="1" applyBorder="1" applyAlignment="1" applyProtection="1">
      <alignment vertical="center" wrapText="1" shrinkToFit="1"/>
    </xf>
    <xf numFmtId="0" fontId="34" fillId="0" borderId="5" xfId="0" applyFont="1" applyFill="1" applyBorder="1" applyAlignment="1" applyProtection="1">
      <alignment vertical="center" wrapText="1" shrinkToFit="1"/>
    </xf>
    <xf numFmtId="0" fontId="21" fillId="0" borderId="0" xfId="12" applyFont="1">
      <alignment vertical="center"/>
    </xf>
    <xf numFmtId="0" fontId="20" fillId="0" borderId="0" xfId="12">
      <alignment vertical="center"/>
    </xf>
    <xf numFmtId="0" fontId="21" fillId="0" borderId="0" xfId="12" applyFont="1" applyAlignment="1">
      <alignment horizontal="centerContinuous" vertical="center"/>
    </xf>
    <xf numFmtId="0" fontId="36" fillId="0" borderId="0" xfId="12" applyFont="1" applyAlignment="1">
      <alignment horizontal="centerContinuous" vertical="center"/>
    </xf>
    <xf numFmtId="0" fontId="33" fillId="0" borderId="0" xfId="12" applyFont="1">
      <alignment vertical="center"/>
    </xf>
    <xf numFmtId="0" fontId="20" fillId="0" borderId="0" xfId="12" applyAlignment="1">
      <alignment horizontal="right" vertical="center"/>
    </xf>
    <xf numFmtId="0" fontId="20" fillId="8" borderId="0" xfId="12" applyFill="1" applyAlignment="1">
      <alignment horizontal="right" vertical="center"/>
    </xf>
    <xf numFmtId="0" fontId="20" fillId="0" borderId="11" xfId="12" applyBorder="1" applyAlignment="1">
      <alignment horizontal="center" vertical="center"/>
    </xf>
    <xf numFmtId="0" fontId="20" fillId="0" borderId="11" xfId="12" applyBorder="1" applyAlignment="1">
      <alignment horizontal="center" vertical="center" wrapText="1"/>
    </xf>
    <xf numFmtId="0" fontId="20" fillId="0" borderId="6" xfId="12" applyBorder="1" applyAlignment="1">
      <alignment horizontal="center" vertical="center"/>
    </xf>
    <xf numFmtId="0" fontId="20" fillId="0" borderId="6" xfId="12" applyBorder="1" applyAlignment="1">
      <alignment horizontal="center" vertical="center" wrapText="1"/>
    </xf>
    <xf numFmtId="0" fontId="20" fillId="0" borderId="6" xfId="12" applyBorder="1" applyAlignment="1">
      <alignment horizontal="right" vertical="center"/>
    </xf>
    <xf numFmtId="0" fontId="20" fillId="8" borderId="7" xfId="13" applyFill="1" applyBorder="1" applyAlignment="1">
      <alignment vertical="center"/>
    </xf>
    <xf numFmtId="0" fontId="20" fillId="0" borderId="7" xfId="12" applyBorder="1" applyAlignment="1">
      <alignment horizontal="right" vertical="center"/>
    </xf>
    <xf numFmtId="179" fontId="20" fillId="8" borderId="7" xfId="13" applyNumberFormat="1" applyFill="1" applyBorder="1" applyAlignment="1">
      <alignment vertical="center"/>
    </xf>
    <xf numFmtId="179" fontId="20" fillId="0" borderId="7" xfId="13" applyNumberFormat="1" applyFill="1" applyBorder="1" applyAlignment="1">
      <alignment vertical="center"/>
    </xf>
    <xf numFmtId="0" fontId="0" fillId="8" borderId="5" xfId="13" applyFont="1" applyFill="1" applyBorder="1" applyAlignment="1">
      <alignment vertical="center"/>
    </xf>
    <xf numFmtId="0" fontId="20" fillId="8" borderId="5" xfId="12" applyFill="1" applyBorder="1" applyAlignment="1">
      <alignment horizontal="right" vertical="top"/>
    </xf>
    <xf numFmtId="0" fontId="20" fillId="8" borderId="5" xfId="13" applyFill="1" applyBorder="1" applyAlignment="1">
      <alignment vertical="center"/>
    </xf>
    <xf numFmtId="0" fontId="20" fillId="0" borderId="5" xfId="13" applyFill="1" applyBorder="1" applyAlignment="1">
      <alignment vertical="center"/>
    </xf>
    <xf numFmtId="0" fontId="20" fillId="8" borderId="6" xfId="13" applyFill="1" applyBorder="1" applyAlignment="1">
      <alignment vertical="center"/>
    </xf>
    <xf numFmtId="0" fontId="20" fillId="8" borderId="5" xfId="12" applyFill="1" applyBorder="1">
      <alignment vertical="center"/>
    </xf>
    <xf numFmtId="0" fontId="20" fillId="0" borderId="6" xfId="12" applyFill="1" applyBorder="1" applyAlignment="1">
      <alignment vertical="center" wrapText="1"/>
    </xf>
    <xf numFmtId="0" fontId="20" fillId="0" borderId="5" xfId="12" applyBorder="1">
      <alignment vertical="center"/>
    </xf>
    <xf numFmtId="0" fontId="20" fillId="0" borderId="5" xfId="12" applyFill="1" applyBorder="1" applyAlignment="1">
      <alignment vertical="center" wrapText="1"/>
    </xf>
    <xf numFmtId="0" fontId="20" fillId="0" borderId="0" xfId="12" applyFont="1">
      <alignment vertical="center"/>
    </xf>
    <xf numFmtId="0" fontId="38" fillId="0" borderId="0" xfId="14" applyFont="1"/>
    <xf numFmtId="0" fontId="39" fillId="0" borderId="0" xfId="14" applyFont="1"/>
    <xf numFmtId="0" fontId="39" fillId="0" borderId="0" xfId="14" applyFont="1" applyAlignment="1">
      <alignment horizontal="centerContinuous" vertical="center"/>
    </xf>
    <xf numFmtId="0" fontId="39" fillId="0" borderId="11" xfId="14" applyFont="1" applyBorder="1" applyAlignment="1">
      <alignment horizontal="distributed" vertical="center" indent="12"/>
    </xf>
    <xf numFmtId="0" fontId="17" fillId="0" borderId="0" xfId="0" applyFont="1" applyAlignment="1">
      <alignment vertical="center"/>
    </xf>
    <xf numFmtId="0" fontId="17" fillId="0" borderId="0" xfId="0" applyFont="1" applyAlignment="1">
      <alignment horizontal="centerContinuous" vertical="center"/>
    </xf>
    <xf numFmtId="0" fontId="21" fillId="0" borderId="0" xfId="0" applyFont="1" applyAlignment="1">
      <alignment horizontal="centerContinuous" vertical="center"/>
    </xf>
    <xf numFmtId="0" fontId="17" fillId="0" borderId="14" xfId="0" applyFont="1" applyBorder="1" applyAlignment="1">
      <alignment horizontal="centerContinuous" vertical="center"/>
    </xf>
    <xf numFmtId="0" fontId="17" fillId="0" borderId="15" xfId="0" applyFont="1" applyBorder="1" applyAlignment="1">
      <alignment horizontal="centerContinuous" vertical="center"/>
    </xf>
    <xf numFmtId="0" fontId="17" fillId="0" borderId="10" xfId="0" applyFont="1" applyBorder="1" applyAlignment="1">
      <alignment horizontal="centerContinuous" vertical="center"/>
    </xf>
    <xf numFmtId="0" fontId="21" fillId="0" borderId="0" xfId="0" applyFont="1" applyBorder="1" applyAlignment="1">
      <alignment horizontal="distributed" vertical="center" justifyLastLine="1"/>
    </xf>
    <xf numFmtId="0" fontId="17" fillId="0" borderId="5" xfId="0" applyFont="1" applyBorder="1" applyAlignment="1">
      <alignment horizontal="distributed" vertical="center" justifyLastLine="1"/>
    </xf>
    <xf numFmtId="0" fontId="21" fillId="0" borderId="0" xfId="0" applyFont="1" applyAlignment="1">
      <alignment horizontal="distributed" vertical="center" justifyLastLine="1"/>
    </xf>
    <xf numFmtId="0" fontId="17" fillId="0" borderId="7" xfId="0" applyFont="1" applyBorder="1" applyAlignment="1">
      <alignment vertical="center"/>
    </xf>
    <xf numFmtId="0" fontId="17" fillId="0" borderId="1" xfId="0" applyFont="1" applyBorder="1" applyAlignment="1">
      <alignment vertical="center"/>
    </xf>
    <xf numFmtId="0" fontId="17" fillId="0" borderId="2" xfId="0" applyFont="1" applyBorder="1" applyAlignment="1">
      <alignment vertical="center"/>
    </xf>
    <xf numFmtId="0" fontId="17" fillId="0" borderId="3" xfId="0" applyFont="1" applyBorder="1" applyAlignment="1">
      <alignment vertical="center"/>
    </xf>
    <xf numFmtId="0" fontId="17" fillId="0" borderId="7" xfId="0" applyFont="1" applyBorder="1" applyAlignment="1">
      <alignment horizontal="right" vertical="center"/>
    </xf>
    <xf numFmtId="0" fontId="17" fillId="8" borderId="7" xfId="0" applyFont="1" applyFill="1" applyBorder="1" applyAlignment="1">
      <alignment vertical="center"/>
    </xf>
    <xf numFmtId="56" fontId="17" fillId="8" borderId="8" xfId="0" applyNumberFormat="1" applyFont="1" applyFill="1" applyBorder="1" applyAlignment="1">
      <alignment vertical="center"/>
    </xf>
    <xf numFmtId="0" fontId="17" fillId="0" borderId="0" xfId="0" applyFont="1" applyFill="1" applyBorder="1" applyAlignment="1">
      <alignment horizontal="center" vertical="center" wrapText="1"/>
    </xf>
    <xf numFmtId="56" fontId="17" fillId="8" borderId="0" xfId="0" applyNumberFormat="1" applyFont="1" applyFill="1" applyBorder="1" applyAlignment="1">
      <alignment horizontal="right" vertical="center" wrapText="1"/>
    </xf>
    <xf numFmtId="180" fontId="17" fillId="0" borderId="9" xfId="0" applyNumberFormat="1" applyFont="1" applyFill="1" applyBorder="1" applyAlignment="1">
      <alignment horizontal="right" vertical="center" wrapText="1"/>
    </xf>
    <xf numFmtId="181" fontId="17" fillId="8" borderId="7" xfId="0" applyNumberFormat="1" applyFont="1" applyFill="1" applyBorder="1" applyAlignment="1">
      <alignment vertical="center"/>
    </xf>
    <xf numFmtId="0" fontId="17" fillId="8" borderId="5" xfId="0" applyFont="1" applyFill="1" applyBorder="1" applyAlignment="1">
      <alignment vertical="center"/>
    </xf>
    <xf numFmtId="56" fontId="17" fillId="8" borderId="4" xfId="0" applyNumberFormat="1" applyFont="1" applyFill="1" applyBorder="1" applyAlignment="1">
      <alignment vertical="center"/>
    </xf>
    <xf numFmtId="0" fontId="17" fillId="0" borderId="13" xfId="0" applyFont="1" applyFill="1" applyBorder="1" applyAlignment="1">
      <alignment horizontal="center" vertical="center" wrapText="1"/>
    </xf>
    <xf numFmtId="56" fontId="17" fillId="8" borderId="13" xfId="0" applyNumberFormat="1" applyFont="1" applyFill="1" applyBorder="1" applyAlignment="1">
      <alignment horizontal="right" vertical="center" wrapText="1"/>
    </xf>
    <xf numFmtId="180" fontId="17" fillId="0" borderId="12" xfId="0" applyNumberFormat="1" applyFont="1" applyFill="1" applyBorder="1" applyAlignment="1">
      <alignment horizontal="right" vertical="center" wrapText="1"/>
    </xf>
    <xf numFmtId="181" fontId="17" fillId="8" borderId="5" xfId="0" applyNumberFormat="1" applyFont="1" applyFill="1" applyBorder="1" applyAlignment="1">
      <alignment vertical="center"/>
    </xf>
    <xf numFmtId="0" fontId="17" fillId="0" borderId="5" xfId="0" applyFont="1" applyBorder="1" applyAlignment="1">
      <alignment vertical="center"/>
    </xf>
    <xf numFmtId="0" fontId="21" fillId="0" borderId="0" xfId="10" applyFont="1" applyAlignment="1">
      <alignment vertical="center"/>
    </xf>
    <xf numFmtId="0" fontId="21" fillId="0" borderId="0" xfId="10" applyFont="1" applyAlignment="1">
      <alignment horizontal="right" vertical="center"/>
    </xf>
    <xf numFmtId="0" fontId="39" fillId="0" borderId="0" xfId="10" applyFont="1" applyAlignment="1">
      <alignment vertical="center"/>
    </xf>
    <xf numFmtId="0" fontId="21" fillId="0" borderId="0" xfId="10" applyFont="1" applyAlignment="1">
      <alignment horizontal="centerContinuous" vertical="center"/>
    </xf>
    <xf numFmtId="0" fontId="21" fillId="0" borderId="0" xfId="10" applyFont="1" applyBorder="1" applyAlignment="1">
      <alignment vertical="center"/>
    </xf>
    <xf numFmtId="0" fontId="21" fillId="0" borderId="13" xfId="10" applyFont="1" applyBorder="1" applyAlignment="1">
      <alignment vertical="center"/>
    </xf>
    <xf numFmtId="0" fontId="21" fillId="0" borderId="0" xfId="10" applyFont="1" applyBorder="1" applyAlignment="1">
      <alignment horizontal="left" vertical="center"/>
    </xf>
    <xf numFmtId="0" fontId="21" fillId="0" borderId="0" xfId="10" applyFont="1" applyBorder="1" applyAlignment="1">
      <alignment horizontal="center" vertical="center"/>
    </xf>
    <xf numFmtId="0" fontId="21" fillId="0" borderId="13" xfId="10" applyFont="1" applyBorder="1" applyAlignment="1">
      <alignment horizontal="left" vertical="center"/>
    </xf>
    <xf numFmtId="0" fontId="39" fillId="0" borderId="0" xfId="10" applyFont="1" applyBorder="1" applyAlignment="1">
      <alignment vertical="center"/>
    </xf>
    <xf numFmtId="0" fontId="39" fillId="0" borderId="2" xfId="10" applyFont="1" applyBorder="1" applyAlignment="1">
      <alignment vertical="center"/>
    </xf>
    <xf numFmtId="0" fontId="21" fillId="0" borderId="0" xfId="10" applyFont="1" applyFill="1" applyBorder="1" applyAlignment="1">
      <alignment vertical="center"/>
    </xf>
    <xf numFmtId="0" fontId="21" fillId="0" borderId="0" xfId="15" applyFont="1" applyFill="1" applyAlignment="1">
      <alignment vertical="center"/>
    </xf>
    <xf numFmtId="0" fontId="21" fillId="0" borderId="0" xfId="15" applyFont="1" applyFill="1" applyBorder="1" applyAlignment="1">
      <alignment vertical="center"/>
    </xf>
    <xf numFmtId="0" fontId="21" fillId="0" borderId="11" xfId="15" applyFont="1" applyFill="1" applyBorder="1" applyAlignment="1">
      <alignment horizontal="center" vertical="center"/>
    </xf>
    <xf numFmtId="0" fontId="21" fillId="0" borderId="6" xfId="15" applyFont="1" applyFill="1" applyBorder="1" applyAlignment="1">
      <alignment vertical="center"/>
    </xf>
    <xf numFmtId="0" fontId="42" fillId="0" borderId="1" xfId="15" applyFont="1" applyFill="1" applyBorder="1" applyAlignment="1">
      <alignment vertical="center"/>
    </xf>
    <xf numFmtId="0" fontId="42" fillId="0" borderId="2" xfId="15" applyFont="1" applyFill="1" applyBorder="1" applyAlignment="1">
      <alignment horizontal="center" vertical="center"/>
    </xf>
    <xf numFmtId="0" fontId="42" fillId="0" borderId="3" xfId="15" applyFont="1" applyFill="1" applyBorder="1" applyAlignment="1">
      <alignment horizontal="center" vertical="center"/>
    </xf>
    <xf numFmtId="0" fontId="21" fillId="0" borderId="6" xfId="15" applyFont="1" applyFill="1" applyBorder="1" applyAlignment="1">
      <alignment horizontal="right" vertical="center"/>
    </xf>
    <xf numFmtId="0" fontId="21" fillId="8" borderId="7" xfId="15" applyFont="1" applyFill="1" applyBorder="1" applyAlignment="1">
      <alignment vertical="center"/>
    </xf>
    <xf numFmtId="56" fontId="21" fillId="8" borderId="8" xfId="15" applyNumberFormat="1" applyFont="1" applyFill="1" applyBorder="1" applyAlignment="1">
      <alignment vertical="center"/>
    </xf>
    <xf numFmtId="0" fontId="21" fillId="0" borderId="0" xfId="10" applyFont="1" applyFill="1" applyBorder="1" applyAlignment="1">
      <alignment horizontal="center" vertical="center" wrapText="1"/>
    </xf>
    <xf numFmtId="56" fontId="21" fillId="8" borderId="9" xfId="15" applyNumberFormat="1" applyFont="1" applyFill="1" applyBorder="1" applyAlignment="1">
      <alignment horizontal="center" vertical="center"/>
    </xf>
    <xf numFmtId="180" fontId="21" fillId="0" borderId="9" xfId="10" applyNumberFormat="1" applyFont="1" applyFill="1" applyBorder="1" applyAlignment="1">
      <alignment horizontal="right" vertical="center" wrapText="1"/>
    </xf>
    <xf numFmtId="0" fontId="6" fillId="0" borderId="0" xfId="16" applyFont="1"/>
    <xf numFmtId="0" fontId="21" fillId="0" borderId="0" xfId="16" applyFont="1" applyBorder="1" applyAlignment="1">
      <alignment vertical="top"/>
    </xf>
    <xf numFmtId="0" fontId="6" fillId="0" borderId="0" xfId="16" applyFont="1" applyAlignment="1"/>
    <xf numFmtId="0" fontId="12" fillId="0" borderId="0" xfId="16" applyFont="1" applyBorder="1" applyAlignment="1">
      <alignment horizontal="centerContinuous"/>
    </xf>
    <xf numFmtId="0" fontId="6" fillId="0" borderId="0" xfId="16" applyFont="1" applyAlignment="1">
      <alignment horizontal="centerContinuous"/>
    </xf>
    <xf numFmtId="0" fontId="6" fillId="0" borderId="0" xfId="16" applyFont="1" applyAlignment="1">
      <alignment vertical="center"/>
    </xf>
    <xf numFmtId="0" fontId="6" fillId="0" borderId="0" xfId="16" applyFont="1" applyBorder="1" applyAlignment="1">
      <alignment vertical="center"/>
    </xf>
    <xf numFmtId="0" fontId="6" fillId="0" borderId="14" xfId="16" applyFont="1" applyBorder="1" applyAlignment="1">
      <alignment vertical="center"/>
    </xf>
    <xf numFmtId="0" fontId="6" fillId="0" borderId="15" xfId="16" applyFont="1" applyBorder="1" applyAlignment="1">
      <alignment vertical="center"/>
    </xf>
    <xf numFmtId="0" fontId="6" fillId="0" borderId="10" xfId="16" applyFont="1" applyBorder="1" applyAlignment="1">
      <alignment vertical="center"/>
    </xf>
    <xf numFmtId="0" fontId="6" fillId="0" borderId="0" xfId="16" applyFont="1" applyBorder="1" applyAlignment="1">
      <alignment horizontal="centerContinuous" vertical="top"/>
    </xf>
    <xf numFmtId="0" fontId="6" fillId="0" borderId="0" xfId="16" applyFont="1" applyBorder="1" applyAlignment="1">
      <alignment vertical="top"/>
    </xf>
    <xf numFmtId="0" fontId="6" fillId="0" borderId="0" xfId="16" applyFont="1" applyBorder="1" applyAlignment="1">
      <alignment horizontal="right" vertical="center"/>
    </xf>
    <xf numFmtId="0" fontId="6" fillId="0" borderId="0" xfId="16" applyFont="1" applyBorder="1"/>
    <xf numFmtId="0" fontId="21" fillId="0" borderId="0" xfId="14" applyFont="1" applyAlignment="1">
      <alignment vertical="center"/>
    </xf>
    <xf numFmtId="0" fontId="21" fillId="0" borderId="0" xfId="14" applyFont="1"/>
    <xf numFmtId="0" fontId="21" fillId="0" borderId="0" xfId="14" applyFont="1" applyAlignment="1">
      <alignment horizontal="centerContinuous" vertical="center"/>
    </xf>
    <xf numFmtId="0" fontId="21" fillId="0" borderId="0" xfId="14" applyFont="1" applyAlignment="1">
      <alignment horizontal="center" vertical="center"/>
    </xf>
    <xf numFmtId="0" fontId="21" fillId="0" borderId="0" xfId="14" applyFont="1" applyAlignment="1">
      <alignment horizontal="center"/>
    </xf>
    <xf numFmtId="0" fontId="21" fillId="0" borderId="0" xfId="14" applyFont="1" applyBorder="1" applyAlignment="1">
      <alignment vertical="center"/>
    </xf>
    <xf numFmtId="0" fontId="21" fillId="0" borderId="0" xfId="14" applyFont="1" applyBorder="1"/>
    <xf numFmtId="0" fontId="21" fillId="0" borderId="0" xfId="14" applyFont="1" applyBorder="1" applyAlignment="1">
      <alignment horizontal="right" vertical="center"/>
    </xf>
    <xf numFmtId="0" fontId="21" fillId="0" borderId="0" xfId="14" applyFont="1" applyBorder="1" applyAlignment="1">
      <alignment horizontal="center" vertical="center"/>
    </xf>
    <xf numFmtId="0" fontId="21" fillId="0" borderId="65" xfId="14" applyFont="1" applyBorder="1" applyAlignment="1">
      <alignment horizontal="center" vertical="center" shrinkToFit="1"/>
    </xf>
    <xf numFmtId="0" fontId="21" fillId="0" borderId="66" xfId="14" applyFont="1" applyBorder="1" applyAlignment="1">
      <alignment horizontal="center" vertical="center"/>
    </xf>
    <xf numFmtId="0" fontId="21" fillId="8" borderId="67" xfId="14" applyFont="1" applyFill="1" applyBorder="1" applyAlignment="1">
      <alignment vertical="center" wrapText="1"/>
    </xf>
    <xf numFmtId="0" fontId="21" fillId="8" borderId="5" xfId="14" applyFont="1" applyFill="1" applyBorder="1" applyAlignment="1">
      <alignment vertical="center" wrapText="1"/>
    </xf>
    <xf numFmtId="0" fontId="21" fillId="8" borderId="68" xfId="14" applyFont="1" applyFill="1" applyBorder="1" applyAlignment="1">
      <alignment vertical="center" wrapText="1"/>
    </xf>
    <xf numFmtId="0" fontId="21" fillId="8" borderId="13" xfId="14" applyFont="1" applyFill="1" applyBorder="1" applyAlignment="1">
      <alignment vertical="center" wrapText="1"/>
    </xf>
    <xf numFmtId="0" fontId="21" fillId="8" borderId="69" xfId="14" applyFont="1" applyFill="1" applyBorder="1" applyAlignment="1">
      <alignment vertical="center"/>
    </xf>
    <xf numFmtId="0" fontId="21" fillId="8" borderId="70" xfId="14" applyFont="1" applyFill="1" applyBorder="1" applyAlignment="1">
      <alignment vertical="center" wrapText="1"/>
    </xf>
    <xf numFmtId="0" fontId="21" fillId="8" borderId="11" xfId="14" applyFont="1" applyFill="1" applyBorder="1" applyAlignment="1">
      <alignment vertical="center" wrapText="1"/>
    </xf>
    <xf numFmtId="0" fontId="21" fillId="8" borderId="71" xfId="14" applyFont="1" applyFill="1" applyBorder="1" applyAlignment="1">
      <alignment vertical="center" wrapText="1"/>
    </xf>
    <xf numFmtId="0" fontId="21" fillId="8" borderId="15" xfId="14" applyFont="1" applyFill="1" applyBorder="1" applyAlignment="1">
      <alignment vertical="center" wrapText="1"/>
    </xf>
    <xf numFmtId="0" fontId="21" fillId="8" borderId="72" xfId="14" applyFont="1" applyFill="1" applyBorder="1" applyAlignment="1">
      <alignment vertical="center"/>
    </xf>
    <xf numFmtId="0" fontId="21" fillId="8" borderId="72" xfId="14" applyFont="1" applyFill="1" applyBorder="1" applyAlignment="1">
      <alignment vertical="center" wrapText="1"/>
    </xf>
    <xf numFmtId="0" fontId="21" fillId="0" borderId="0" xfId="14" applyFont="1" applyBorder="1" applyAlignment="1">
      <alignment vertical="top" wrapText="1"/>
    </xf>
    <xf numFmtId="0" fontId="21" fillId="0" borderId="0" xfId="14" applyFont="1" applyBorder="1" applyAlignment="1">
      <alignment vertical="top"/>
    </xf>
    <xf numFmtId="0" fontId="21" fillId="8" borderId="73" xfId="14" applyFont="1" applyFill="1" applyBorder="1" applyAlignment="1">
      <alignment vertical="center" wrapText="1"/>
    </xf>
    <xf numFmtId="0" fontId="21" fillId="8" borderId="61" xfId="14" applyFont="1" applyFill="1" applyBorder="1" applyAlignment="1">
      <alignment vertical="center" wrapText="1"/>
    </xf>
    <xf numFmtId="0" fontId="21" fillId="8" borderId="74" xfId="14" applyFont="1" applyFill="1" applyBorder="1" applyAlignment="1">
      <alignment vertical="center" wrapText="1"/>
    </xf>
    <xf numFmtId="0" fontId="21" fillId="8" borderId="75" xfId="14" applyFont="1" applyFill="1" applyBorder="1" applyAlignment="1">
      <alignment vertical="center" wrapText="1"/>
    </xf>
    <xf numFmtId="0" fontId="21" fillId="8" borderId="76" xfId="14" applyFont="1" applyFill="1" applyBorder="1" applyAlignment="1">
      <alignment vertical="center"/>
    </xf>
    <xf numFmtId="0" fontId="21" fillId="0" borderId="14"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6" xfId="0" applyFont="1" applyFill="1" applyBorder="1" applyAlignment="1">
      <alignment vertical="center" wrapText="1"/>
    </xf>
    <xf numFmtId="0" fontId="21" fillId="0" borderId="8" xfId="0" applyFont="1" applyBorder="1" applyAlignment="1">
      <alignment vertical="center" wrapText="1"/>
    </xf>
    <xf numFmtId="0" fontId="21" fillId="0" borderId="7" xfId="0" applyFont="1" applyFill="1" applyBorder="1" applyAlignment="1">
      <alignment vertical="center" wrapText="1"/>
    </xf>
    <xf numFmtId="0" fontId="20" fillId="8" borderId="8" xfId="0" applyFont="1" applyFill="1" applyBorder="1"/>
    <xf numFmtId="0" fontId="21" fillId="8" borderId="8" xfId="0" applyFont="1" applyFill="1" applyBorder="1" applyAlignment="1">
      <alignment vertical="center" wrapText="1"/>
    </xf>
    <xf numFmtId="0" fontId="21" fillId="8" borderId="8" xfId="0" applyFont="1" applyFill="1" applyBorder="1" applyAlignment="1">
      <alignment horizontal="center" vertical="center" wrapText="1"/>
    </xf>
    <xf numFmtId="0" fontId="20" fillId="8" borderId="8" xfId="0" applyFont="1" applyFill="1" applyBorder="1" applyAlignment="1">
      <alignment vertical="top" wrapText="1"/>
    </xf>
    <xf numFmtId="0" fontId="20" fillId="8" borderId="4" xfId="0" applyFont="1" applyFill="1" applyBorder="1" applyAlignment="1">
      <alignment vertical="top" wrapText="1"/>
    </xf>
    <xf numFmtId="0" fontId="21" fillId="0" borderId="0" xfId="17" applyFont="1">
      <alignment vertical="center"/>
    </xf>
    <xf numFmtId="0" fontId="20" fillId="0" borderId="0" xfId="17" applyFont="1">
      <alignment vertical="center"/>
    </xf>
    <xf numFmtId="0" fontId="21" fillId="0" borderId="0" xfId="17" applyFont="1" applyAlignment="1">
      <alignment horizontal="center" vertical="center"/>
    </xf>
    <xf numFmtId="0" fontId="21" fillId="8" borderId="0" xfId="17" applyFont="1" applyFill="1" applyAlignment="1">
      <alignment horizontal="left" vertical="top" wrapText="1" indent="1"/>
    </xf>
    <xf numFmtId="0" fontId="21" fillId="0" borderId="0" xfId="18" applyFont="1" applyAlignment="1">
      <alignment horizontal="left" vertical="center"/>
    </xf>
    <xf numFmtId="0" fontId="21" fillId="0" borderId="0" xfId="18" applyFont="1" applyAlignment="1"/>
    <xf numFmtId="0" fontId="24" fillId="0" borderId="0" xfId="10"/>
    <xf numFmtId="0" fontId="21" fillId="0" borderId="0" xfId="18" applyFont="1" applyAlignment="1">
      <alignment vertical="center"/>
    </xf>
    <xf numFmtId="0" fontId="21" fillId="0" borderId="0" xfId="18" applyFont="1" applyAlignment="1">
      <alignment horizontal="center" vertical="center"/>
    </xf>
    <xf numFmtId="0" fontId="21" fillId="0" borderId="11" xfId="18" applyFont="1" applyBorder="1" applyAlignment="1">
      <alignment horizontal="center" vertical="center" wrapText="1"/>
    </xf>
    <xf numFmtId="0" fontId="21" fillId="0" borderId="6" xfId="18" applyFont="1" applyFill="1" applyBorder="1" applyAlignment="1">
      <alignment horizontal="center" vertical="center" wrapText="1"/>
    </xf>
    <xf numFmtId="0" fontId="21" fillId="0" borderId="6" xfId="18" applyFont="1" applyFill="1" applyBorder="1" applyAlignment="1">
      <alignment vertical="center" wrapText="1"/>
    </xf>
    <xf numFmtId="0" fontId="21" fillId="0" borderId="7" xfId="18" applyFont="1" applyFill="1" applyBorder="1" applyAlignment="1">
      <alignment vertical="center" wrapText="1"/>
    </xf>
    <xf numFmtId="0" fontId="21" fillId="8" borderId="7" xfId="18" applyFont="1" applyFill="1" applyBorder="1" applyAlignment="1">
      <alignment vertical="center" wrapText="1"/>
    </xf>
    <xf numFmtId="0" fontId="21" fillId="0" borderId="7" xfId="18" applyFont="1" applyBorder="1" applyAlignment="1">
      <alignment vertical="center" wrapText="1"/>
    </xf>
    <xf numFmtId="0" fontId="21" fillId="0" borderId="7" xfId="18" applyFont="1" applyFill="1" applyBorder="1" applyAlignment="1">
      <alignment vertical="top" wrapText="1"/>
    </xf>
    <xf numFmtId="0" fontId="21" fillId="8" borderId="7" xfId="18" applyFont="1" applyFill="1" applyBorder="1" applyAlignment="1">
      <alignment vertical="top" wrapText="1"/>
    </xf>
    <xf numFmtId="0" fontId="21" fillId="0" borderId="7" xfId="18" applyFont="1" applyBorder="1" applyAlignment="1"/>
    <xf numFmtId="0" fontId="21" fillId="8" borderId="7" xfId="18" applyFont="1" applyFill="1" applyBorder="1" applyAlignment="1"/>
    <xf numFmtId="0" fontId="21" fillId="0" borderId="5" xfId="18" applyFont="1" applyBorder="1" applyAlignment="1"/>
    <xf numFmtId="0" fontId="21" fillId="8" borderId="5" xfId="18" applyFont="1" applyFill="1" applyBorder="1" applyAlignment="1"/>
    <xf numFmtId="0" fontId="39" fillId="0" borderId="0" xfId="14" applyFont="1" applyAlignment="1">
      <alignment vertical="center"/>
    </xf>
    <xf numFmtId="0" fontId="39" fillId="0" borderId="0" xfId="14" applyFont="1" applyBorder="1" applyAlignment="1">
      <alignment vertical="center"/>
    </xf>
    <xf numFmtId="0" fontId="39" fillId="0" borderId="11" xfId="14" applyFont="1" applyBorder="1" applyAlignment="1">
      <alignment horizontal="center" vertical="center"/>
    </xf>
    <xf numFmtId="0" fontId="39" fillId="0" borderId="0" xfId="14" applyFont="1" applyAlignment="1"/>
    <xf numFmtId="0" fontId="39" fillId="0" borderId="0" xfId="14" applyFont="1" applyBorder="1"/>
    <xf numFmtId="0" fontId="39" fillId="0" borderId="0" xfId="14" applyFont="1" applyBorder="1" applyAlignment="1">
      <alignment vertical="top"/>
    </xf>
    <xf numFmtId="0" fontId="39" fillId="8" borderId="5" xfId="14" applyFont="1" applyFill="1" applyBorder="1" applyAlignment="1">
      <alignment horizontal="center"/>
    </xf>
    <xf numFmtId="0" fontId="39" fillId="0" borderId="1" xfId="14" applyFont="1" applyBorder="1" applyAlignment="1">
      <alignment horizontal="center" vertical="center"/>
    </xf>
    <xf numFmtId="0" fontId="39" fillId="0" borderId="3" xfId="14" applyFont="1" applyBorder="1" applyAlignment="1">
      <alignment vertical="center" wrapText="1"/>
    </xf>
    <xf numFmtId="0" fontId="39" fillId="8" borderId="6" xfId="14" applyFont="1" applyFill="1" applyBorder="1" applyAlignment="1">
      <alignment horizontal="center"/>
    </xf>
    <xf numFmtId="0" fontId="39" fillId="0" borderId="14" xfId="14" applyFont="1" applyBorder="1" applyAlignment="1">
      <alignment horizontal="center" vertical="center"/>
    </xf>
    <xf numFmtId="0" fontId="39" fillId="0" borderId="15" xfId="14" applyFont="1" applyBorder="1" applyAlignment="1">
      <alignment vertical="center" wrapText="1"/>
    </xf>
    <xf numFmtId="0" fontId="39" fillId="8" borderId="11" xfId="14" applyFont="1" applyFill="1" applyBorder="1" applyAlignment="1">
      <alignment horizontal="center"/>
    </xf>
    <xf numFmtId="0" fontId="39" fillId="0" borderId="7" xfId="14" applyFont="1" applyBorder="1" applyAlignment="1">
      <alignment horizontal="center" vertical="center"/>
    </xf>
    <xf numFmtId="0" fontId="39" fillId="8" borderId="7" xfId="14" applyFont="1" applyFill="1" applyBorder="1" applyAlignment="1">
      <alignment vertical="center"/>
    </xf>
    <xf numFmtId="0" fontId="39" fillId="8" borderId="7" xfId="14" applyFont="1" applyFill="1" applyBorder="1" applyAlignment="1"/>
    <xf numFmtId="0" fontId="39" fillId="8" borderId="5" xfId="14" applyFont="1" applyFill="1" applyBorder="1" applyAlignment="1"/>
    <xf numFmtId="0" fontId="39" fillId="0" borderId="0" xfId="14" applyFont="1" applyAlignment="1">
      <alignment vertical="center" wrapText="1"/>
    </xf>
    <xf numFmtId="0" fontId="45" fillId="0" borderId="0" xfId="14" applyFont="1" applyAlignment="1">
      <alignment vertical="center"/>
    </xf>
    <xf numFmtId="0" fontId="21" fillId="0" borderId="14" xfId="14" applyFont="1" applyBorder="1" applyAlignment="1">
      <alignment horizontal="center" vertical="center"/>
    </xf>
    <xf numFmtId="0" fontId="21" fillId="0" borderId="11" xfId="14" applyFont="1" applyBorder="1" applyAlignment="1">
      <alignment horizontal="center" vertical="center"/>
    </xf>
    <xf numFmtId="0" fontId="21" fillId="0" borderId="6" xfId="14" applyFont="1" applyBorder="1" applyAlignment="1">
      <alignment vertical="center"/>
    </xf>
    <xf numFmtId="0" fontId="21" fillId="0" borderId="2" xfId="14" applyFont="1" applyBorder="1" applyAlignment="1">
      <alignment horizontal="right" vertical="center"/>
    </xf>
    <xf numFmtId="0" fontId="21" fillId="0" borderId="7" xfId="14" applyFont="1" applyBorder="1" applyAlignment="1">
      <alignment vertical="center"/>
    </xf>
    <xf numFmtId="0" fontId="21" fillId="8" borderId="7" xfId="14" applyFont="1" applyFill="1" applyBorder="1" applyAlignment="1">
      <alignment vertical="center"/>
    </xf>
    <xf numFmtId="0" fontId="21" fillId="0" borderId="7" xfId="14" applyFont="1" applyBorder="1" applyAlignment="1">
      <alignment horizontal="center" vertical="center"/>
    </xf>
    <xf numFmtId="0" fontId="21" fillId="0" borderId="5" xfId="14" applyFont="1" applyBorder="1" applyAlignment="1">
      <alignment horizontal="center" vertical="center"/>
    </xf>
    <xf numFmtId="0" fontId="21" fillId="0" borderId="13" xfId="14" applyFont="1" applyBorder="1" applyAlignment="1">
      <alignment vertical="center"/>
    </xf>
    <xf numFmtId="0" fontId="21" fillId="0" borderId="5" xfId="14" applyFont="1" applyBorder="1" applyAlignment="1">
      <alignment vertical="center"/>
    </xf>
    <xf numFmtId="0" fontId="20" fillId="0" borderId="0" xfId="19" applyFont="1"/>
    <xf numFmtId="0" fontId="32" fillId="0" borderId="0" xfId="19" applyFont="1" applyAlignment="1">
      <alignment horizontal="centerContinuous" vertical="center"/>
    </xf>
    <xf numFmtId="0" fontId="21" fillId="0" borderId="0" xfId="19" applyFont="1" applyAlignment="1">
      <alignment horizontal="centerContinuous" vertical="center"/>
    </xf>
    <xf numFmtId="0" fontId="21" fillId="0" borderId="0" xfId="19" applyFont="1" applyBorder="1" applyAlignment="1">
      <alignment horizontal="center" vertical="center"/>
    </xf>
    <xf numFmtId="0" fontId="21" fillId="0" borderId="0" xfId="19" applyFont="1" applyBorder="1" applyAlignment="1">
      <alignment vertical="center"/>
    </xf>
    <xf numFmtId="0" fontId="21" fillId="0" borderId="0" xfId="19" applyFont="1"/>
    <xf numFmtId="0" fontId="46" fillId="8" borderId="78" xfId="20" applyFont="1" applyFill="1" applyBorder="1" applyAlignment="1">
      <alignment vertical="center"/>
    </xf>
    <xf numFmtId="0" fontId="46" fillId="8" borderId="77" xfId="20" applyFont="1" applyFill="1" applyBorder="1" applyAlignment="1">
      <alignment vertical="center"/>
    </xf>
    <xf numFmtId="0" fontId="20" fillId="8" borderId="77" xfId="19" applyFont="1" applyFill="1" applyBorder="1" applyAlignment="1">
      <alignment vertical="top" wrapText="1"/>
    </xf>
    <xf numFmtId="0" fontId="20" fillId="8" borderId="79" xfId="19" applyFont="1" applyFill="1" applyBorder="1" applyAlignment="1">
      <alignment vertical="top" wrapText="1"/>
    </xf>
    <xf numFmtId="0" fontId="46" fillId="8" borderId="80" xfId="20" applyFont="1" applyFill="1" applyBorder="1" applyAlignment="1">
      <alignment vertical="center"/>
    </xf>
    <xf numFmtId="0" fontId="46" fillId="8" borderId="0" xfId="20" applyFont="1" applyFill="1" applyBorder="1" applyAlignment="1">
      <alignment vertical="center"/>
    </xf>
    <xf numFmtId="0" fontId="20" fillId="8" borderId="0" xfId="19" applyFont="1" applyFill="1" applyBorder="1" applyAlignment="1">
      <alignment vertical="top" wrapText="1"/>
    </xf>
    <xf numFmtId="0" fontId="20" fillId="8" borderId="81" xfId="19" applyFont="1" applyFill="1" applyBorder="1" applyAlignment="1">
      <alignment vertical="top" wrapText="1"/>
    </xf>
    <xf numFmtId="0" fontId="46" fillId="8" borderId="86" xfId="20" applyFont="1" applyFill="1" applyBorder="1" applyAlignment="1">
      <alignment vertical="center"/>
    </xf>
    <xf numFmtId="0" fontId="46" fillId="8" borderId="2" xfId="20" applyFont="1" applyFill="1" applyBorder="1" applyAlignment="1">
      <alignment vertical="center"/>
    </xf>
    <xf numFmtId="0" fontId="48" fillId="0" borderId="0" xfId="14" applyFont="1" applyAlignment="1">
      <alignment horizontal="centerContinuous" vertical="center"/>
    </xf>
    <xf numFmtId="0" fontId="10" fillId="0" borderId="0" xfId="0" applyFont="1" applyFill="1" applyAlignment="1">
      <alignment horizontal="center"/>
    </xf>
    <xf numFmtId="0" fontId="6" fillId="0" borderId="0" xfId="0" applyFont="1" applyFill="1" applyBorder="1" applyAlignment="1"/>
    <xf numFmtId="0" fontId="10" fillId="0" borderId="0" xfId="0" applyFont="1" applyFill="1" applyAlignment="1">
      <alignment horizontal="center"/>
    </xf>
    <xf numFmtId="0" fontId="10" fillId="0" borderId="0" xfId="0" applyFont="1" applyFill="1" applyAlignment="1">
      <alignment horizontal="left"/>
    </xf>
    <xf numFmtId="0" fontId="10" fillId="6" borderId="0" xfId="0" applyFont="1" applyFill="1" applyBorder="1" applyAlignment="1">
      <alignment horizontal="center" vertical="center"/>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shrinkToFit="1"/>
      <protection locked="0"/>
    </xf>
    <xf numFmtId="0" fontId="17" fillId="0" borderId="7" xfId="0" applyFont="1" applyBorder="1" applyAlignment="1" applyProtection="1">
      <alignment horizontal="center" vertical="center" shrinkToFit="1"/>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30" fillId="0" borderId="8" xfId="0" applyFont="1" applyBorder="1" applyAlignment="1" applyProtection="1">
      <alignment horizontal="left" vertical="center" shrinkToFit="1"/>
      <protection locked="0"/>
    </xf>
    <xf numFmtId="0" fontId="30" fillId="0" borderId="0" xfId="0" applyFont="1" applyBorder="1" applyAlignment="1" applyProtection="1">
      <alignment horizontal="left" vertical="center" shrinkToFit="1"/>
      <protection locked="0"/>
    </xf>
    <xf numFmtId="0" fontId="30" fillId="0" borderId="9" xfId="0" applyFont="1" applyBorder="1" applyAlignment="1" applyProtection="1">
      <alignment horizontal="left" vertical="center" shrinkToFit="1"/>
      <protection locked="0"/>
    </xf>
    <xf numFmtId="0" fontId="25" fillId="0" borderId="0" xfId="0" applyFont="1" applyAlignment="1" applyProtection="1">
      <alignment horizontal="center" vertical="center"/>
      <protection locked="0"/>
    </xf>
    <xf numFmtId="0" fontId="12" fillId="0" borderId="6" xfId="0" applyFont="1" applyBorder="1" applyAlignment="1" applyProtection="1">
      <alignment horizontal="center" vertical="center" shrinkToFit="1"/>
      <protection locked="0"/>
    </xf>
    <xf numFmtId="0" fontId="12" fillId="0" borderId="7" xfId="0" applyFont="1" applyBorder="1" applyAlignment="1" applyProtection="1">
      <alignment horizontal="center" vertical="center" shrinkToFit="1"/>
      <protection locked="0"/>
    </xf>
    <xf numFmtId="0" fontId="12" fillId="0" borderId="14" xfId="0" applyFont="1" applyBorder="1" applyAlignment="1" applyProtection="1">
      <alignment horizontal="center" vertical="center"/>
      <protection locked="0"/>
    </xf>
    <xf numFmtId="0" fontId="12" fillId="0" borderId="15"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6"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6" fillId="0" borderId="8" xfId="0" applyFont="1" applyBorder="1" applyAlignment="1">
      <alignment horizontal="center" shrinkToFit="1"/>
    </xf>
    <xf numFmtId="0" fontId="6" fillId="0" borderId="0" xfId="0" applyFont="1" applyBorder="1" applyAlignment="1">
      <alignment horizontal="center" shrinkToFit="1"/>
    </xf>
    <xf numFmtId="38" fontId="13" fillId="2" borderId="0" xfId="6" applyFont="1" applyFill="1" applyBorder="1" applyAlignment="1">
      <alignment horizontal="center" shrinkToFit="1"/>
    </xf>
    <xf numFmtId="0" fontId="13" fillId="0" borderId="0" xfId="0" applyFont="1" applyFill="1" applyBorder="1" applyAlignment="1">
      <alignment horizontal="left" vertical="top" wrapText="1"/>
    </xf>
    <xf numFmtId="0" fontId="16" fillId="0" borderId="0" xfId="0" applyFont="1" applyFill="1" applyBorder="1" applyAlignment="1">
      <alignment horizontal="center"/>
    </xf>
    <xf numFmtId="38" fontId="6" fillId="3" borderId="0" xfId="0" applyNumberFormat="1" applyFont="1" applyFill="1" applyBorder="1" applyAlignment="1">
      <alignment horizontal="right"/>
    </xf>
    <xf numFmtId="0" fontId="6" fillId="3" borderId="0" xfId="0" applyFont="1" applyFill="1" applyBorder="1" applyAlignment="1">
      <alignment horizontal="right"/>
    </xf>
    <xf numFmtId="38" fontId="6" fillId="3" borderId="0" xfId="2" applyFont="1" applyFill="1" applyBorder="1" applyAlignment="1"/>
    <xf numFmtId="0" fontId="6" fillId="0" borderId="0" xfId="0" applyFont="1" applyFill="1" applyBorder="1" applyAlignment="1">
      <alignment horizontal="left"/>
    </xf>
    <xf numFmtId="0" fontId="13" fillId="0" borderId="8" xfId="0" applyFont="1" applyBorder="1" applyAlignment="1">
      <alignment horizontal="left" shrinkToFit="1"/>
    </xf>
    <xf numFmtId="0" fontId="13" fillId="0" borderId="0" xfId="0" applyFont="1" applyBorder="1" applyAlignment="1">
      <alignment horizontal="left" shrinkToFit="1"/>
    </xf>
    <xf numFmtId="0" fontId="13" fillId="0" borderId="0" xfId="0" applyFont="1" applyFill="1" applyBorder="1" applyAlignment="1">
      <alignment horizontal="left" vertical="top"/>
    </xf>
    <xf numFmtId="0" fontId="6" fillId="0" borderId="0" xfId="0" applyFont="1" applyBorder="1" applyAlignment="1">
      <alignment horizontal="right"/>
    </xf>
    <xf numFmtId="38" fontId="6" fillId="0" borderId="0" xfId="2" applyFont="1" applyBorder="1" applyAlignment="1">
      <alignment horizontal="right"/>
    </xf>
    <xf numFmtId="0" fontId="7" fillId="0" borderId="0" xfId="0" applyFont="1" applyBorder="1" applyAlignment="1">
      <alignment horizontal="left" vertical="center" wrapText="1"/>
    </xf>
    <xf numFmtId="0" fontId="6" fillId="0" borderId="0" xfId="0" applyFont="1" applyFill="1" applyBorder="1" applyAlignment="1">
      <alignment horizontal="left" wrapText="1"/>
    </xf>
    <xf numFmtId="0" fontId="12" fillId="0" borderId="0" xfId="0" applyFont="1" applyBorder="1" applyAlignment="1">
      <alignment horizontal="center"/>
    </xf>
    <xf numFmtId="0" fontId="6" fillId="0" borderId="13" xfId="0" applyFont="1" applyBorder="1" applyAlignment="1">
      <alignment horizontal="left" shrinkToFit="1"/>
    </xf>
    <xf numFmtId="0" fontId="6" fillId="2" borderId="13" xfId="0" applyFont="1" applyFill="1" applyBorder="1" applyAlignment="1">
      <alignment horizontal="center"/>
    </xf>
    <xf numFmtId="0" fontId="6" fillId="0" borderId="13" xfId="0" applyFont="1" applyBorder="1" applyAlignment="1">
      <alignment horizontal="center"/>
    </xf>
    <xf numFmtId="0" fontId="6" fillId="0" borderId="0" xfId="0" applyFont="1" applyBorder="1" applyAlignment="1">
      <alignment horizontal="left" wrapText="1"/>
    </xf>
    <xf numFmtId="0" fontId="13" fillId="0" borderId="0" xfId="0" applyFont="1" applyBorder="1" applyAlignment="1">
      <alignment horizontal="center" wrapText="1" shrinkToFit="1"/>
    </xf>
    <xf numFmtId="0" fontId="13" fillId="0" borderId="0" xfId="0" applyFont="1" applyBorder="1" applyAlignment="1">
      <alignment horizontal="center" shrinkToFit="1"/>
    </xf>
    <xf numFmtId="38" fontId="6" fillId="0" borderId="0" xfId="2" applyFont="1" applyBorder="1" applyAlignment="1">
      <alignment horizontal="right" wrapText="1"/>
    </xf>
    <xf numFmtId="0" fontId="6" fillId="0" borderId="0" xfId="0" applyFont="1" applyBorder="1" applyAlignment="1">
      <alignment horizontal="left"/>
    </xf>
    <xf numFmtId="0" fontId="6" fillId="0" borderId="13" xfId="0" applyFont="1" applyFill="1" applyBorder="1" applyAlignment="1">
      <alignment horizontal="center"/>
    </xf>
    <xf numFmtId="38" fontId="6" fillId="0" borderId="0" xfId="2" applyFont="1" applyFill="1" applyBorder="1" applyAlignment="1">
      <alignment horizontal="right" wrapText="1"/>
    </xf>
    <xf numFmtId="38" fontId="6" fillId="0" borderId="0" xfId="2" applyFont="1" applyFill="1" applyBorder="1" applyAlignment="1">
      <alignment horizontal="right"/>
    </xf>
    <xf numFmtId="38" fontId="6" fillId="0" borderId="0" xfId="2" applyFont="1" applyBorder="1" applyAlignment="1">
      <alignment horizontal="center"/>
    </xf>
    <xf numFmtId="0" fontId="9" fillId="0" borderId="8" xfId="0" applyFont="1" applyFill="1" applyBorder="1" applyAlignment="1" applyProtection="1">
      <alignment horizontal="left" vertical="center" wrapText="1"/>
    </xf>
    <xf numFmtId="0" fontId="9" fillId="0" borderId="0" xfId="0" applyFont="1" applyFill="1" applyBorder="1" applyAlignment="1" applyProtection="1">
      <alignment horizontal="left" vertical="center" wrapText="1"/>
    </xf>
    <xf numFmtId="0" fontId="9" fillId="0" borderId="9" xfId="0" applyFont="1" applyFill="1" applyBorder="1" applyAlignment="1" applyProtection="1">
      <alignment horizontal="left" vertical="center" wrapText="1"/>
    </xf>
    <xf numFmtId="38" fontId="22" fillId="0" borderId="0" xfId="1" applyFont="1" applyFill="1" applyBorder="1" applyAlignment="1" applyProtection="1">
      <alignment horizontal="right"/>
    </xf>
    <xf numFmtId="0" fontId="13" fillId="0" borderId="13" xfId="0" applyFont="1" applyFill="1" applyBorder="1" applyAlignment="1" applyProtection="1">
      <alignment horizontal="left" vertical="center" wrapText="1"/>
    </xf>
    <xf numFmtId="0" fontId="13" fillId="0" borderId="12" xfId="0" applyFont="1" applyFill="1" applyBorder="1" applyAlignment="1" applyProtection="1">
      <alignment horizontal="left" vertical="center" wrapText="1"/>
    </xf>
    <xf numFmtId="0" fontId="7" fillId="0" borderId="8" xfId="0" applyFont="1" applyFill="1" applyBorder="1" applyAlignment="1" applyProtection="1">
      <alignment horizontal="left" wrapText="1"/>
    </xf>
    <xf numFmtId="0" fontId="7" fillId="0" borderId="0" xfId="0" applyFont="1" applyFill="1" applyBorder="1" applyAlignment="1" applyProtection="1">
      <alignment horizontal="left" wrapText="1"/>
    </xf>
    <xf numFmtId="0" fontId="7" fillId="0" borderId="9" xfId="0" applyFont="1" applyFill="1" applyBorder="1" applyAlignment="1" applyProtection="1">
      <alignment horizontal="left" wrapText="1"/>
    </xf>
    <xf numFmtId="0" fontId="9" fillId="0" borderId="1" xfId="0" applyFont="1" applyFill="1" applyBorder="1" applyAlignment="1" applyProtection="1">
      <alignment vertical="center" wrapText="1"/>
    </xf>
    <xf numFmtId="0" fontId="9" fillId="0" borderId="2" xfId="0" applyFont="1" applyFill="1" applyBorder="1" applyAlignment="1" applyProtection="1">
      <alignment vertical="center" wrapText="1"/>
    </xf>
    <xf numFmtId="0" fontId="9" fillId="0" borderId="8" xfId="0" applyFont="1" applyFill="1" applyBorder="1" applyAlignment="1" applyProtection="1">
      <alignment vertical="center" wrapText="1"/>
    </xf>
    <xf numFmtId="0" fontId="9" fillId="0" borderId="0" xfId="0" applyFont="1" applyFill="1" applyBorder="1" applyAlignment="1" applyProtection="1">
      <alignment vertical="center" wrapText="1"/>
    </xf>
    <xf numFmtId="0" fontId="19" fillId="0" borderId="2" xfId="0" applyFont="1" applyFill="1" applyBorder="1" applyAlignment="1" applyProtection="1">
      <alignment horizontal="center" vertical="center" wrapText="1"/>
    </xf>
    <xf numFmtId="0" fontId="18"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177" fontId="6" fillId="0" borderId="49" xfId="0" applyNumberFormat="1" applyFont="1" applyFill="1" applyBorder="1" applyAlignment="1" applyProtection="1">
      <protection locked="0"/>
    </xf>
    <xf numFmtId="0" fontId="6" fillId="0" borderId="0" xfId="0" applyFont="1" applyFill="1" applyBorder="1" applyAlignment="1" applyProtection="1">
      <alignment horizontal="left" vertical="top" wrapText="1"/>
    </xf>
    <xf numFmtId="0" fontId="9" fillId="0" borderId="46" xfId="0" applyFont="1" applyFill="1" applyBorder="1" applyAlignment="1" applyProtection="1">
      <alignment vertical="center" wrapText="1"/>
    </xf>
    <xf numFmtId="0" fontId="18" fillId="0" borderId="47" xfId="0" applyFont="1" applyFill="1" applyBorder="1" applyAlignment="1" applyProtection="1">
      <alignment vertical="center" wrapText="1"/>
    </xf>
    <xf numFmtId="0" fontId="18" fillId="0" borderId="8" xfId="0" applyFont="1" applyFill="1" applyBorder="1" applyAlignment="1" applyProtection="1">
      <alignment vertical="center" wrapText="1"/>
    </xf>
    <xf numFmtId="0" fontId="18" fillId="0" borderId="0" xfId="0" applyFont="1" applyFill="1" applyBorder="1" applyAlignment="1" applyProtection="1">
      <alignment vertical="center" wrapText="1"/>
    </xf>
    <xf numFmtId="0" fontId="10" fillId="0" borderId="47" xfId="0" applyFont="1" applyFill="1" applyBorder="1" applyAlignment="1" applyProtection="1">
      <alignment vertical="center" wrapText="1"/>
    </xf>
    <xf numFmtId="177" fontId="6" fillId="0" borderId="47" xfId="0" applyNumberFormat="1" applyFont="1" applyFill="1" applyBorder="1" applyAlignment="1" applyProtection="1"/>
    <xf numFmtId="0" fontId="7" fillId="0" borderId="46" xfId="0" applyFont="1" applyFill="1" applyBorder="1" applyAlignment="1" applyProtection="1">
      <alignment horizontal="left" wrapText="1"/>
    </xf>
    <xf numFmtId="0" fontId="7" fillId="0" borderId="47" xfId="0" applyFont="1" applyFill="1" applyBorder="1" applyAlignment="1" applyProtection="1">
      <alignment horizontal="left" wrapText="1"/>
    </xf>
    <xf numFmtId="0" fontId="7" fillId="0" borderId="48" xfId="0" applyFont="1" applyFill="1" applyBorder="1" applyAlignment="1" applyProtection="1">
      <alignment horizontal="left" wrapText="1"/>
    </xf>
    <xf numFmtId="0" fontId="18" fillId="0" borderId="0" xfId="0" applyFont="1" applyFill="1" applyBorder="1" applyAlignment="1" applyProtection="1">
      <alignment horizontal="right" vertical="center" wrapText="1"/>
    </xf>
    <xf numFmtId="0" fontId="10" fillId="0" borderId="0" xfId="0" applyFont="1" applyFill="1" applyBorder="1" applyAlignment="1" applyProtection="1">
      <alignment horizontal="right" vertical="center" wrapText="1"/>
    </xf>
    <xf numFmtId="177" fontId="6" fillId="0" borderId="49" xfId="0" applyNumberFormat="1" applyFont="1" applyFill="1" applyBorder="1" applyAlignment="1" applyProtection="1"/>
    <xf numFmtId="0" fontId="6" fillId="0" borderId="0" xfId="0" applyFont="1" applyFill="1" applyBorder="1" applyAlignment="1" applyProtection="1">
      <alignment horizontal="distributed"/>
    </xf>
    <xf numFmtId="38" fontId="6" fillId="0" borderId="0" xfId="1" applyFont="1" applyFill="1" applyBorder="1" applyAlignment="1" applyProtection="1"/>
    <xf numFmtId="0" fontId="9" fillId="0" borderId="0" xfId="0" applyFont="1" applyFill="1" applyBorder="1" applyAlignment="1" applyProtection="1">
      <alignment horizontal="left" vertical="center"/>
    </xf>
    <xf numFmtId="0" fontId="22" fillId="0" borderId="0" xfId="0" applyFont="1" applyFill="1" applyBorder="1" applyAlignment="1" applyProtection="1">
      <alignment horizontal="center" vertical="center"/>
    </xf>
    <xf numFmtId="38" fontId="22" fillId="0" borderId="0" xfId="1" applyFont="1" applyFill="1" applyBorder="1" applyAlignment="1" applyProtection="1">
      <alignment vertical="center"/>
    </xf>
    <xf numFmtId="38" fontId="22" fillId="0" borderId="0" xfId="1" applyFont="1" applyFill="1" applyBorder="1" applyAlignment="1" applyProtection="1"/>
    <xf numFmtId="38" fontId="6" fillId="0" borderId="0" xfId="1" applyFont="1" applyBorder="1" applyAlignment="1" applyProtection="1">
      <alignment horizontal="center"/>
    </xf>
    <xf numFmtId="0" fontId="6" fillId="0" borderId="0" xfId="0" applyFont="1" applyBorder="1" applyAlignment="1" applyProtection="1">
      <alignment horizontal="distributed"/>
    </xf>
    <xf numFmtId="38" fontId="22" fillId="0" borderId="0" xfId="1" applyFont="1" applyBorder="1" applyAlignment="1" applyProtection="1">
      <alignment horizontal="center"/>
    </xf>
    <xf numFmtId="0" fontId="7" fillId="0" borderId="0" xfId="0" applyFont="1" applyBorder="1" applyAlignment="1" applyProtection="1">
      <alignment horizontal="left"/>
    </xf>
    <xf numFmtId="38" fontId="6" fillId="0" borderId="0" xfId="1" applyNumberFormat="1" applyFont="1" applyFill="1" applyBorder="1" applyAlignment="1" applyProtection="1">
      <alignment horizontal="center"/>
      <protection locked="0"/>
    </xf>
    <xf numFmtId="0" fontId="8" fillId="0" borderId="0" xfId="0" applyFont="1" applyBorder="1" applyAlignment="1" applyProtection="1">
      <alignment horizontal="distributed"/>
    </xf>
    <xf numFmtId="0" fontId="6" fillId="0" borderId="0" xfId="0" applyFont="1" applyFill="1" applyBorder="1" applyAlignment="1" applyProtection="1">
      <alignment horizontal="right"/>
    </xf>
    <xf numFmtId="38" fontId="22" fillId="0" borderId="0" xfId="1" applyNumberFormat="1" applyFont="1" applyBorder="1" applyAlignment="1" applyProtection="1">
      <alignment horizontal="center"/>
    </xf>
    <xf numFmtId="0" fontId="13" fillId="0" borderId="0" xfId="0" applyFont="1" applyBorder="1" applyAlignment="1" applyProtection="1">
      <alignment vertical="center" wrapText="1"/>
    </xf>
    <xf numFmtId="0" fontId="13" fillId="0" borderId="9" xfId="0" applyFont="1" applyBorder="1" applyAlignment="1" applyProtection="1">
      <alignment vertical="center" wrapText="1"/>
    </xf>
    <xf numFmtId="0" fontId="6" fillId="0" borderId="0" xfId="0" applyFont="1" applyFill="1" applyBorder="1" applyAlignment="1" applyProtection="1">
      <alignment horizontal="center"/>
    </xf>
    <xf numFmtId="0" fontId="6" fillId="0" borderId="9" xfId="0" applyFont="1" applyFill="1" applyBorder="1" applyAlignment="1" applyProtection="1">
      <alignment horizontal="center"/>
    </xf>
    <xf numFmtId="38" fontId="22" fillId="0" borderId="0" xfId="7" applyFont="1" applyFill="1" applyBorder="1" applyAlignment="1" applyProtection="1"/>
    <xf numFmtId="38" fontId="6" fillId="0" borderId="11" xfId="7" applyFont="1" applyFill="1" applyBorder="1" applyAlignment="1" applyProtection="1">
      <alignment horizontal="center"/>
    </xf>
    <xf numFmtId="38" fontId="22" fillId="0" borderId="0" xfId="0" applyNumberFormat="1" applyFont="1" applyBorder="1" applyAlignment="1" applyProtection="1">
      <alignment horizontal="center"/>
    </xf>
    <xf numFmtId="0" fontId="22" fillId="0" borderId="0" xfId="0" applyFont="1" applyBorder="1" applyAlignment="1" applyProtection="1">
      <alignment horizontal="center"/>
    </xf>
    <xf numFmtId="38" fontId="6" fillId="0" borderId="0" xfId="1" applyFont="1" applyBorder="1" applyAlignment="1" applyProtection="1">
      <alignment horizontal="center" vertical="center"/>
    </xf>
    <xf numFmtId="0" fontId="6" fillId="0" borderId="0" xfId="0" applyFont="1" applyBorder="1" applyAlignment="1" applyProtection="1">
      <alignment vertical="center"/>
    </xf>
    <xf numFmtId="0" fontId="22" fillId="0" borderId="0" xfId="0" applyFont="1" applyFill="1" applyBorder="1" applyAlignment="1" applyProtection="1">
      <alignment horizontal="right"/>
    </xf>
    <xf numFmtId="0" fontId="13" fillId="0" borderId="8" xfId="0" applyFont="1" applyBorder="1" applyAlignment="1">
      <alignment horizontal="center" wrapText="1"/>
    </xf>
    <xf numFmtId="0" fontId="13" fillId="0" borderId="0" xfId="0" applyFont="1" applyBorder="1" applyAlignment="1">
      <alignment horizontal="center" wrapText="1"/>
    </xf>
    <xf numFmtId="38" fontId="6" fillId="0" borderId="0" xfId="1" applyFont="1" applyBorder="1" applyAlignment="1">
      <alignment horizontal="center" vertical="center"/>
    </xf>
    <xf numFmtId="0" fontId="7" fillId="0" borderId="0" xfId="0" applyFont="1" applyBorder="1" applyAlignment="1">
      <alignment vertical="center"/>
    </xf>
    <xf numFmtId="0" fontId="13" fillId="0" borderId="8" xfId="0" applyFont="1" applyBorder="1" applyAlignment="1">
      <alignment horizontal="left" wrapText="1" shrinkToFit="1"/>
    </xf>
    <xf numFmtId="0" fontId="13" fillId="0" borderId="0" xfId="0" applyFont="1" applyBorder="1" applyAlignment="1">
      <alignment horizontal="left" wrapText="1" shrinkToFit="1"/>
    </xf>
    <xf numFmtId="0" fontId="13" fillId="0" borderId="9" xfId="0" applyFont="1" applyBorder="1" applyAlignment="1">
      <alignment horizontal="left" wrapText="1" shrinkToFit="1"/>
    </xf>
    <xf numFmtId="0" fontId="13" fillId="0" borderId="8" xfId="0" applyFont="1" applyBorder="1" applyAlignment="1" applyProtection="1">
      <alignment horizontal="center" wrapText="1"/>
    </xf>
    <xf numFmtId="0" fontId="13" fillId="0" borderId="0" xfId="0" applyFont="1" applyBorder="1" applyAlignment="1" applyProtection="1">
      <alignment horizontal="center" wrapText="1"/>
    </xf>
    <xf numFmtId="38" fontId="22" fillId="0" borderId="0" xfId="1" applyNumberFormat="1" applyFont="1" applyFill="1" applyBorder="1" applyAlignment="1" applyProtection="1">
      <alignment horizontal="center" vertical="center"/>
    </xf>
    <xf numFmtId="0" fontId="13" fillId="0" borderId="8" xfId="0" applyFont="1" applyBorder="1" applyAlignment="1" applyProtection="1">
      <alignment horizontal="center" shrinkToFit="1"/>
    </xf>
    <xf numFmtId="0" fontId="13" fillId="0" borderId="0" xfId="0" applyFont="1" applyBorder="1" applyAlignment="1" applyProtection="1">
      <alignment horizontal="center" shrinkToFit="1"/>
    </xf>
    <xf numFmtId="0" fontId="6" fillId="0" borderId="0" xfId="0" applyFont="1" applyBorder="1" applyAlignment="1" applyProtection="1"/>
    <xf numFmtId="38" fontId="22" fillId="0" borderId="0" xfId="1" applyNumberFormat="1" applyFont="1" applyFill="1" applyBorder="1" applyAlignment="1" applyProtection="1">
      <alignment horizontal="center"/>
    </xf>
    <xf numFmtId="0" fontId="13" fillId="0" borderId="8" xfId="0" applyFont="1" applyBorder="1" applyAlignment="1" applyProtection="1">
      <alignment horizontal="center" wrapText="1" shrinkToFit="1"/>
    </xf>
    <xf numFmtId="38" fontId="6" fillId="0" borderId="0" xfId="1" applyFont="1" applyBorder="1" applyAlignment="1" applyProtection="1">
      <alignment horizontal="center" wrapText="1"/>
    </xf>
    <xf numFmtId="38" fontId="22" fillId="0" borderId="0" xfId="1" applyNumberFormat="1" applyFont="1" applyBorder="1" applyAlignment="1" applyProtection="1">
      <alignment horizontal="center" vertical="center" shrinkToFit="1"/>
    </xf>
    <xf numFmtId="0" fontId="6" fillId="0" borderId="8" xfId="0" applyFont="1" applyBorder="1" applyAlignment="1" applyProtection="1">
      <alignment horizontal="left" wrapText="1"/>
    </xf>
    <xf numFmtId="0" fontId="6" fillId="0" borderId="0" xfId="0" applyFont="1" applyBorder="1" applyAlignment="1" applyProtection="1">
      <alignment horizontal="left" wrapText="1"/>
    </xf>
    <xf numFmtId="0" fontId="6" fillId="0" borderId="9" xfId="0" applyFont="1" applyBorder="1" applyAlignment="1" applyProtection="1">
      <alignment horizontal="left" wrapText="1"/>
    </xf>
    <xf numFmtId="38" fontId="22" fillId="0" borderId="0" xfId="1" applyNumberFormat="1" applyFont="1" applyBorder="1" applyAlignment="1" applyProtection="1">
      <alignment horizontal="center" vertical="center"/>
    </xf>
    <xf numFmtId="0" fontId="9" fillId="0" borderId="0" xfId="0" applyFont="1" applyBorder="1" applyAlignment="1" applyProtection="1"/>
    <xf numFmtId="0" fontId="9" fillId="0" borderId="9" xfId="0" applyFont="1" applyBorder="1" applyAlignment="1" applyProtection="1"/>
    <xf numFmtId="0" fontId="6" fillId="0" borderId="0" xfId="0" applyFont="1" applyBorder="1" applyAlignment="1" applyProtection="1">
      <alignment horizontal="right" vertical="center"/>
    </xf>
    <xf numFmtId="0" fontId="6" fillId="0" borderId="9" xfId="0" applyFont="1" applyBorder="1" applyAlignment="1" applyProtection="1">
      <alignment horizontal="right" vertical="center"/>
    </xf>
    <xf numFmtId="0" fontId="9" fillId="0" borderId="19" xfId="0" applyFont="1" applyFill="1" applyBorder="1" applyAlignment="1" applyProtection="1">
      <alignment horizontal="center" vertical="center" wrapText="1"/>
    </xf>
    <xf numFmtId="0" fontId="9" fillId="0" borderId="0"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22" xfId="0" applyFont="1" applyFill="1" applyBorder="1" applyAlignment="1" applyProtection="1">
      <alignment horizontal="center" wrapText="1"/>
    </xf>
    <xf numFmtId="0" fontId="6" fillId="0" borderId="23" xfId="0" applyFont="1" applyBorder="1" applyAlignment="1" applyProtection="1">
      <alignment horizontal="center" wrapText="1"/>
    </xf>
    <xf numFmtId="0" fontId="6" fillId="0" borderId="24" xfId="0" applyFont="1" applyBorder="1" applyAlignment="1" applyProtection="1">
      <alignment horizontal="center" wrapText="1"/>
    </xf>
    <xf numFmtId="0" fontId="6" fillId="0" borderId="25" xfId="0" applyFont="1" applyFill="1" applyBorder="1" applyAlignment="1" applyProtection="1"/>
    <xf numFmtId="0" fontId="6" fillId="0" borderId="23" xfId="0" applyFont="1" applyFill="1" applyBorder="1" applyAlignment="1" applyProtection="1"/>
    <xf numFmtId="0" fontId="6" fillId="0" borderId="26" xfId="0" applyFont="1" applyFill="1" applyBorder="1" applyAlignment="1" applyProtection="1"/>
    <xf numFmtId="0" fontId="6" fillId="0" borderId="35" xfId="0" applyFont="1" applyFill="1" applyBorder="1" applyAlignment="1" applyProtection="1">
      <alignment horizontal="center" wrapText="1"/>
    </xf>
    <xf numFmtId="0" fontId="6" fillId="0" borderId="36"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9" xfId="0" applyFont="1" applyFill="1" applyBorder="1" applyAlignment="1" applyProtection="1"/>
    <xf numFmtId="0" fontId="6" fillId="0" borderId="36" xfId="0" applyFont="1" applyFill="1" applyBorder="1" applyAlignment="1" applyProtection="1"/>
    <xf numFmtId="0" fontId="6" fillId="0" borderId="40" xfId="0" applyFont="1" applyFill="1" applyBorder="1" applyAlignment="1" applyProtection="1"/>
    <xf numFmtId="0" fontId="6" fillId="0" borderId="17"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6" fillId="0" borderId="20" xfId="0" applyFont="1" applyBorder="1" applyAlignment="1" applyProtection="1">
      <alignment wrapText="1"/>
    </xf>
    <xf numFmtId="0" fontId="6" fillId="0" borderId="21" xfId="0" applyFont="1" applyBorder="1" applyAlignment="1" applyProtection="1">
      <alignment wrapText="1"/>
    </xf>
    <xf numFmtId="0" fontId="6" fillId="0" borderId="27" xfId="0" applyFont="1" applyFill="1" applyBorder="1" applyAlignment="1" applyProtection="1">
      <alignment horizontal="center" wrapText="1"/>
    </xf>
    <xf numFmtId="0" fontId="6" fillId="0" borderId="28" xfId="0" applyFont="1" applyBorder="1" applyAlignment="1" applyProtection="1">
      <alignment horizontal="center" wrapText="1"/>
    </xf>
    <xf numFmtId="0" fontId="6" fillId="0" borderId="29" xfId="0" applyFont="1" applyBorder="1" applyAlignment="1" applyProtection="1">
      <alignment horizontal="center" wrapText="1"/>
    </xf>
    <xf numFmtId="0" fontId="6" fillId="0" borderId="31" xfId="0" applyFont="1" applyFill="1" applyBorder="1" applyAlignment="1" applyProtection="1"/>
    <xf numFmtId="0" fontId="6" fillId="0" borderId="28" xfId="0" applyFont="1" applyFill="1" applyBorder="1" applyAlignment="1" applyProtection="1"/>
    <xf numFmtId="0" fontId="6" fillId="0" borderId="32" xfId="0" applyFont="1" applyFill="1" applyBorder="1" applyAlignment="1" applyProtection="1"/>
    <xf numFmtId="0" fontId="9" fillId="0" borderId="8"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0" xfId="0" applyFont="1" applyBorder="1" applyAlignment="1" applyProtection="1">
      <alignment horizontal="center" vertical="center"/>
    </xf>
    <xf numFmtId="0" fontId="7" fillId="0" borderId="0" xfId="0" applyFont="1" applyBorder="1" applyAlignment="1" applyProtection="1">
      <alignment horizontal="left" vertical="center" wrapText="1"/>
    </xf>
    <xf numFmtId="0" fontId="7" fillId="0" borderId="9" xfId="0" applyFont="1" applyBorder="1" applyAlignment="1" applyProtection="1">
      <alignment horizontal="left" vertical="center" wrapText="1"/>
    </xf>
    <xf numFmtId="0" fontId="6"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12"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6" fillId="0" borderId="4" xfId="0" applyFont="1" applyBorder="1" applyAlignment="1" applyProtection="1">
      <alignment wrapText="1"/>
    </xf>
    <xf numFmtId="0" fontId="6" fillId="0" borderId="12" xfId="0" applyFont="1" applyBorder="1" applyAlignment="1" applyProtection="1">
      <alignment wrapText="1"/>
    </xf>
    <xf numFmtId="0" fontId="9" fillId="0" borderId="0" xfId="0" applyFont="1" applyBorder="1" applyAlignment="1"/>
    <xf numFmtId="0" fontId="10" fillId="0" borderId="0" xfId="0" applyFont="1" applyAlignment="1"/>
    <xf numFmtId="0" fontId="10" fillId="0" borderId="14" xfId="0" applyFont="1" applyBorder="1" applyAlignment="1" applyProtection="1">
      <alignment wrapText="1"/>
    </xf>
    <xf numFmtId="0" fontId="10" fillId="0" borderId="15" xfId="0" applyFont="1" applyBorder="1" applyAlignment="1" applyProtection="1">
      <alignment wrapText="1"/>
    </xf>
    <xf numFmtId="0" fontId="10" fillId="0" borderId="10" xfId="0" applyFont="1" applyBorder="1" applyAlignment="1" applyProtection="1">
      <alignment wrapText="1"/>
    </xf>
    <xf numFmtId="0" fontId="6" fillId="0" borderId="15" xfId="0" applyFont="1" applyFill="1" applyBorder="1" applyAlignment="1" applyProtection="1"/>
    <xf numFmtId="0" fontId="6" fillId="0" borderId="11" xfId="0" applyFont="1" applyBorder="1" applyAlignment="1" applyProtection="1">
      <alignment horizontal="center" vertical="center"/>
    </xf>
    <xf numFmtId="0" fontId="7" fillId="0" borderId="0" xfId="0" applyFont="1" applyBorder="1" applyAlignment="1" applyProtection="1">
      <alignment horizontal="left" vertical="top" wrapText="1"/>
    </xf>
    <xf numFmtId="0" fontId="6" fillId="0" borderId="1" xfId="0" applyFont="1" applyFill="1" applyBorder="1" applyAlignment="1">
      <alignment horizontal="right"/>
    </xf>
    <xf numFmtId="0" fontId="6" fillId="0" borderId="2" xfId="0" applyFont="1" applyFill="1" applyBorder="1" applyAlignment="1">
      <alignment horizontal="right"/>
    </xf>
    <xf numFmtId="0" fontId="6" fillId="0" borderId="50" xfId="0" applyFont="1" applyBorder="1" applyAlignment="1">
      <alignment horizontal="left"/>
    </xf>
    <xf numFmtId="0" fontId="6" fillId="0" borderId="52" xfId="0" applyFont="1" applyBorder="1" applyAlignment="1">
      <alignment horizontal="left"/>
    </xf>
    <xf numFmtId="0" fontId="6" fillId="0" borderId="51" xfId="0" applyFont="1" applyBorder="1" applyAlignment="1">
      <alignment horizontal="left"/>
    </xf>
    <xf numFmtId="0" fontId="6" fillId="0" borderId="50" xfId="0" applyFont="1" applyFill="1" applyBorder="1" applyAlignment="1" applyProtection="1">
      <alignment horizontal="right"/>
      <protection locked="0"/>
    </xf>
    <xf numFmtId="0" fontId="6" fillId="0" borderId="52" xfId="0" applyFont="1" applyFill="1" applyBorder="1" applyAlignment="1" applyProtection="1">
      <alignment horizontal="right"/>
      <protection locked="0"/>
    </xf>
    <xf numFmtId="0" fontId="6" fillId="0" borderId="52" xfId="0" applyFont="1" applyFill="1" applyBorder="1" applyAlignment="1">
      <alignment horizontal="right"/>
    </xf>
    <xf numFmtId="38" fontId="6" fillId="0" borderId="14" xfId="0" applyNumberFormat="1" applyFont="1" applyFill="1" applyBorder="1" applyAlignment="1" applyProtection="1">
      <alignment horizontal="right"/>
      <protection locked="0"/>
    </xf>
    <xf numFmtId="38" fontId="6" fillId="0" borderId="15" xfId="0" applyNumberFormat="1" applyFont="1" applyFill="1" applyBorder="1" applyAlignment="1" applyProtection="1">
      <alignment horizontal="right"/>
      <protection locked="0"/>
    </xf>
    <xf numFmtId="176" fontId="6" fillId="0" borderId="14" xfId="1" applyNumberFormat="1" applyFont="1" applyFill="1" applyBorder="1" applyAlignment="1" applyProtection="1">
      <alignment horizontal="right"/>
      <protection locked="0"/>
    </xf>
    <xf numFmtId="176" fontId="6" fillId="0" borderId="15" xfId="1" applyNumberFormat="1" applyFont="1" applyFill="1" applyBorder="1" applyAlignment="1" applyProtection="1">
      <alignment horizontal="right"/>
      <protection locked="0"/>
    </xf>
    <xf numFmtId="176" fontId="6" fillId="4" borderId="15" xfId="1" applyNumberFormat="1" applyFont="1" applyFill="1" applyBorder="1" applyAlignment="1"/>
    <xf numFmtId="176" fontId="6" fillId="4" borderId="15" xfId="0" applyNumberFormat="1" applyFont="1" applyFill="1" applyBorder="1" applyAlignment="1"/>
    <xf numFmtId="178" fontId="6" fillId="4" borderId="15" xfId="1" applyNumberFormat="1" applyFont="1" applyFill="1" applyBorder="1" applyAlignment="1"/>
    <xf numFmtId="178" fontId="6" fillId="4" borderId="15" xfId="0" applyNumberFormat="1" applyFont="1" applyFill="1" applyBorder="1" applyAlignment="1"/>
    <xf numFmtId="0" fontId="23" fillId="0" borderId="0" xfId="0" applyFont="1" applyBorder="1" applyAlignment="1">
      <alignment horizontal="left"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3" xfId="0" applyFont="1"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center"/>
    </xf>
    <xf numFmtId="0" fontId="6" fillId="0" borderId="15" xfId="0" applyFont="1" applyBorder="1" applyAlignment="1">
      <alignment horizontal="center"/>
    </xf>
    <xf numFmtId="0" fontId="6" fillId="0" borderId="10" xfId="0" applyFont="1" applyBorder="1" applyAlignment="1">
      <alignment horizontal="center"/>
    </xf>
    <xf numFmtId="0" fontId="6" fillId="0" borderId="14" xfId="0" applyFont="1" applyFill="1" applyBorder="1" applyAlignment="1">
      <alignment horizontal="center"/>
    </xf>
    <xf numFmtId="0" fontId="6" fillId="0" borderId="15" xfId="0" applyFont="1" applyFill="1" applyBorder="1" applyAlignment="1">
      <alignment horizontal="center"/>
    </xf>
    <xf numFmtId="0" fontId="6" fillId="0" borderId="10" xfId="0" applyFont="1" applyFill="1" applyBorder="1" applyAlignment="1">
      <alignment horizontal="center"/>
    </xf>
    <xf numFmtId="38" fontId="22" fillId="0" borderId="14" xfId="0" applyNumberFormat="1" applyFont="1" applyFill="1" applyBorder="1" applyAlignment="1" applyProtection="1"/>
    <xf numFmtId="38" fontId="22" fillId="0" borderId="15" xfId="0" applyNumberFormat="1" applyFont="1" applyFill="1" applyBorder="1" applyAlignment="1" applyProtection="1"/>
    <xf numFmtId="40" fontId="22" fillId="0" borderId="15" xfId="1" applyNumberFormat="1" applyFont="1" applyFill="1" applyBorder="1" applyAlignment="1" applyProtection="1">
      <alignment horizontal="right"/>
    </xf>
    <xf numFmtId="0" fontId="9" fillId="0" borderId="2" xfId="0" applyFont="1" applyFill="1" applyBorder="1" applyAlignment="1" applyProtection="1">
      <alignment horizontal="left" vertical="center" wrapText="1"/>
    </xf>
    <xf numFmtId="0" fontId="9" fillId="0" borderId="0" xfId="0" applyFont="1" applyFill="1" applyBorder="1" applyAlignment="1" applyProtection="1">
      <alignment horizontal="left" wrapText="1"/>
    </xf>
    <xf numFmtId="0" fontId="10" fillId="0" borderId="0" xfId="0" applyFont="1" applyBorder="1" applyAlignment="1" applyProtection="1">
      <alignment wrapText="1"/>
    </xf>
    <xf numFmtId="38" fontId="22" fillId="0" borderId="14" xfId="0" applyNumberFormat="1" applyFont="1" applyFill="1" applyBorder="1" applyAlignment="1" applyProtection="1">
      <alignment horizontal="right"/>
    </xf>
    <xf numFmtId="38" fontId="22" fillId="0" borderId="15" xfId="0" applyNumberFormat="1" applyFont="1" applyFill="1" applyBorder="1" applyAlignment="1" applyProtection="1">
      <alignment horizontal="right"/>
    </xf>
    <xf numFmtId="40" fontId="22" fillId="0" borderId="15" xfId="1" applyNumberFormat="1" applyFont="1" applyFill="1" applyBorder="1" applyAlignment="1" applyProtection="1"/>
    <xf numFmtId="40" fontId="22" fillId="0" borderId="15" xfId="0" applyNumberFormat="1" applyFont="1" applyFill="1" applyBorder="1" applyAlignment="1" applyProtection="1"/>
    <xf numFmtId="38" fontId="22" fillId="0" borderId="15" xfId="1" applyNumberFormat="1" applyFont="1" applyFill="1" applyBorder="1" applyAlignment="1" applyProtection="1"/>
    <xf numFmtId="0" fontId="10" fillId="0" borderId="0" xfId="0" applyFont="1" applyAlignment="1" applyProtection="1"/>
    <xf numFmtId="0" fontId="6" fillId="0" borderId="14" xfId="0" applyFont="1" applyFill="1" applyBorder="1" applyAlignment="1" applyProtection="1">
      <alignment horizontal="right"/>
    </xf>
    <xf numFmtId="0" fontId="6" fillId="0" borderId="15" xfId="0" applyFont="1" applyFill="1" applyBorder="1" applyAlignment="1" applyProtection="1">
      <alignment horizontal="right"/>
    </xf>
    <xf numFmtId="0" fontId="22" fillId="0" borderId="15" xfId="0" applyFont="1" applyFill="1" applyBorder="1" applyAlignment="1" applyProtection="1">
      <alignment horizontal="right"/>
    </xf>
    <xf numFmtId="0" fontId="12" fillId="0" borderId="0" xfId="0" applyFont="1" applyBorder="1" applyAlignment="1" applyProtection="1">
      <alignment horizontal="center"/>
    </xf>
    <xf numFmtId="0" fontId="6" fillId="0" borderId="13" xfId="0" applyFont="1" applyFill="1" applyBorder="1" applyAlignment="1" applyProtection="1">
      <alignment horizontal="center"/>
      <protection locked="0"/>
    </xf>
    <xf numFmtId="0" fontId="6" fillId="0" borderId="1"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12" xfId="0" applyFont="1" applyBorder="1" applyAlignment="1" applyProtection="1">
      <alignment horizontal="center" vertical="center"/>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0" xfId="0" applyFont="1" applyBorder="1" applyAlignment="1" applyProtection="1">
      <alignment horizontal="center"/>
    </xf>
    <xf numFmtId="0" fontId="6" fillId="0" borderId="14" xfId="0" applyFont="1" applyFill="1" applyBorder="1" applyAlignment="1" applyProtection="1">
      <alignment horizontal="center"/>
    </xf>
    <xf numFmtId="0" fontId="6" fillId="0" borderId="15" xfId="0" applyFont="1" applyFill="1" applyBorder="1" applyAlignment="1" applyProtection="1">
      <alignment horizontal="center"/>
    </xf>
    <xf numFmtId="0" fontId="6" fillId="0" borderId="10" xfId="0" applyFont="1" applyFill="1" applyBorder="1" applyAlignment="1" applyProtection="1">
      <alignment horizontal="center"/>
    </xf>
    <xf numFmtId="0" fontId="22" fillId="0" borderId="14" xfId="0" applyFont="1" applyFill="1" applyBorder="1" applyAlignment="1" applyProtection="1">
      <alignment horizontal="right"/>
    </xf>
    <xf numFmtId="38" fontId="22" fillId="0" borderId="14" xfId="1" applyFont="1" applyFill="1" applyBorder="1" applyAlignment="1" applyProtection="1">
      <alignment horizontal="right"/>
    </xf>
    <xf numFmtId="38" fontId="22" fillId="0" borderId="15" xfId="1" applyFont="1" applyFill="1" applyBorder="1" applyAlignment="1" applyProtection="1">
      <alignment horizontal="right"/>
    </xf>
    <xf numFmtId="38" fontId="6" fillId="0" borderId="0" xfId="1" applyFont="1" applyBorder="1" applyAlignment="1">
      <alignment horizontal="left"/>
    </xf>
    <xf numFmtId="0" fontId="12" fillId="0" borderId="0" xfId="0" applyFont="1" applyAlignment="1">
      <alignment horizontal="center"/>
    </xf>
    <xf numFmtId="0" fontId="6" fillId="0" borderId="11" xfId="0" applyFont="1" applyBorder="1" applyAlignment="1">
      <alignment horizontal="center" vertical="center"/>
    </xf>
    <xf numFmtId="0" fontId="6" fillId="0" borderId="14" xfId="0" applyFont="1" applyBorder="1" applyAlignment="1">
      <alignment horizontal="left"/>
    </xf>
    <xf numFmtId="0" fontId="6" fillId="0" borderId="15" xfId="0" applyFont="1" applyBorder="1" applyAlignment="1">
      <alignment horizontal="left"/>
    </xf>
    <xf numFmtId="0" fontId="6" fillId="0" borderId="10" xfId="0" applyFont="1" applyBorder="1" applyAlignment="1">
      <alignment horizontal="left"/>
    </xf>
    <xf numFmtId="0" fontId="6" fillId="0" borderId="15" xfId="0" applyFont="1" applyFill="1" applyBorder="1" applyAlignment="1">
      <alignment horizontal="right"/>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6" fillId="0" borderId="14" xfId="0" applyFont="1" applyFill="1" applyBorder="1" applyAlignment="1">
      <alignment horizontal="right"/>
    </xf>
    <xf numFmtId="0" fontId="6" fillId="0" borderId="15" xfId="0" applyFont="1" applyFill="1" applyBorder="1" applyAlignment="1">
      <alignment horizontal="right" vertical="center"/>
    </xf>
    <xf numFmtId="0" fontId="7" fillId="0" borderId="0" xfId="0" applyFont="1" applyBorder="1" applyAlignment="1">
      <alignmen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3" xfId="0" applyFont="1" applyBorder="1" applyAlignment="1">
      <alignment horizontal="left" vertical="center" wrapText="1"/>
    </xf>
    <xf numFmtId="0" fontId="6" fillId="0" borderId="12" xfId="0" applyFont="1" applyBorder="1" applyAlignment="1">
      <alignment horizontal="left" vertical="center" wrapText="1"/>
    </xf>
    <xf numFmtId="0" fontId="6" fillId="0" borderId="1" xfId="0" applyFont="1" applyBorder="1" applyAlignment="1">
      <alignment horizontal="center"/>
    </xf>
    <xf numFmtId="0" fontId="6" fillId="0" borderId="4" xfId="0" applyFont="1" applyBorder="1" applyAlignment="1">
      <alignment horizontal="center"/>
    </xf>
    <xf numFmtId="0" fontId="6" fillId="0" borderId="2" xfId="0" applyFont="1" applyBorder="1" applyAlignment="1">
      <alignment horizontal="right"/>
    </xf>
    <xf numFmtId="0" fontId="10" fillId="0" borderId="2" xfId="0" applyFont="1" applyBorder="1"/>
    <xf numFmtId="0" fontId="10" fillId="0" borderId="13" xfId="0" applyFont="1" applyBorder="1"/>
    <xf numFmtId="0" fontId="6" fillId="0" borderId="3" xfId="0" applyFont="1" applyBorder="1" applyAlignment="1">
      <alignment horizontal="right"/>
    </xf>
    <xf numFmtId="0" fontId="6" fillId="0" borderId="12" xfId="0" applyFont="1" applyBorder="1" applyAlignment="1">
      <alignment horizontal="right"/>
    </xf>
    <xf numFmtId="0" fontId="6" fillId="0" borderId="0" xfId="0" applyFont="1" applyBorder="1" applyAlignment="1">
      <alignment horizontal="distributed" vertical="center"/>
    </xf>
    <xf numFmtId="38" fontId="6" fillId="0" borderId="0" xfId="1" applyFont="1" applyFill="1" applyBorder="1" applyAlignment="1">
      <alignment horizontal="center"/>
    </xf>
    <xf numFmtId="0" fontId="6" fillId="0" borderId="0" xfId="0" applyFont="1" applyFill="1" applyBorder="1" applyAlignment="1"/>
    <xf numFmtId="38" fontId="6" fillId="0" borderId="0" xfId="1" applyNumberFormat="1" applyFont="1" applyFill="1" applyBorder="1" applyAlignment="1">
      <alignment horizontal="right"/>
    </xf>
    <xf numFmtId="38" fontId="6" fillId="0" borderId="0" xfId="1" applyFont="1" applyFill="1" applyBorder="1" applyAlignment="1"/>
    <xf numFmtId="0" fontId="6" fillId="0" borderId="0" xfId="0" applyFont="1" applyBorder="1" applyAlignment="1">
      <alignment horizontal="center"/>
    </xf>
    <xf numFmtId="0" fontId="6" fillId="0" borderId="0" xfId="0" applyFont="1" applyBorder="1" applyAlignment="1">
      <alignment horizontal="distributed"/>
    </xf>
    <xf numFmtId="38" fontId="6" fillId="0" borderId="0" xfId="1" applyNumberFormat="1" applyFont="1" applyBorder="1" applyAlignment="1">
      <alignment horizontal="right"/>
    </xf>
    <xf numFmtId="38" fontId="6" fillId="0" borderId="0" xfId="1" applyFont="1" applyBorder="1" applyAlignment="1"/>
    <xf numFmtId="0" fontId="6" fillId="0" borderId="14" xfId="0" applyFont="1" applyBorder="1" applyAlignment="1">
      <alignment horizontal="right" vertical="center"/>
    </xf>
    <xf numFmtId="0" fontId="6" fillId="0" borderId="15" xfId="0" applyFont="1" applyBorder="1" applyAlignment="1">
      <alignment horizontal="right" vertical="center"/>
    </xf>
    <xf numFmtId="0" fontId="6" fillId="0" borderId="10" xfId="0" applyFont="1" applyBorder="1" applyAlignment="1">
      <alignment horizontal="right" vertical="center"/>
    </xf>
    <xf numFmtId="38" fontId="6" fillId="0" borderId="15" xfId="1" applyFont="1" applyBorder="1" applyAlignment="1">
      <alignment vertical="center"/>
    </xf>
    <xf numFmtId="0" fontId="6" fillId="0" borderId="0" xfId="0" applyFont="1" applyBorder="1" applyAlignment="1"/>
    <xf numFmtId="38" fontId="6" fillId="0" borderId="0" xfId="1" applyFont="1" applyBorder="1" applyAlignment="1">
      <alignment horizontal="right"/>
    </xf>
    <xf numFmtId="38" fontId="6" fillId="0" borderId="0" xfId="1" applyFont="1" applyBorder="1" applyAlignment="1">
      <alignment horizontal="center"/>
    </xf>
    <xf numFmtId="0" fontId="20" fillId="0" borderId="6" xfId="12" applyBorder="1" applyAlignment="1">
      <alignment horizontal="center" vertical="center"/>
    </xf>
    <xf numFmtId="0" fontId="20" fillId="0" borderId="5" xfId="12" applyBorder="1" applyAlignment="1">
      <alignment horizontal="center" vertical="center"/>
    </xf>
    <xf numFmtId="0" fontId="20" fillId="8" borderId="7" xfId="13" applyFill="1" applyBorder="1" applyAlignment="1">
      <alignment horizontal="center" vertical="center" wrapText="1"/>
    </xf>
    <xf numFmtId="0" fontId="20" fillId="8" borderId="5" xfId="13" applyFill="1" applyBorder="1" applyAlignment="1">
      <alignment horizontal="center" vertical="center"/>
    </xf>
    <xf numFmtId="0" fontId="20" fillId="8" borderId="7" xfId="13" applyFill="1" applyBorder="1" applyAlignment="1">
      <alignment vertical="center" wrapText="1"/>
    </xf>
    <xf numFmtId="0" fontId="20" fillId="8" borderId="5" xfId="13" applyFill="1" applyBorder="1" applyAlignment="1">
      <alignment vertical="center" wrapText="1"/>
    </xf>
    <xf numFmtId="0" fontId="20" fillId="8" borderId="7" xfId="13" applyFill="1" applyBorder="1" applyAlignment="1">
      <alignment vertical="center"/>
    </xf>
    <xf numFmtId="0" fontId="20" fillId="8" borderId="5" xfId="13" applyFill="1" applyBorder="1" applyAlignment="1">
      <alignment vertical="center"/>
    </xf>
    <xf numFmtId="0" fontId="20" fillId="8" borderId="7" xfId="12" applyFill="1" applyBorder="1" applyAlignment="1">
      <alignment vertical="center" wrapText="1"/>
    </xf>
    <xf numFmtId="0" fontId="20" fillId="8" borderId="5" xfId="12" applyFill="1" applyBorder="1" applyAlignment="1">
      <alignment vertical="center" wrapText="1"/>
    </xf>
    <xf numFmtId="0" fontId="20" fillId="8" borderId="7" xfId="12" applyFill="1" applyBorder="1" applyAlignment="1">
      <alignment horizontal="center" vertical="center"/>
    </xf>
    <xf numFmtId="0" fontId="20" fillId="8" borderId="5" xfId="12" applyFill="1" applyBorder="1" applyAlignment="1">
      <alignment horizontal="center" vertical="center"/>
    </xf>
    <xf numFmtId="0" fontId="20" fillId="0" borderId="11" xfId="12" applyBorder="1" applyAlignment="1">
      <alignment horizontal="center" vertical="center" wrapText="1"/>
    </xf>
    <xf numFmtId="0" fontId="20" fillId="0" borderId="11" xfId="12" applyBorder="1" applyAlignment="1">
      <alignment horizontal="center" vertical="center"/>
    </xf>
    <xf numFmtId="0" fontId="20" fillId="8" borderId="6" xfId="12" applyFill="1" applyBorder="1" applyAlignment="1">
      <alignment vertical="center" wrapText="1"/>
    </xf>
    <xf numFmtId="0" fontId="20" fillId="8" borderId="6" xfId="13" applyFill="1" applyBorder="1" applyAlignment="1">
      <alignment horizontal="center" vertical="center" wrapText="1"/>
    </xf>
    <xf numFmtId="0" fontId="20" fillId="8" borderId="6" xfId="13" applyFill="1" applyBorder="1" applyAlignment="1">
      <alignment vertical="center"/>
    </xf>
    <xf numFmtId="0" fontId="20" fillId="0" borderId="1" xfId="12" applyBorder="1" applyAlignment="1">
      <alignment horizontal="center" vertical="center"/>
    </xf>
    <xf numFmtId="0" fontId="20" fillId="0" borderId="2" xfId="12" applyBorder="1" applyAlignment="1">
      <alignment horizontal="center" vertical="center"/>
    </xf>
    <xf numFmtId="0" fontId="20" fillId="0" borderId="3" xfId="12" applyBorder="1" applyAlignment="1">
      <alignment horizontal="center" vertical="center"/>
    </xf>
    <xf numFmtId="0" fontId="20" fillId="0" borderId="4" xfId="12" applyBorder="1" applyAlignment="1">
      <alignment horizontal="center" vertical="center"/>
    </xf>
    <xf numFmtId="0" fontId="20" fillId="0" borderId="13" xfId="12" applyBorder="1" applyAlignment="1">
      <alignment horizontal="center" vertical="center"/>
    </xf>
    <xf numFmtId="0" fontId="20" fillId="0" borderId="12" xfId="12" applyBorder="1" applyAlignment="1">
      <alignment horizontal="center" vertical="center"/>
    </xf>
    <xf numFmtId="0" fontId="39" fillId="8" borderId="6" xfId="14" applyFont="1" applyFill="1" applyBorder="1" applyAlignment="1">
      <alignment vertical="top" wrapText="1"/>
    </xf>
    <xf numFmtId="0" fontId="39" fillId="8" borderId="7" xfId="14" applyFont="1" applyFill="1" applyBorder="1" applyAlignment="1">
      <alignment vertical="top" wrapText="1"/>
    </xf>
    <xf numFmtId="0" fontId="39" fillId="8" borderId="5" xfId="14" applyFont="1" applyFill="1" applyBorder="1" applyAlignment="1">
      <alignment vertical="top" wrapText="1"/>
    </xf>
    <xf numFmtId="0" fontId="17" fillId="0" borderId="6" xfId="0" applyFont="1" applyBorder="1" applyAlignment="1">
      <alignment horizontal="center" vertical="center" justifyLastLine="1"/>
    </xf>
    <xf numFmtId="0" fontId="17" fillId="0" borderId="5" xfId="0" applyFont="1" applyBorder="1" applyAlignment="1">
      <alignment horizontal="center" vertical="center" justifyLastLine="1"/>
    </xf>
    <xf numFmtId="0" fontId="17" fillId="0" borderId="1" xfId="0" applyFont="1" applyBorder="1" applyAlignment="1">
      <alignment horizontal="center" vertical="center" justifyLastLine="1"/>
    </xf>
    <xf numFmtId="0" fontId="17" fillId="0" borderId="2" xfId="0" applyFont="1" applyBorder="1" applyAlignment="1">
      <alignment horizontal="center" vertical="center" justifyLastLine="1"/>
    </xf>
    <xf numFmtId="0" fontId="17" fillId="0" borderId="3" xfId="0" applyFont="1" applyBorder="1" applyAlignment="1">
      <alignment horizontal="center" vertical="center" justifyLastLine="1"/>
    </xf>
    <xf numFmtId="0" fontId="17" fillId="0" borderId="4" xfId="0" applyFont="1" applyBorder="1" applyAlignment="1">
      <alignment horizontal="center" vertical="center" justifyLastLine="1"/>
    </xf>
    <xf numFmtId="0" fontId="17" fillId="0" borderId="13" xfId="0" applyFont="1" applyBorder="1" applyAlignment="1">
      <alignment horizontal="center" vertical="center" justifyLastLine="1"/>
    </xf>
    <xf numFmtId="0" fontId="17" fillId="0" borderId="12" xfId="0" applyFont="1" applyBorder="1" applyAlignment="1">
      <alignment horizontal="center" vertical="center" justifyLastLine="1"/>
    </xf>
    <xf numFmtId="0" fontId="17" fillId="0" borderId="6" xfId="0" applyFont="1" applyBorder="1" applyAlignment="1">
      <alignment horizontal="center" vertical="center" wrapText="1" justifyLastLine="1"/>
    </xf>
    <xf numFmtId="0" fontId="21" fillId="0" borderId="11" xfId="10" applyFont="1" applyBorder="1" applyAlignment="1">
      <alignment horizontal="center" vertical="center"/>
    </xf>
    <xf numFmtId="0" fontId="21" fillId="8" borderId="11" xfId="10" applyFont="1" applyFill="1" applyBorder="1" applyAlignment="1">
      <alignment vertical="top" wrapText="1"/>
    </xf>
    <xf numFmtId="0" fontId="41" fillId="8" borderId="14" xfId="10" applyFont="1" applyFill="1" applyBorder="1" applyAlignment="1">
      <alignment vertical="top"/>
    </xf>
    <xf numFmtId="0" fontId="41" fillId="8" borderId="15" xfId="10" applyFont="1" applyFill="1" applyBorder="1" applyAlignment="1">
      <alignment vertical="top"/>
    </xf>
    <xf numFmtId="0" fontId="41" fillId="8" borderId="10" xfId="10" applyFont="1" applyFill="1" applyBorder="1" applyAlignment="1">
      <alignment vertical="top"/>
    </xf>
    <xf numFmtId="0" fontId="21" fillId="0" borderId="14" xfId="10" applyFont="1" applyBorder="1" applyAlignment="1">
      <alignment horizontal="center" vertical="center"/>
    </xf>
    <xf numFmtId="0" fontId="21" fillId="0" borderId="15" xfId="10" applyFont="1" applyBorder="1" applyAlignment="1">
      <alignment horizontal="center" vertical="center"/>
    </xf>
    <xf numFmtId="0" fontId="21" fillId="0" borderId="10" xfId="10" applyFont="1" applyBorder="1" applyAlignment="1">
      <alignment horizontal="center" vertical="center"/>
    </xf>
    <xf numFmtId="0" fontId="21" fillId="8" borderId="1" xfId="10" applyFont="1" applyFill="1" applyBorder="1" applyAlignment="1">
      <alignment vertical="top" wrapText="1"/>
    </xf>
    <xf numFmtId="0" fontId="21" fillId="8" borderId="2" xfId="10" applyFont="1" applyFill="1" applyBorder="1" applyAlignment="1">
      <alignment vertical="top" wrapText="1"/>
    </xf>
    <xf numFmtId="0" fontId="21" fillId="8" borderId="3" xfId="10" applyFont="1" applyFill="1" applyBorder="1" applyAlignment="1">
      <alignment vertical="top" wrapText="1"/>
    </xf>
    <xf numFmtId="0" fontId="21" fillId="8" borderId="8" xfId="10" applyFont="1" applyFill="1" applyBorder="1" applyAlignment="1">
      <alignment vertical="top" wrapText="1"/>
    </xf>
    <xf numFmtId="0" fontId="21" fillId="8" borderId="0" xfId="10" applyFont="1" applyFill="1" applyBorder="1" applyAlignment="1">
      <alignment vertical="top" wrapText="1"/>
    </xf>
    <xf numFmtId="0" fontId="21" fillId="8" borderId="9" xfId="10" applyFont="1" applyFill="1" applyBorder="1" applyAlignment="1">
      <alignment vertical="top" wrapText="1"/>
    </xf>
    <xf numFmtId="0" fontId="21" fillId="8" borderId="4" xfId="10" applyFont="1" applyFill="1" applyBorder="1" applyAlignment="1">
      <alignment vertical="top" wrapText="1"/>
    </xf>
    <xf numFmtId="0" fontId="21" fillId="8" borderId="13" xfId="10" applyFont="1" applyFill="1" applyBorder="1" applyAlignment="1">
      <alignment vertical="top" wrapText="1"/>
    </xf>
    <xf numFmtId="0" fontId="21" fillId="8" borderId="12" xfId="10" applyFont="1" applyFill="1" applyBorder="1" applyAlignment="1">
      <alignment vertical="top" wrapText="1"/>
    </xf>
    <xf numFmtId="0" fontId="21" fillId="8" borderId="11" xfId="10" applyFont="1" applyFill="1" applyBorder="1" applyAlignment="1">
      <alignment vertical="top"/>
    </xf>
    <xf numFmtId="0" fontId="21" fillId="0" borderId="0" xfId="10" applyFont="1" applyBorder="1" applyAlignment="1">
      <alignment horizontal="left" vertical="center"/>
    </xf>
    <xf numFmtId="0" fontId="21" fillId="8" borderId="0" xfId="10" applyFont="1" applyFill="1" applyBorder="1" applyAlignment="1">
      <alignment horizontal="center" vertical="center"/>
    </xf>
    <xf numFmtId="0" fontId="21" fillId="0" borderId="2" xfId="10" applyFont="1" applyBorder="1" applyAlignment="1">
      <alignment horizontal="center" vertical="center"/>
    </xf>
    <xf numFmtId="0" fontId="21" fillId="0" borderId="6" xfId="15" applyFont="1" applyFill="1" applyBorder="1" applyAlignment="1">
      <alignment horizontal="center" vertical="center"/>
    </xf>
    <xf numFmtId="0" fontId="21" fillId="0" borderId="1" xfId="15" applyFont="1" applyFill="1" applyBorder="1" applyAlignment="1">
      <alignment horizontal="center" vertical="center"/>
    </xf>
    <xf numFmtId="0" fontId="21" fillId="0" borderId="2" xfId="15" applyFont="1" applyFill="1" applyBorder="1" applyAlignment="1">
      <alignment horizontal="center" vertical="center"/>
    </xf>
    <xf numFmtId="0" fontId="21" fillId="0" borderId="3" xfId="15" applyFont="1" applyFill="1" applyBorder="1" applyAlignment="1">
      <alignment horizontal="center" vertical="center"/>
    </xf>
    <xf numFmtId="0" fontId="21" fillId="0" borderId="4" xfId="15" applyFont="1" applyFill="1" applyBorder="1" applyAlignment="1">
      <alignment horizontal="center" vertical="center"/>
    </xf>
    <xf numFmtId="0" fontId="21" fillId="0" borderId="13" xfId="15" applyFont="1" applyFill="1" applyBorder="1" applyAlignment="1">
      <alignment horizontal="center" vertical="center"/>
    </xf>
    <xf numFmtId="0" fontId="21" fillId="0" borderId="12" xfId="15" applyFont="1" applyFill="1" applyBorder="1" applyAlignment="1">
      <alignment horizontal="center" vertical="center"/>
    </xf>
    <xf numFmtId="0" fontId="21" fillId="0" borderId="5" xfId="15" applyFont="1" applyFill="1" applyBorder="1" applyAlignment="1">
      <alignment horizontal="center" vertical="center"/>
    </xf>
    <xf numFmtId="0" fontId="21" fillId="0" borderId="6" xfId="15" applyFont="1" applyFill="1" applyBorder="1" applyAlignment="1">
      <alignment horizontal="center" vertical="center" wrapText="1"/>
    </xf>
    <xf numFmtId="0" fontId="6" fillId="0" borderId="14" xfId="16" applyFont="1" applyBorder="1" applyAlignment="1">
      <alignment horizontal="distributed" vertical="center" indent="5"/>
    </xf>
    <xf numFmtId="0" fontId="6" fillId="0" borderId="15" xfId="16" applyFont="1" applyBorder="1" applyAlignment="1">
      <alignment horizontal="distributed" vertical="center" indent="5"/>
    </xf>
    <xf numFmtId="0" fontId="6" fillId="0" borderId="10" xfId="16" applyFont="1" applyBorder="1" applyAlignment="1">
      <alignment horizontal="distributed" vertical="center" indent="5"/>
    </xf>
    <xf numFmtId="0" fontId="21" fillId="0" borderId="77" xfId="14" applyFont="1" applyBorder="1" applyAlignment="1">
      <alignment vertical="top" wrapText="1"/>
    </xf>
    <xf numFmtId="0" fontId="21" fillId="0" borderId="0" xfId="14" applyFont="1" applyBorder="1" applyAlignment="1">
      <alignment vertical="top" wrapText="1"/>
    </xf>
    <xf numFmtId="0" fontId="21" fillId="0" borderId="56" xfId="14" applyFont="1" applyBorder="1" applyAlignment="1">
      <alignment horizontal="center" vertical="center"/>
    </xf>
    <xf numFmtId="0" fontId="21" fillId="0" borderId="59" xfId="14" applyFont="1" applyBorder="1" applyAlignment="1">
      <alignment horizontal="center" vertical="center"/>
    </xf>
    <xf numFmtId="0" fontId="21" fillId="0" borderId="57" xfId="14" applyFont="1" applyBorder="1" applyAlignment="1">
      <alignment horizontal="center" vertical="center"/>
    </xf>
    <xf numFmtId="0" fontId="21" fillId="0" borderId="60" xfId="14" applyFont="1" applyBorder="1" applyAlignment="1">
      <alignment horizontal="center" vertical="center"/>
    </xf>
    <xf numFmtId="0" fontId="21" fillId="0" borderId="58" xfId="14" applyFont="1" applyBorder="1" applyAlignment="1">
      <alignment horizontal="center" vertical="center"/>
    </xf>
    <xf numFmtId="0" fontId="21" fillId="0" borderId="64" xfId="14" applyFont="1" applyBorder="1" applyAlignment="1">
      <alignment horizontal="center" vertical="center"/>
    </xf>
    <xf numFmtId="0" fontId="21" fillId="0" borderId="63" xfId="14" applyFont="1" applyBorder="1" applyAlignment="1">
      <alignment horizontal="center" vertical="center"/>
    </xf>
    <xf numFmtId="0" fontId="21" fillId="0" borderId="62" xfId="14" applyFont="1" applyBorder="1" applyAlignment="1">
      <alignment horizontal="center" vertical="center"/>
    </xf>
    <xf numFmtId="0" fontId="21" fillId="8" borderId="78" xfId="14" applyFont="1" applyFill="1" applyBorder="1" applyAlignment="1">
      <alignment vertical="top" wrapText="1"/>
    </xf>
    <xf numFmtId="0" fontId="21" fillId="8" borderId="77" xfId="14" applyFont="1" applyFill="1" applyBorder="1" applyAlignment="1">
      <alignment vertical="top" wrapText="1"/>
    </xf>
    <xf numFmtId="0" fontId="21" fillId="8" borderId="79" xfId="14" applyFont="1" applyFill="1" applyBorder="1" applyAlignment="1">
      <alignment vertical="top" wrapText="1"/>
    </xf>
    <xf numFmtId="0" fontId="21" fillId="8" borderId="80" xfId="14" applyFont="1" applyFill="1" applyBorder="1" applyAlignment="1">
      <alignment vertical="top" wrapText="1"/>
    </xf>
    <xf numFmtId="0" fontId="21" fillId="8" borderId="0" xfId="14" applyFont="1" applyFill="1" applyBorder="1" applyAlignment="1">
      <alignment vertical="top" wrapText="1"/>
    </xf>
    <xf numFmtId="0" fontId="21" fillId="8" borderId="81" xfId="14" applyFont="1" applyFill="1" applyBorder="1" applyAlignment="1">
      <alignment vertical="top" wrapText="1"/>
    </xf>
    <xf numFmtId="0" fontId="21" fillId="8" borderId="82" xfId="14" applyFont="1" applyFill="1" applyBorder="1" applyAlignment="1">
      <alignment vertical="top" wrapText="1"/>
    </xf>
    <xf numFmtId="0" fontId="21" fillId="8" borderId="55" xfId="14" applyFont="1" applyFill="1" applyBorder="1" applyAlignment="1">
      <alignment vertical="top" wrapText="1"/>
    </xf>
    <xf numFmtId="0" fontId="21" fillId="8" borderId="83" xfId="14" applyFont="1" applyFill="1" applyBorder="1" applyAlignment="1">
      <alignment vertical="top" wrapText="1"/>
    </xf>
    <xf numFmtId="0" fontId="21" fillId="0" borderId="0" xfId="14" applyFont="1" applyBorder="1" applyAlignment="1">
      <alignment horizontal="left" vertical="top" wrapText="1"/>
    </xf>
    <xf numFmtId="0" fontId="21" fillId="8" borderId="7" xfId="0" applyFont="1" applyFill="1" applyBorder="1" applyAlignment="1">
      <alignment vertical="top" wrapText="1"/>
    </xf>
    <xf numFmtId="0" fontId="21" fillId="8" borderId="5" xfId="0" applyFont="1" applyFill="1" applyBorder="1" applyAlignment="1">
      <alignment vertical="top" wrapText="1"/>
    </xf>
    <xf numFmtId="0" fontId="21" fillId="0" borderId="0" xfId="18" applyFont="1" applyAlignment="1">
      <alignment horizontal="center" vertical="top"/>
    </xf>
    <xf numFmtId="0" fontId="24" fillId="0" borderId="0" xfId="10" applyAlignment="1">
      <alignment horizontal="center" vertical="top"/>
    </xf>
    <xf numFmtId="0" fontId="39" fillId="0" borderId="14" xfId="14" applyFont="1" applyBorder="1" applyAlignment="1">
      <alignment horizontal="center" vertical="center"/>
    </xf>
    <xf numFmtId="0" fontId="39" fillId="0" borderId="15" xfId="14" applyFont="1" applyBorder="1" applyAlignment="1">
      <alignment horizontal="center" vertical="center"/>
    </xf>
    <xf numFmtId="0" fontId="39" fillId="0" borderId="4" xfId="14" applyFont="1" applyBorder="1" applyAlignment="1">
      <alignment horizontal="center" vertical="center"/>
    </xf>
    <xf numFmtId="0" fontId="39" fillId="0" borderId="13" xfId="14" applyFont="1" applyBorder="1" applyAlignment="1">
      <alignment vertical="center" wrapText="1"/>
    </xf>
    <xf numFmtId="0" fontId="39" fillId="0" borderId="15" xfId="14" applyFont="1" applyBorder="1" applyAlignment="1">
      <alignment vertical="center" wrapText="1"/>
    </xf>
    <xf numFmtId="0" fontId="39" fillId="8" borderId="5" xfId="14" applyFont="1" applyFill="1" applyBorder="1" applyAlignment="1">
      <alignment horizontal="center"/>
    </xf>
    <xf numFmtId="0" fontId="39" fillId="8" borderId="11" xfId="14" applyFont="1" applyFill="1" applyBorder="1" applyAlignment="1">
      <alignment horizontal="center"/>
    </xf>
    <xf numFmtId="0" fontId="39" fillId="8" borderId="11" xfId="14" applyFont="1" applyFill="1" applyBorder="1" applyAlignment="1">
      <alignment horizontal="center" vertical="top"/>
    </xf>
    <xf numFmtId="0" fontId="39" fillId="0" borderId="8" xfId="14" applyFont="1" applyBorder="1" applyAlignment="1">
      <alignment horizontal="center" vertical="center" wrapText="1"/>
    </xf>
    <xf numFmtId="0" fontId="39" fillId="0" borderId="9" xfId="14" applyFont="1" applyBorder="1" applyAlignment="1">
      <alignment horizontal="center" vertical="center" wrapText="1"/>
    </xf>
    <xf numFmtId="0" fontId="46" fillId="8" borderId="80" xfId="20" applyFont="1" applyFill="1" applyBorder="1" applyAlignment="1">
      <alignment horizontal="center" vertical="center"/>
    </xf>
    <xf numFmtId="0" fontId="46" fillId="8" borderId="0" xfId="20" applyFont="1" applyFill="1" applyBorder="1" applyAlignment="1">
      <alignment horizontal="center" vertical="center"/>
    </xf>
    <xf numFmtId="0" fontId="46" fillId="8" borderId="81" xfId="20" applyFont="1" applyFill="1" applyBorder="1" applyAlignment="1">
      <alignment horizontal="center" vertical="center"/>
    </xf>
    <xf numFmtId="0" fontId="46" fillId="8" borderId="82" xfId="20" applyFont="1" applyFill="1" applyBorder="1" applyAlignment="1">
      <alignment horizontal="center" vertical="center"/>
    </xf>
    <xf numFmtId="0" fontId="46" fillId="8" borderId="55" xfId="20" applyFont="1" applyFill="1" applyBorder="1" applyAlignment="1">
      <alignment horizontal="center" vertical="center"/>
    </xf>
    <xf numFmtId="0" fontId="46" fillId="8" borderId="83" xfId="20" applyFont="1" applyFill="1" applyBorder="1" applyAlignment="1">
      <alignment horizontal="center" vertical="center"/>
    </xf>
    <xf numFmtId="0" fontId="21" fillId="0" borderId="13" xfId="19" applyFont="1" applyBorder="1" applyAlignment="1">
      <alignment horizontal="center" vertical="center"/>
    </xf>
    <xf numFmtId="0" fontId="21" fillId="0" borderId="84" xfId="19" applyFont="1" applyBorder="1" applyAlignment="1">
      <alignment horizontal="distributed" vertical="center" indent="12"/>
    </xf>
    <xf numFmtId="0" fontId="21" fillId="0" borderId="85" xfId="19" applyFont="1" applyBorder="1" applyAlignment="1">
      <alignment horizontal="distributed" vertical="center" indent="12"/>
    </xf>
    <xf numFmtId="0" fontId="21" fillId="0" borderId="54" xfId="19" applyFont="1" applyBorder="1" applyAlignment="1">
      <alignment horizontal="distributed" vertical="center" indent="12"/>
    </xf>
    <xf numFmtId="0" fontId="21" fillId="0" borderId="14" xfId="14" applyFont="1" applyBorder="1" applyAlignment="1">
      <alignment horizontal="center" vertical="center"/>
    </xf>
    <xf numFmtId="0" fontId="21" fillId="0" borderId="10" xfId="14" applyFont="1" applyBorder="1" applyAlignment="1">
      <alignment horizontal="center" vertical="center"/>
    </xf>
    <xf numFmtId="0" fontId="21" fillId="0" borderId="1" xfId="14" applyFont="1" applyBorder="1" applyAlignment="1">
      <alignment horizontal="center" vertical="center" textRotation="255"/>
    </xf>
    <xf numFmtId="0" fontId="21" fillId="0" borderId="8" xfId="14" applyFont="1" applyBorder="1" applyAlignment="1">
      <alignment horizontal="center" vertical="center" textRotation="255"/>
    </xf>
    <xf numFmtId="0" fontId="21" fillId="0" borderId="4" xfId="14" applyFont="1" applyBorder="1" applyAlignment="1">
      <alignment horizontal="center" vertical="center" textRotation="255"/>
    </xf>
    <xf numFmtId="0" fontId="20" fillId="0" borderId="0" xfId="8" applyFont="1" applyFill="1" applyAlignment="1">
      <alignment horizontal="right"/>
    </xf>
    <xf numFmtId="0" fontId="20" fillId="0" borderId="0" xfId="8" applyFont="1" applyAlignment="1">
      <alignment horizontal="left" vertical="center" shrinkToFit="1"/>
    </xf>
    <xf numFmtId="0" fontId="20" fillId="0" borderId="0" xfId="4" applyFont="1" applyFill="1" applyAlignment="1">
      <alignment horizontal="right" vertical="center"/>
    </xf>
    <xf numFmtId="0" fontId="20" fillId="0" borderId="0" xfId="4" applyFont="1" applyAlignment="1">
      <alignment horizontal="center" vertical="center"/>
    </xf>
    <xf numFmtId="0" fontId="20" fillId="0" borderId="0" xfId="8" applyFont="1" applyFill="1" applyAlignment="1">
      <alignment horizontal="center"/>
    </xf>
    <xf numFmtId="0" fontId="16" fillId="0" borderId="0" xfId="4" applyFont="1" applyAlignment="1">
      <alignment horizontal="center" vertical="center"/>
    </xf>
    <xf numFmtId="0" fontId="16" fillId="0" borderId="0" xfId="8" applyFont="1" applyFill="1" applyAlignment="1">
      <alignment horizontal="center"/>
    </xf>
    <xf numFmtId="0" fontId="16" fillId="0" borderId="0" xfId="8" applyFont="1" applyAlignment="1">
      <alignment horizontal="left" vertical="center" shrinkToFit="1"/>
    </xf>
    <xf numFmtId="0" fontId="16" fillId="0" borderId="0" xfId="4" applyFont="1" applyFill="1" applyAlignment="1">
      <alignment horizontal="right" vertical="center"/>
    </xf>
    <xf numFmtId="0" fontId="10" fillId="0" borderId="0" xfId="0" applyFont="1" applyAlignment="1">
      <alignment horizontal="center"/>
    </xf>
    <xf numFmtId="0" fontId="10" fillId="0" borderId="0" xfId="0" applyFont="1" applyAlignment="1">
      <alignment horizontal="right"/>
    </xf>
    <xf numFmtId="0" fontId="9" fillId="0" borderId="6"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8" xfId="0" applyFont="1" applyBorder="1" applyAlignment="1" applyProtection="1">
      <alignment horizontal="left" vertical="center" shrinkToFit="1"/>
      <protection locked="0"/>
    </xf>
    <xf numFmtId="0" fontId="6" fillId="0" borderId="0" xfId="0" applyFont="1" applyBorder="1" applyAlignment="1" applyProtection="1">
      <alignment horizontal="left" vertical="center" shrinkToFit="1"/>
      <protection locked="0"/>
    </xf>
    <xf numFmtId="0" fontId="6" fillId="0" borderId="9" xfId="0" applyFont="1" applyBorder="1" applyAlignment="1" applyProtection="1">
      <alignment horizontal="left" vertical="center" shrinkToFit="1"/>
      <protection locked="0"/>
    </xf>
    <xf numFmtId="0" fontId="6" fillId="0" borderId="8"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3" xfId="0" applyFont="1" applyBorder="1" applyAlignment="1">
      <alignment horizontal="left"/>
    </xf>
    <xf numFmtId="176" fontId="22" fillId="0" borderId="0" xfId="1" applyNumberFormat="1" applyFont="1" applyBorder="1" applyAlignment="1" applyProtection="1">
      <alignment horizontal="center" vertical="center" shrinkToFit="1"/>
    </xf>
    <xf numFmtId="38" fontId="6" fillId="0" borderId="0" xfId="1" applyFont="1" applyFill="1" applyBorder="1" applyAlignment="1">
      <alignment horizontal="left"/>
    </xf>
    <xf numFmtId="0" fontId="6" fillId="0" borderId="3" xfId="0" applyFont="1" applyBorder="1" applyAlignment="1">
      <alignment horizontal="center"/>
    </xf>
    <xf numFmtId="0" fontId="6" fillId="0" borderId="12" xfId="0" applyFont="1" applyBorder="1" applyAlignment="1">
      <alignment horizontal="center"/>
    </xf>
    <xf numFmtId="0" fontId="10" fillId="9" borderId="0" xfId="0" applyFont="1" applyFill="1"/>
    <xf numFmtId="0" fontId="10" fillId="0" borderId="0" xfId="0" applyFont="1" applyFill="1" applyAlignment="1">
      <alignment horizontal="center" vertical="center"/>
    </xf>
    <xf numFmtId="0" fontId="17" fillId="0" borderId="0" xfId="0" applyFont="1" applyFill="1" applyBorder="1"/>
    <xf numFmtId="0" fontId="17" fillId="0" borderId="0" xfId="0" applyFont="1" applyFill="1" applyBorder="1" applyAlignment="1">
      <alignment horizontal="left"/>
    </xf>
    <xf numFmtId="38" fontId="10" fillId="0" borderId="0" xfId="1" applyFont="1" applyFill="1" applyBorder="1"/>
    <xf numFmtId="0" fontId="6" fillId="0" borderId="0" xfId="0" applyFont="1" applyFill="1" applyBorder="1" applyAlignment="1">
      <alignment vertical="center" shrinkToFit="1"/>
    </xf>
    <xf numFmtId="0" fontId="6" fillId="0" borderId="0" xfId="0" applyFont="1" applyFill="1" applyBorder="1" applyAlignment="1">
      <alignment shrinkToFit="1"/>
    </xf>
    <xf numFmtId="0" fontId="29" fillId="0" borderId="0" xfId="0" applyFont="1" applyFill="1" applyBorder="1" applyAlignment="1">
      <alignment vertical="center"/>
    </xf>
  </cellXfs>
  <cellStyles count="21">
    <cellStyle name="桁区切り" xfId="1" builtinId="6"/>
    <cellStyle name="桁区切り 2" xfId="2"/>
    <cellStyle name="桁区切り 3" xfId="6"/>
    <cellStyle name="桁区切り 3 2" xfId="7"/>
    <cellStyle name="通貨" xfId="11" builtinId="7"/>
    <cellStyle name="標準" xfId="0" builtinId="0"/>
    <cellStyle name="標準 10" xfId="19"/>
    <cellStyle name="標準 2" xfId="3"/>
    <cellStyle name="標準 2 2" xfId="10"/>
    <cellStyle name="標準 2 3" xfId="18"/>
    <cellStyle name="標準 2 4" xfId="13"/>
    <cellStyle name="標準 2 6" xfId="20"/>
    <cellStyle name="標準 3" xfId="4"/>
    <cellStyle name="標準 3 2" xfId="8"/>
    <cellStyle name="標準 3 2 2" xfId="9"/>
    <cellStyle name="標準 4" xfId="12"/>
    <cellStyle name="標準 5" xfId="14"/>
    <cellStyle name="標準 6" xfId="17"/>
    <cellStyle name="標準_(様式1)事業計画書" xfId="15"/>
    <cellStyle name="標準_北海道" xfId="16"/>
    <cellStyle name="未定義" xfId="5"/>
  </cellStyles>
  <dxfs count="32">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00"/>
        </patternFill>
      </fill>
    </dxf>
    <dxf>
      <fill>
        <patternFill>
          <bgColor rgb="FFFFFF00"/>
        </patternFill>
      </fill>
    </dxf>
    <dxf>
      <fill>
        <patternFill>
          <bgColor rgb="FFFFFF00"/>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drawing1.xml><?xml version="1.0" encoding="utf-8"?>
<xdr:wsDr xmlns:xdr="http://schemas.openxmlformats.org/drawingml/2006/spreadsheetDrawing" xmlns:a="http://schemas.openxmlformats.org/drawingml/2006/main">
  <xdr:twoCellAnchor>
    <xdr:from>
      <xdr:col>9</xdr:col>
      <xdr:colOff>157784</xdr:colOff>
      <xdr:row>7</xdr:row>
      <xdr:rowOff>150743</xdr:rowOff>
    </xdr:from>
    <xdr:to>
      <xdr:col>12</xdr:col>
      <xdr:colOff>190914</xdr:colOff>
      <xdr:row>29</xdr:row>
      <xdr:rowOff>104774</xdr:rowOff>
    </xdr:to>
    <xdr:sp macro="" textlink="">
      <xdr:nvSpPr>
        <xdr:cNvPr id="2" name="角丸四角形 1"/>
        <xdr:cNvSpPr/>
      </xdr:nvSpPr>
      <xdr:spPr bwMode="auto">
        <a:xfrm>
          <a:off x="5882309" y="1360418"/>
          <a:ext cx="4948030" cy="3725931"/>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作成方法</a:t>
          </a:r>
          <a:r>
            <a:rPr kumimoji="1" lang="en-US" altLang="ja-JP" sz="1100"/>
            <a:t>】</a:t>
          </a:r>
        </a:p>
        <a:p>
          <a:pPr algn="l"/>
          <a:r>
            <a:rPr kumimoji="1" lang="ja-JP" altLang="en-US" sz="1100"/>
            <a:t>①Ｌ２列のプルダウンより研修事業名を選択してください。</a:t>
          </a:r>
          <a:endParaRPr kumimoji="1" lang="en-US" altLang="ja-JP" sz="1100"/>
        </a:p>
        <a:p>
          <a:pPr algn="l"/>
          <a:endParaRPr kumimoji="1" lang="en-US" altLang="ja-JP" sz="1100"/>
        </a:p>
        <a:p>
          <a:pPr algn="l"/>
          <a:r>
            <a:rPr kumimoji="1" lang="ja-JP" altLang="en-US" sz="1100"/>
            <a:t>②補助事業を選択すると第</a:t>
          </a:r>
          <a:r>
            <a:rPr kumimoji="1" lang="en-US" altLang="ja-JP" sz="1100"/>
            <a:t>3</a:t>
          </a:r>
          <a:r>
            <a:rPr kumimoji="1" lang="ja-JP" altLang="en-US" sz="1100"/>
            <a:t>号様式別紙１（所要額調書、対象経費内訳）に選択した事　　　　</a:t>
          </a:r>
          <a:endParaRPr kumimoji="1" lang="en-US" altLang="ja-JP" sz="1100"/>
        </a:p>
        <a:p>
          <a:pPr algn="l"/>
          <a:r>
            <a:rPr kumimoji="1" lang="ja-JP" altLang="en-US" sz="1100"/>
            <a:t>　</a:t>
          </a:r>
          <a:r>
            <a:rPr kumimoji="1" lang="ja-JP" altLang="en-US" sz="1100" baseline="0"/>
            <a:t> </a:t>
          </a:r>
          <a:r>
            <a:rPr kumimoji="1" lang="ja-JP" altLang="en-US" sz="1100"/>
            <a:t>業名がＢ５セルに１”選択事業”所要額、</a:t>
          </a:r>
          <a:r>
            <a:rPr kumimoji="1" lang="en-US" altLang="ja-JP" sz="1100"/>
            <a:t>15</a:t>
          </a:r>
          <a:r>
            <a:rPr kumimoji="1" lang="ja-JP" altLang="en-US" sz="1100"/>
            <a:t>列目以降に対象経費の記載項目が出力さ</a:t>
          </a:r>
          <a:endParaRPr kumimoji="1" lang="en-US" altLang="ja-JP" sz="1100"/>
        </a:p>
        <a:p>
          <a:r>
            <a:rPr kumimoji="1" lang="ja-JP" altLang="en-US" sz="1100"/>
            <a:t>　 れますので確認し、記載してください。</a:t>
          </a:r>
          <a:r>
            <a:rPr kumimoji="1" lang="ja-JP" altLang="ja-JP" sz="1100">
              <a:effectLst/>
              <a:latin typeface="+mn-lt"/>
              <a:ea typeface="+mn-ea"/>
              <a:cs typeface="+mn-cs"/>
            </a:rPr>
            <a:t>（</a:t>
          </a:r>
          <a:r>
            <a:rPr kumimoji="1" lang="ja-JP" altLang="en-US" sz="1100">
              <a:effectLst/>
              <a:latin typeface="+mn-lt"/>
              <a:ea typeface="+mn-ea"/>
              <a:cs typeface="+mn-cs"/>
            </a:rPr>
            <a:t>補助</a:t>
          </a:r>
          <a:r>
            <a:rPr kumimoji="1" lang="ja-JP" altLang="ja-JP" sz="1100">
              <a:effectLst/>
              <a:latin typeface="+mn-lt"/>
              <a:ea typeface="+mn-ea"/>
              <a:cs typeface="+mn-cs"/>
            </a:rPr>
            <a:t>事業により別紙</a:t>
          </a:r>
          <a:r>
            <a:rPr kumimoji="1" lang="en-US" altLang="ja-JP" sz="1100">
              <a:effectLst/>
              <a:latin typeface="+mn-lt"/>
              <a:ea typeface="+mn-ea"/>
              <a:cs typeface="+mn-cs"/>
            </a:rPr>
            <a:t>2</a:t>
          </a:r>
          <a:r>
            <a:rPr kumimoji="1" lang="ja-JP" altLang="ja-JP" sz="1100">
              <a:effectLst/>
              <a:latin typeface="+mn-lt"/>
              <a:ea typeface="+mn-ea"/>
              <a:cs typeface="+mn-cs"/>
            </a:rPr>
            <a:t>が複数のシートに分かれ</a:t>
          </a:r>
          <a:endParaRPr kumimoji="1" lang="en-US" altLang="ja-JP" sz="1100">
            <a:effectLst/>
            <a:latin typeface="+mn-lt"/>
            <a:ea typeface="+mn-ea"/>
            <a:cs typeface="+mn-cs"/>
          </a:endParaRPr>
        </a:p>
        <a:p>
          <a:r>
            <a:rPr kumimoji="1" lang="ja-JP" altLang="en-US" sz="1100">
              <a:effectLst/>
              <a:latin typeface="+mn-lt"/>
              <a:ea typeface="+mn-ea"/>
              <a:cs typeface="+mn-cs"/>
            </a:rPr>
            <a:t>　</a:t>
          </a:r>
          <a:r>
            <a:rPr kumimoji="1" lang="ja-JP" altLang="en-US" sz="1100" baseline="0">
              <a:effectLst/>
              <a:latin typeface="+mn-lt"/>
              <a:ea typeface="+mn-ea"/>
              <a:cs typeface="+mn-cs"/>
            </a:rPr>
            <a:t> </a:t>
          </a:r>
          <a:r>
            <a:rPr kumimoji="1" lang="ja-JP" altLang="ja-JP" sz="1100">
              <a:effectLst/>
              <a:latin typeface="+mn-lt"/>
              <a:ea typeface="+mn-ea"/>
              <a:cs typeface="+mn-cs"/>
            </a:rPr>
            <a:t>ている事業があります）</a:t>
          </a:r>
          <a:endParaRPr kumimoji="1" lang="en-US" altLang="ja-JP" sz="1100"/>
        </a:p>
        <a:p>
          <a:pPr algn="l"/>
          <a:endParaRPr kumimoji="1" lang="en-US" altLang="ja-JP" sz="1100"/>
        </a:p>
        <a:p>
          <a:pPr algn="l"/>
          <a:r>
            <a:rPr kumimoji="1" lang="ja-JP" altLang="en-US" sz="1100"/>
            <a:t>③別紙２については研修事業毎にシートが分けられておりますので、該当事業のシート</a:t>
          </a:r>
          <a:endParaRPr kumimoji="1" lang="en-US" altLang="ja-JP" sz="1100"/>
        </a:p>
        <a:p>
          <a:pPr algn="l"/>
          <a:r>
            <a:rPr kumimoji="1" lang="ja-JP" altLang="en-US" sz="1100"/>
            <a:t>　  を選択し、記載してください。</a:t>
          </a:r>
          <a:endParaRPr kumimoji="1" lang="en-US" altLang="ja-JP" sz="1100"/>
        </a:p>
        <a:p>
          <a:pPr algn="l"/>
          <a:endParaRPr kumimoji="1" lang="en-US" altLang="ja-JP" sz="1100"/>
        </a:p>
        <a:p>
          <a:pPr algn="l"/>
          <a:r>
            <a:rPr kumimoji="1" lang="ja-JP" altLang="en-US" sz="1100"/>
            <a:t>④収入支出予算書抄本につきましては規定の様式はありません。</a:t>
          </a:r>
          <a:endParaRPr kumimoji="1" lang="en-US" altLang="ja-JP" sz="1100"/>
        </a:p>
        <a:p>
          <a:pPr algn="l"/>
          <a:r>
            <a:rPr kumimoji="1" lang="ja-JP" altLang="en-US" sz="1100"/>
            <a:t>　</a:t>
          </a:r>
          <a:r>
            <a:rPr kumimoji="1" lang="en-US" altLang="ja-JP" sz="1100"/>
            <a:t>※</a:t>
          </a:r>
          <a:r>
            <a:rPr kumimoji="1" lang="ja-JP" altLang="en-US" sz="1100"/>
            <a:t>サンプルを添付しておきますので適宜参照下さい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312964</xdr:colOff>
      <xdr:row>18</xdr:row>
      <xdr:rowOff>149677</xdr:rowOff>
    </xdr:from>
    <xdr:to>
      <xdr:col>9</xdr:col>
      <xdr:colOff>1319892</xdr:colOff>
      <xdr:row>22</xdr:row>
      <xdr:rowOff>272144</xdr:rowOff>
    </xdr:to>
    <xdr:sp macro="" textlink="">
      <xdr:nvSpPr>
        <xdr:cNvPr id="3" name="角丸四角形 2"/>
        <xdr:cNvSpPr/>
      </xdr:nvSpPr>
      <xdr:spPr bwMode="auto">
        <a:xfrm>
          <a:off x="10872107" y="6027963"/>
          <a:ext cx="4435928" cy="1592038"/>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400"/>
            <a:t>・青色セルが入力必要箇所です。</a:t>
          </a:r>
          <a:endParaRPr kumimoji="1" lang="en-US" altLang="ja-JP" sz="1400"/>
        </a:p>
        <a:p>
          <a:pPr algn="l"/>
          <a:endParaRPr kumimoji="1" lang="en-US" altLang="ja-JP" sz="1400"/>
        </a:p>
        <a:p>
          <a:pPr algn="l"/>
          <a:r>
            <a:rPr kumimoji="1" lang="ja-JP" altLang="en-US" sz="1400"/>
            <a:t>・行が足りない場合は、挿入により適宜追加して下さい。</a:t>
          </a:r>
          <a:endParaRPr kumimoji="1" lang="en-US" altLang="ja-JP" sz="1400"/>
        </a:p>
        <a:p>
          <a:pPr algn="l"/>
          <a:endParaRPr kumimoji="1" lang="en-US" altLang="ja-JP" sz="1400"/>
        </a:p>
      </xdr:txBody>
    </xdr:sp>
    <xdr:clientData/>
  </xdr:twoCellAnchor>
  <xdr:twoCellAnchor>
    <xdr:from>
      <xdr:col>5</xdr:col>
      <xdr:colOff>734789</xdr:colOff>
      <xdr:row>0</xdr:row>
      <xdr:rowOff>136072</xdr:rowOff>
    </xdr:from>
    <xdr:to>
      <xdr:col>9</xdr:col>
      <xdr:colOff>1292681</xdr:colOff>
      <xdr:row>4</xdr:row>
      <xdr:rowOff>231322</xdr:rowOff>
    </xdr:to>
    <xdr:sp macro="" textlink="">
      <xdr:nvSpPr>
        <xdr:cNvPr id="4" name="角丸四角形 3"/>
        <xdr:cNvSpPr/>
      </xdr:nvSpPr>
      <xdr:spPr bwMode="auto">
        <a:xfrm>
          <a:off x="7864932" y="136072"/>
          <a:ext cx="7415892" cy="952500"/>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ja-JP" sz="1400">
              <a:effectLst/>
              <a:latin typeface="+mn-lt"/>
              <a:ea typeface="+mn-ea"/>
              <a:cs typeface="+mn-cs"/>
            </a:rPr>
            <a:t>・青色セルが入力必要箇所です。</a:t>
          </a:r>
          <a:endParaRPr lang="ja-JP" altLang="ja-JP" sz="1400">
            <a:effectLst/>
          </a:endParaRPr>
        </a:p>
        <a:p>
          <a:r>
            <a:rPr kumimoji="1" lang="ja-JP" altLang="ja-JP" sz="1400">
              <a:effectLst/>
              <a:latin typeface="+mn-lt"/>
              <a:ea typeface="+mn-ea"/>
              <a:cs typeface="+mn-cs"/>
            </a:rPr>
            <a:t>・黄色セルについては計算式が　入っているため記載不要。</a:t>
          </a:r>
          <a:endParaRPr lang="ja-JP" altLang="ja-JP" sz="1400">
            <a:effectLst/>
          </a:endParaRPr>
        </a:p>
        <a:p>
          <a:r>
            <a:rPr kumimoji="1" lang="ja-JP" altLang="ja-JP" sz="1400">
              <a:effectLst/>
              <a:latin typeface="+mn-lt"/>
              <a:ea typeface="+mn-ea"/>
              <a:cs typeface="+mn-cs"/>
            </a:rPr>
            <a:t>・オレンジセルについては”手入力して下さい</a:t>
          </a:r>
          <a:r>
            <a:rPr kumimoji="1" lang="en-US" altLang="ja-JP" sz="1400">
              <a:effectLst/>
              <a:latin typeface="+mn-lt"/>
              <a:ea typeface="+mn-ea"/>
              <a:cs typeface="+mn-cs"/>
            </a:rPr>
            <a:t>"</a:t>
          </a:r>
          <a:r>
            <a:rPr kumimoji="1" lang="ja-JP" altLang="ja-JP" sz="1400">
              <a:effectLst/>
              <a:latin typeface="+mn-lt"/>
              <a:ea typeface="+mn-ea"/>
              <a:cs typeface="+mn-cs"/>
            </a:rPr>
            <a:t>と記載の場合以外は記載不要。</a:t>
          </a:r>
          <a:endParaRPr lang="ja-JP" altLang="ja-JP" sz="1400">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1</xdr:row>
      <xdr:rowOff>0</xdr:rowOff>
    </xdr:from>
    <xdr:to>
      <xdr:col>12</xdr:col>
      <xdr:colOff>0</xdr:colOff>
      <xdr:row>1</xdr:row>
      <xdr:rowOff>0</xdr:rowOff>
    </xdr:to>
    <xdr:sp macro="" textlink="">
      <xdr:nvSpPr>
        <xdr:cNvPr id="2" name="Line 4"/>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twoCellAnchor>
    <xdr:from>
      <xdr:col>12</xdr:col>
      <xdr:colOff>0</xdr:colOff>
      <xdr:row>1</xdr:row>
      <xdr:rowOff>0</xdr:rowOff>
    </xdr:from>
    <xdr:to>
      <xdr:col>12</xdr:col>
      <xdr:colOff>0</xdr:colOff>
      <xdr:row>1</xdr:row>
      <xdr:rowOff>0</xdr:rowOff>
    </xdr:to>
    <xdr:sp macro="" textlink="">
      <xdr:nvSpPr>
        <xdr:cNvPr id="3" name="Line 17"/>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twoCellAnchor>
    <xdr:from>
      <xdr:col>12</xdr:col>
      <xdr:colOff>0</xdr:colOff>
      <xdr:row>1</xdr:row>
      <xdr:rowOff>0</xdr:rowOff>
    </xdr:from>
    <xdr:to>
      <xdr:col>12</xdr:col>
      <xdr:colOff>0</xdr:colOff>
      <xdr:row>1</xdr:row>
      <xdr:rowOff>0</xdr:rowOff>
    </xdr:to>
    <xdr:sp macro="" textlink="">
      <xdr:nvSpPr>
        <xdr:cNvPr id="4" name="Line 27"/>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twoCellAnchor>
    <xdr:from>
      <xdr:col>12</xdr:col>
      <xdr:colOff>0</xdr:colOff>
      <xdr:row>1</xdr:row>
      <xdr:rowOff>0</xdr:rowOff>
    </xdr:from>
    <xdr:to>
      <xdr:col>12</xdr:col>
      <xdr:colOff>0</xdr:colOff>
      <xdr:row>1</xdr:row>
      <xdr:rowOff>0</xdr:rowOff>
    </xdr:to>
    <xdr:sp macro="" textlink="">
      <xdr:nvSpPr>
        <xdr:cNvPr id="5" name="Line 37"/>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twoCellAnchor>
    <xdr:from>
      <xdr:col>12</xdr:col>
      <xdr:colOff>0</xdr:colOff>
      <xdr:row>1</xdr:row>
      <xdr:rowOff>0</xdr:rowOff>
    </xdr:from>
    <xdr:to>
      <xdr:col>12</xdr:col>
      <xdr:colOff>0</xdr:colOff>
      <xdr:row>1</xdr:row>
      <xdr:rowOff>0</xdr:rowOff>
    </xdr:to>
    <xdr:sp macro="" textlink="">
      <xdr:nvSpPr>
        <xdr:cNvPr id="6" name="Line 38"/>
        <xdr:cNvSpPr>
          <a:spLocks noChangeShapeType="1"/>
        </xdr:cNvSpPr>
      </xdr:nvSpPr>
      <xdr:spPr bwMode="auto">
        <a:xfrm>
          <a:off x="8115300" y="180975"/>
          <a:ext cx="0"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438150</xdr:colOff>
      <xdr:row>0</xdr:row>
      <xdr:rowOff>66675</xdr:rowOff>
    </xdr:from>
    <xdr:to>
      <xdr:col>25</xdr:col>
      <xdr:colOff>171450</xdr:colOff>
      <xdr:row>3</xdr:row>
      <xdr:rowOff>0</xdr:rowOff>
    </xdr:to>
    <xdr:sp macro="" textlink="">
      <xdr:nvSpPr>
        <xdr:cNvPr id="2" name="角丸四角形 1"/>
        <xdr:cNvSpPr/>
      </xdr:nvSpPr>
      <xdr:spPr bwMode="auto">
        <a:xfrm>
          <a:off x="6867525" y="66675"/>
          <a:ext cx="3162300" cy="476250"/>
        </a:xfrm>
        <a:prstGeom prst="roundRect">
          <a:avLst/>
        </a:prstGeom>
        <a:noFill/>
        <a:ln w="5715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190508</xdr:colOff>
      <xdr:row>2</xdr:row>
      <xdr:rowOff>157353</xdr:rowOff>
    </xdr:from>
    <xdr:to>
      <xdr:col>12</xdr:col>
      <xdr:colOff>323031</xdr:colOff>
      <xdr:row>18</xdr:row>
      <xdr:rowOff>33130</xdr:rowOff>
    </xdr:to>
    <xdr:sp macro="" textlink="">
      <xdr:nvSpPr>
        <xdr:cNvPr id="2" name="角丸四角形 1"/>
        <xdr:cNvSpPr/>
      </xdr:nvSpPr>
      <xdr:spPr bwMode="auto">
        <a:xfrm>
          <a:off x="6062878" y="530070"/>
          <a:ext cx="5383696" cy="2658734"/>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作成方法</a:t>
          </a:r>
          <a:r>
            <a:rPr kumimoji="1" lang="en-US" altLang="ja-JP" sz="1100"/>
            <a:t>】</a:t>
          </a:r>
        </a:p>
        <a:p>
          <a:pPr algn="l"/>
          <a:r>
            <a:rPr kumimoji="1" lang="ja-JP" altLang="en-US" sz="1100"/>
            <a:t>①Ｌ２列のプルダウンより研修事業名を選択してください。</a:t>
          </a:r>
          <a:endParaRPr kumimoji="1" lang="en-US" altLang="ja-JP" sz="1100"/>
        </a:p>
        <a:p>
          <a:pPr algn="l"/>
          <a:endParaRPr kumimoji="1" lang="en-US" altLang="ja-JP" sz="1100"/>
        </a:p>
        <a:p>
          <a:pPr algn="l"/>
          <a:r>
            <a:rPr kumimoji="1" lang="ja-JP" altLang="en-US" sz="1100"/>
            <a:t>②研修事業を選択すると第</a:t>
          </a:r>
          <a:r>
            <a:rPr kumimoji="1" lang="en-US" altLang="ja-JP" sz="1100"/>
            <a:t>4</a:t>
          </a:r>
          <a:r>
            <a:rPr kumimoji="1" lang="ja-JP" altLang="en-US" sz="1100"/>
            <a:t>号様式別紙１（所要額調書、対象経費内訳）に選択した事　　　　</a:t>
          </a:r>
          <a:endParaRPr kumimoji="1" lang="en-US" altLang="ja-JP" sz="1100"/>
        </a:p>
        <a:p>
          <a:pPr algn="l"/>
          <a:r>
            <a:rPr kumimoji="1" lang="ja-JP" altLang="en-US" sz="1100"/>
            <a:t>　</a:t>
          </a:r>
          <a:r>
            <a:rPr kumimoji="1" lang="ja-JP" altLang="en-US" sz="1100" baseline="0"/>
            <a:t> </a:t>
          </a:r>
          <a:r>
            <a:rPr kumimoji="1" lang="ja-JP" altLang="en-US" sz="1100"/>
            <a:t>業名がＡ</a:t>
          </a:r>
          <a:r>
            <a:rPr kumimoji="1" lang="en-US" altLang="ja-JP" sz="1100"/>
            <a:t>5</a:t>
          </a:r>
          <a:r>
            <a:rPr kumimoji="1" lang="ja-JP" altLang="en-US" sz="1100"/>
            <a:t>セルに１”選択事業”所要額、</a:t>
          </a:r>
          <a:r>
            <a:rPr kumimoji="1" lang="en-US" altLang="ja-JP" sz="1100"/>
            <a:t>15</a:t>
          </a:r>
          <a:r>
            <a:rPr kumimoji="1" lang="ja-JP" altLang="en-US" sz="1100"/>
            <a:t>列目以降に対象経費の記載項目が出力さ</a:t>
          </a:r>
          <a:endParaRPr kumimoji="1" lang="en-US" altLang="ja-JP" sz="1100"/>
        </a:p>
        <a:p>
          <a:pPr algn="l"/>
          <a:r>
            <a:rPr kumimoji="1" lang="ja-JP" altLang="en-US" sz="1100"/>
            <a:t>　 れますので確認し、記載してください。</a:t>
          </a:r>
          <a:endParaRPr kumimoji="1" lang="en-US" altLang="ja-JP" sz="1100"/>
        </a:p>
        <a:p>
          <a:pPr algn="l"/>
          <a:endParaRPr kumimoji="1" lang="en-US" altLang="ja-JP" sz="1100"/>
        </a:p>
        <a:p>
          <a:pPr algn="l"/>
          <a:r>
            <a:rPr kumimoji="1" lang="ja-JP" altLang="en-US" sz="1100"/>
            <a:t>③別紙２については研修事業毎にシートが分けられておりますので、該当事業のシート</a:t>
          </a:r>
          <a:endParaRPr kumimoji="1" lang="en-US" altLang="ja-JP" sz="1100"/>
        </a:p>
        <a:p>
          <a:pPr algn="l"/>
          <a:r>
            <a:rPr kumimoji="1" lang="ja-JP" altLang="en-US" sz="1100"/>
            <a:t>　  を選択し、記載してください。（研修事業により別紙</a:t>
          </a:r>
          <a:r>
            <a:rPr kumimoji="1" lang="en-US" altLang="ja-JP" sz="1100"/>
            <a:t>2</a:t>
          </a:r>
          <a:r>
            <a:rPr kumimoji="1" lang="ja-JP" altLang="en-US" sz="1100"/>
            <a:t>が複数のシートに分かれている</a:t>
          </a:r>
          <a:endParaRPr kumimoji="1" lang="en-US" altLang="ja-JP" sz="1100"/>
        </a:p>
        <a:p>
          <a:pPr algn="l"/>
          <a:r>
            <a:rPr kumimoji="1" lang="en-US" altLang="ja-JP" sz="1100"/>
            <a:t>     </a:t>
          </a:r>
          <a:r>
            <a:rPr kumimoji="1" lang="ja-JP" altLang="en-US" sz="1100"/>
            <a:t>事業があります）</a:t>
          </a:r>
          <a:endParaRPr kumimoji="1" lang="en-US" altLang="ja-JP" sz="1100"/>
        </a:p>
        <a:p>
          <a:pPr algn="l"/>
          <a:endParaRPr kumimoji="1" lang="en-US" altLang="ja-JP" sz="1100"/>
        </a:p>
        <a:p>
          <a:pPr algn="l"/>
          <a:r>
            <a:rPr kumimoji="1" lang="ja-JP" altLang="en-US" sz="1100"/>
            <a:t>④収入支出決算書抄本につきましては規定の様式はありません。</a:t>
          </a:r>
          <a:endParaRPr kumimoji="1" lang="en-US" altLang="ja-JP"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33617</xdr:colOff>
      <xdr:row>0</xdr:row>
      <xdr:rowOff>201706</xdr:rowOff>
    </xdr:from>
    <xdr:to>
      <xdr:col>11</xdr:col>
      <xdr:colOff>941294</xdr:colOff>
      <xdr:row>4</xdr:row>
      <xdr:rowOff>190500</xdr:rowOff>
    </xdr:to>
    <xdr:sp macro="" textlink="">
      <xdr:nvSpPr>
        <xdr:cNvPr id="4" name="角丸四角形 3"/>
        <xdr:cNvSpPr/>
      </xdr:nvSpPr>
      <xdr:spPr bwMode="auto">
        <a:xfrm>
          <a:off x="6835588" y="201706"/>
          <a:ext cx="5838265" cy="952500"/>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ja-JP" sz="1400">
              <a:effectLst/>
              <a:latin typeface="+mn-lt"/>
              <a:ea typeface="+mn-ea"/>
              <a:cs typeface="+mn-cs"/>
            </a:rPr>
            <a:t>・青色セルが入力必要箇所です。</a:t>
          </a:r>
          <a:endParaRPr lang="ja-JP" altLang="ja-JP" sz="1400">
            <a:effectLst/>
          </a:endParaRPr>
        </a:p>
        <a:p>
          <a:r>
            <a:rPr kumimoji="1" lang="ja-JP" altLang="ja-JP" sz="1400">
              <a:effectLst/>
              <a:latin typeface="+mn-lt"/>
              <a:ea typeface="+mn-ea"/>
              <a:cs typeface="+mn-cs"/>
            </a:rPr>
            <a:t>・黄色セルについては計算式が　入っているため記載不要。</a:t>
          </a:r>
          <a:endParaRPr lang="ja-JP" altLang="ja-JP" sz="1400">
            <a:effectLst/>
          </a:endParaRPr>
        </a:p>
        <a:p>
          <a:r>
            <a:rPr kumimoji="1" lang="ja-JP" altLang="ja-JP" sz="1400">
              <a:effectLst/>
              <a:latin typeface="+mn-lt"/>
              <a:ea typeface="+mn-ea"/>
              <a:cs typeface="+mn-cs"/>
            </a:rPr>
            <a:t>・オレンジセルについては”手入力して下さい</a:t>
          </a:r>
          <a:r>
            <a:rPr kumimoji="1" lang="en-US" altLang="ja-JP" sz="1400">
              <a:effectLst/>
              <a:latin typeface="+mn-lt"/>
              <a:ea typeface="+mn-ea"/>
              <a:cs typeface="+mn-cs"/>
            </a:rPr>
            <a:t>"</a:t>
          </a:r>
          <a:r>
            <a:rPr kumimoji="1" lang="ja-JP" altLang="ja-JP" sz="1400">
              <a:effectLst/>
              <a:latin typeface="+mn-lt"/>
              <a:ea typeface="+mn-ea"/>
              <a:cs typeface="+mn-cs"/>
            </a:rPr>
            <a:t>と記載の場合以外は記載不要。</a:t>
          </a:r>
          <a:endParaRPr lang="ja-JP" altLang="ja-JP" sz="1400">
            <a:effectLst/>
          </a:endParaRPr>
        </a:p>
        <a:p>
          <a:pPr algn="l"/>
          <a:endParaRPr kumimoji="1" lang="ja-JP" altLang="en-US" sz="1100"/>
        </a:p>
      </xdr:txBody>
    </xdr:sp>
    <xdr:clientData/>
  </xdr:twoCellAnchor>
  <xdr:twoCellAnchor>
    <xdr:from>
      <xdr:col>6</xdr:col>
      <xdr:colOff>851647</xdr:colOff>
      <xdr:row>19</xdr:row>
      <xdr:rowOff>0</xdr:rowOff>
    </xdr:from>
    <xdr:to>
      <xdr:col>11</xdr:col>
      <xdr:colOff>356987</xdr:colOff>
      <xdr:row>26</xdr:row>
      <xdr:rowOff>134471</xdr:rowOff>
    </xdr:to>
    <xdr:sp macro="" textlink="">
      <xdr:nvSpPr>
        <xdr:cNvPr id="5" name="角丸四角形 4"/>
        <xdr:cNvSpPr/>
      </xdr:nvSpPr>
      <xdr:spPr bwMode="auto">
        <a:xfrm>
          <a:off x="7653618" y="4885765"/>
          <a:ext cx="4435928" cy="1546412"/>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400"/>
            <a:t>・青色セルが入力必要箇所です。</a:t>
          </a:r>
          <a:endParaRPr kumimoji="1" lang="en-US" altLang="ja-JP" sz="1400"/>
        </a:p>
        <a:p>
          <a:pPr algn="l"/>
          <a:endParaRPr kumimoji="1" lang="en-US" altLang="ja-JP" sz="1400"/>
        </a:p>
        <a:p>
          <a:pPr algn="l"/>
          <a:r>
            <a:rPr kumimoji="1" lang="ja-JP" altLang="en-US" sz="1400"/>
            <a:t>・行が足りない場合は、挿入により適宜追加して下さい。</a:t>
          </a:r>
          <a:endParaRPr kumimoji="1" lang="en-US" altLang="ja-JP" sz="14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補助率"/>
      <sheetName val="事業リスト"/>
      <sheetName val="入力規則"/>
      <sheetName val="事業リスト（ＢＤ１）"/>
      <sheetName val="プルダウン"/>
      <sheetName val="補助率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7"/>
  <sheetViews>
    <sheetView zoomScale="90" zoomScaleNormal="90" workbookViewId="0">
      <selection activeCell="B12" sqref="B12"/>
    </sheetView>
  </sheetViews>
  <sheetFormatPr defaultColWidth="9" defaultRowHeight="13.5"/>
  <cols>
    <col min="1" max="1" width="1.875" style="133" customWidth="1"/>
    <col min="2" max="2" width="69" style="133" customWidth="1"/>
    <col min="3" max="10" width="9.25" style="133" customWidth="1"/>
    <col min="11" max="11" width="10" style="133" bestFit="1" customWidth="1"/>
    <col min="12" max="16384" width="9" style="133"/>
  </cols>
  <sheetData>
    <row r="1" spans="2:11" ht="14.25">
      <c r="B1" s="95" t="s">
        <v>424</v>
      </c>
    </row>
    <row r="2" spans="2:11">
      <c r="B2" s="299"/>
      <c r="C2" s="300" t="s">
        <v>401</v>
      </c>
      <c r="D2" s="301"/>
      <c r="E2" s="301"/>
      <c r="F2" s="302"/>
      <c r="G2" s="300" t="s">
        <v>408</v>
      </c>
      <c r="H2" s="301"/>
      <c r="I2" s="301"/>
      <c r="J2" s="302"/>
      <c r="K2" s="303" t="s">
        <v>409</v>
      </c>
    </row>
    <row r="3" spans="2:11" ht="27">
      <c r="B3" s="304"/>
      <c r="C3" s="305" t="s">
        <v>402</v>
      </c>
      <c r="D3" s="306"/>
      <c r="F3" s="307" t="s">
        <v>407</v>
      </c>
      <c r="G3" s="305" t="s">
        <v>410</v>
      </c>
      <c r="H3" s="306"/>
      <c r="J3" s="307" t="s">
        <v>407</v>
      </c>
      <c r="K3" s="299" t="s">
        <v>406</v>
      </c>
    </row>
    <row r="4" spans="2:11">
      <c r="B4" s="308"/>
      <c r="C4" s="309"/>
      <c r="D4" s="303" t="s">
        <v>403</v>
      </c>
      <c r="E4" s="303" t="s">
        <v>404</v>
      </c>
      <c r="F4" s="310"/>
      <c r="G4" s="309"/>
      <c r="H4" s="303" t="s">
        <v>403</v>
      </c>
      <c r="I4" s="303" t="s">
        <v>404</v>
      </c>
      <c r="J4" s="310"/>
      <c r="K4" s="311"/>
    </row>
    <row r="5" spans="2:11">
      <c r="B5" s="312" t="s">
        <v>392</v>
      </c>
      <c r="C5" s="313"/>
      <c r="D5" s="313"/>
      <c r="E5" s="313"/>
      <c r="F5" s="313"/>
      <c r="G5" s="313"/>
      <c r="H5" s="313"/>
      <c r="I5" s="313"/>
      <c r="J5" s="313"/>
      <c r="K5" s="314"/>
    </row>
    <row r="6" spans="2:11">
      <c r="B6" s="315" t="s">
        <v>411</v>
      </c>
      <c r="C6" s="303" t="s">
        <v>405</v>
      </c>
      <c r="D6" s="303" t="s">
        <v>405</v>
      </c>
      <c r="E6" s="303" t="s">
        <v>405</v>
      </c>
      <c r="F6" s="313"/>
      <c r="G6" s="303" t="s">
        <v>405</v>
      </c>
      <c r="H6" s="303" t="s">
        <v>405</v>
      </c>
      <c r="I6" s="303" t="s">
        <v>405</v>
      </c>
      <c r="J6" s="313"/>
      <c r="K6" s="316" t="s">
        <v>425</v>
      </c>
    </row>
    <row r="7" spans="2:11">
      <c r="B7" s="315" t="s">
        <v>412</v>
      </c>
      <c r="C7" s="303" t="s">
        <v>405</v>
      </c>
      <c r="D7" s="303" t="s">
        <v>405</v>
      </c>
      <c r="E7" s="303" t="s">
        <v>405</v>
      </c>
      <c r="F7" s="313"/>
      <c r="G7" s="303" t="s">
        <v>405</v>
      </c>
      <c r="H7" s="303" t="s">
        <v>405</v>
      </c>
      <c r="I7" s="303" t="s">
        <v>405</v>
      </c>
      <c r="J7" s="313"/>
      <c r="K7" s="316" t="s">
        <v>425</v>
      </c>
    </row>
    <row r="8" spans="2:11">
      <c r="B8" s="315" t="s">
        <v>413</v>
      </c>
      <c r="C8" s="303" t="s">
        <v>405</v>
      </c>
      <c r="D8" s="303" t="s">
        <v>405</v>
      </c>
      <c r="E8" s="303" t="s">
        <v>405</v>
      </c>
      <c r="F8" s="313"/>
      <c r="G8" s="303" t="s">
        <v>405</v>
      </c>
      <c r="H8" s="303" t="s">
        <v>405</v>
      </c>
      <c r="I8" s="303" t="s">
        <v>405</v>
      </c>
      <c r="J8" s="313"/>
      <c r="K8" s="316" t="s">
        <v>425</v>
      </c>
    </row>
    <row r="9" spans="2:11">
      <c r="B9" s="315" t="s">
        <v>414</v>
      </c>
      <c r="C9" s="313"/>
      <c r="D9" s="313"/>
      <c r="E9" s="313"/>
      <c r="F9" s="313"/>
      <c r="G9" s="313"/>
      <c r="H9" s="313"/>
      <c r="I9" s="313"/>
      <c r="J9" s="313"/>
      <c r="K9" s="314"/>
    </row>
    <row r="10" spans="2:11">
      <c r="B10" s="315" t="s">
        <v>393</v>
      </c>
      <c r="C10" s="303" t="s">
        <v>405</v>
      </c>
      <c r="D10" s="303" t="s">
        <v>405</v>
      </c>
      <c r="E10" s="303" t="s">
        <v>405</v>
      </c>
      <c r="F10" s="303"/>
      <c r="G10" s="303" t="s">
        <v>405</v>
      </c>
      <c r="H10" s="303" t="s">
        <v>405</v>
      </c>
      <c r="I10" s="303" t="s">
        <v>405</v>
      </c>
      <c r="J10" s="303"/>
      <c r="K10" s="316" t="s">
        <v>425</v>
      </c>
    </row>
    <row r="11" spans="2:11">
      <c r="B11" s="315" t="s">
        <v>394</v>
      </c>
      <c r="C11" s="303" t="s">
        <v>405</v>
      </c>
      <c r="D11" s="303" t="s">
        <v>405</v>
      </c>
      <c r="E11" s="303" t="s">
        <v>405</v>
      </c>
      <c r="F11" s="303" t="s">
        <v>405</v>
      </c>
      <c r="G11" s="303" t="s">
        <v>405</v>
      </c>
      <c r="H11" s="303" t="s">
        <v>405</v>
      </c>
      <c r="I11" s="303" t="s">
        <v>405</v>
      </c>
      <c r="J11" s="303" t="s">
        <v>405</v>
      </c>
      <c r="K11" s="316" t="s">
        <v>425</v>
      </c>
    </row>
    <row r="12" spans="2:11">
      <c r="B12" s="315" t="s">
        <v>415</v>
      </c>
      <c r="C12" s="303" t="s">
        <v>405</v>
      </c>
      <c r="D12" s="303" t="s">
        <v>405</v>
      </c>
      <c r="E12" s="303" t="s">
        <v>405</v>
      </c>
      <c r="F12" s="313"/>
      <c r="G12" s="303" t="s">
        <v>405</v>
      </c>
      <c r="H12" s="303" t="s">
        <v>405</v>
      </c>
      <c r="I12" s="303" t="s">
        <v>405</v>
      </c>
      <c r="J12" s="313"/>
      <c r="K12" s="316" t="s">
        <v>405</v>
      </c>
    </row>
    <row r="13" spans="2:11">
      <c r="B13" s="315" t="s">
        <v>416</v>
      </c>
      <c r="C13" s="303"/>
      <c r="D13" s="303"/>
      <c r="E13" s="303"/>
      <c r="F13" s="313"/>
      <c r="G13" s="303"/>
      <c r="H13" s="303"/>
      <c r="I13" s="303"/>
      <c r="J13" s="313"/>
      <c r="K13" s="314"/>
    </row>
    <row r="14" spans="2:11">
      <c r="B14" s="315" t="s">
        <v>395</v>
      </c>
      <c r="C14" s="303" t="s">
        <v>405</v>
      </c>
      <c r="D14" s="303" t="s">
        <v>405</v>
      </c>
      <c r="E14" s="303" t="s">
        <v>405</v>
      </c>
      <c r="F14" s="313"/>
      <c r="G14" s="303" t="s">
        <v>405</v>
      </c>
      <c r="H14" s="303" t="s">
        <v>405</v>
      </c>
      <c r="I14" s="303" t="s">
        <v>405</v>
      </c>
      <c r="J14" s="313"/>
      <c r="K14" s="316" t="s">
        <v>405</v>
      </c>
    </row>
    <row r="15" spans="2:11">
      <c r="B15" s="315" t="s">
        <v>396</v>
      </c>
      <c r="C15" s="303" t="s">
        <v>405</v>
      </c>
      <c r="D15" s="303" t="s">
        <v>405</v>
      </c>
      <c r="E15" s="303" t="s">
        <v>405</v>
      </c>
      <c r="F15" s="313"/>
      <c r="G15" s="303" t="s">
        <v>405</v>
      </c>
      <c r="H15" s="303" t="s">
        <v>405</v>
      </c>
      <c r="I15" s="303" t="s">
        <v>405</v>
      </c>
      <c r="J15" s="313"/>
      <c r="K15" s="316" t="s">
        <v>405</v>
      </c>
    </row>
    <row r="16" spans="2:11">
      <c r="B16" s="315" t="s">
        <v>417</v>
      </c>
      <c r="C16" s="303" t="s">
        <v>405</v>
      </c>
      <c r="D16" s="303" t="s">
        <v>405</v>
      </c>
      <c r="E16" s="303" t="s">
        <v>405</v>
      </c>
      <c r="F16" s="313"/>
      <c r="G16" s="303" t="s">
        <v>405</v>
      </c>
      <c r="H16" s="303" t="s">
        <v>405</v>
      </c>
      <c r="I16" s="303" t="s">
        <v>405</v>
      </c>
      <c r="J16" s="313"/>
      <c r="K16" s="316" t="s">
        <v>405</v>
      </c>
    </row>
    <row r="17" spans="2:11">
      <c r="B17" s="315" t="s">
        <v>418</v>
      </c>
      <c r="C17" s="303" t="s">
        <v>405</v>
      </c>
      <c r="D17" s="303" t="s">
        <v>405</v>
      </c>
      <c r="E17" s="303" t="s">
        <v>405</v>
      </c>
      <c r="F17" s="313"/>
      <c r="G17" s="303" t="s">
        <v>405</v>
      </c>
      <c r="H17" s="303" t="s">
        <v>405</v>
      </c>
      <c r="I17" s="303" t="s">
        <v>405</v>
      </c>
      <c r="J17" s="313"/>
      <c r="K17" s="316" t="s">
        <v>425</v>
      </c>
    </row>
    <row r="18" spans="2:11">
      <c r="B18" s="315" t="s">
        <v>419</v>
      </c>
      <c r="C18" s="303" t="s">
        <v>405</v>
      </c>
      <c r="D18" s="303" t="s">
        <v>405</v>
      </c>
      <c r="E18" s="303" t="s">
        <v>405</v>
      </c>
      <c r="F18" s="313"/>
      <c r="G18" s="303" t="s">
        <v>405</v>
      </c>
      <c r="H18" s="303" t="s">
        <v>405</v>
      </c>
      <c r="I18" s="303" t="s">
        <v>405</v>
      </c>
      <c r="J18" s="313"/>
      <c r="K18" s="316" t="s">
        <v>405</v>
      </c>
    </row>
    <row r="19" spans="2:11">
      <c r="B19" s="315" t="s">
        <v>420</v>
      </c>
      <c r="C19" s="313"/>
      <c r="D19" s="313"/>
      <c r="E19" s="313"/>
      <c r="F19" s="313"/>
      <c r="G19" s="313"/>
      <c r="H19" s="313"/>
      <c r="I19" s="313"/>
      <c r="J19" s="313"/>
      <c r="K19" s="314"/>
    </row>
    <row r="20" spans="2:11">
      <c r="B20" s="315" t="s">
        <v>397</v>
      </c>
      <c r="C20" s="303" t="s">
        <v>405</v>
      </c>
      <c r="D20" s="303" t="s">
        <v>405</v>
      </c>
      <c r="E20" s="303" t="s">
        <v>405</v>
      </c>
      <c r="F20" s="313"/>
      <c r="G20" s="303" t="s">
        <v>405</v>
      </c>
      <c r="H20" s="303" t="s">
        <v>405</v>
      </c>
      <c r="I20" s="303" t="s">
        <v>405</v>
      </c>
      <c r="J20" s="313"/>
      <c r="K20" s="316" t="s">
        <v>405</v>
      </c>
    </row>
    <row r="21" spans="2:11">
      <c r="B21" s="315" t="s">
        <v>398</v>
      </c>
      <c r="C21" s="303" t="s">
        <v>405</v>
      </c>
      <c r="D21" s="303" t="s">
        <v>405</v>
      </c>
      <c r="E21" s="303" t="s">
        <v>405</v>
      </c>
      <c r="F21" s="313"/>
      <c r="G21" s="303" t="s">
        <v>405</v>
      </c>
      <c r="H21" s="303" t="s">
        <v>405</v>
      </c>
      <c r="I21" s="303" t="s">
        <v>405</v>
      </c>
      <c r="J21" s="313"/>
      <c r="K21" s="316" t="s">
        <v>405</v>
      </c>
    </row>
    <row r="22" spans="2:11">
      <c r="B22" s="315" t="s">
        <v>423</v>
      </c>
      <c r="C22" s="303" t="s">
        <v>405</v>
      </c>
      <c r="D22" s="303" t="s">
        <v>405</v>
      </c>
      <c r="E22" s="303" t="s">
        <v>405</v>
      </c>
      <c r="F22" s="313"/>
      <c r="G22" s="303" t="s">
        <v>405</v>
      </c>
      <c r="H22" s="303" t="s">
        <v>405</v>
      </c>
      <c r="I22" s="303" t="s">
        <v>405</v>
      </c>
      <c r="J22" s="313"/>
      <c r="K22" s="316" t="s">
        <v>405</v>
      </c>
    </row>
    <row r="23" spans="2:11">
      <c r="B23" s="312"/>
      <c r="C23" s="313"/>
      <c r="D23" s="313"/>
      <c r="E23" s="313"/>
      <c r="F23" s="313"/>
      <c r="G23" s="313"/>
      <c r="H23" s="313"/>
      <c r="I23" s="313"/>
      <c r="J23" s="313"/>
      <c r="K23" s="314"/>
    </row>
    <row r="24" spans="2:11">
      <c r="B24" s="312" t="s">
        <v>399</v>
      </c>
      <c r="C24" s="313"/>
      <c r="D24" s="313"/>
      <c r="E24" s="313"/>
      <c r="F24" s="313"/>
      <c r="G24" s="313"/>
      <c r="H24" s="313"/>
      <c r="I24" s="313"/>
      <c r="J24" s="313"/>
      <c r="K24" s="314"/>
    </row>
    <row r="25" spans="2:11">
      <c r="B25" s="315" t="s">
        <v>400</v>
      </c>
      <c r="C25" s="313"/>
      <c r="D25" s="313"/>
      <c r="E25" s="313"/>
      <c r="F25" s="313"/>
      <c r="G25" s="313"/>
      <c r="H25" s="313"/>
      <c r="I25" s="313"/>
      <c r="J25" s="313"/>
      <c r="K25" s="316"/>
    </row>
    <row r="26" spans="2:11">
      <c r="B26" s="315" t="s">
        <v>421</v>
      </c>
      <c r="C26" s="303" t="s">
        <v>405</v>
      </c>
      <c r="D26" s="303" t="s">
        <v>405</v>
      </c>
      <c r="E26" s="303" t="s">
        <v>405</v>
      </c>
      <c r="F26" s="303" t="s">
        <v>405</v>
      </c>
      <c r="G26" s="303" t="s">
        <v>405</v>
      </c>
      <c r="H26" s="303" t="s">
        <v>405</v>
      </c>
      <c r="I26" s="303" t="s">
        <v>405</v>
      </c>
      <c r="J26" s="303" t="s">
        <v>405</v>
      </c>
      <c r="K26" s="316" t="s">
        <v>425</v>
      </c>
    </row>
    <row r="27" spans="2:11">
      <c r="B27" s="315" t="s">
        <v>422</v>
      </c>
      <c r="C27" s="303" t="s">
        <v>405</v>
      </c>
      <c r="D27" s="303" t="s">
        <v>405</v>
      </c>
      <c r="E27" s="303" t="s">
        <v>405</v>
      </c>
      <c r="F27" s="303" t="s">
        <v>405</v>
      </c>
      <c r="G27" s="303" t="s">
        <v>405</v>
      </c>
      <c r="H27" s="303" t="s">
        <v>405</v>
      </c>
      <c r="I27" s="303" t="s">
        <v>405</v>
      </c>
      <c r="J27" s="303" t="s">
        <v>405</v>
      </c>
      <c r="K27" s="316" t="s">
        <v>425</v>
      </c>
    </row>
  </sheetData>
  <phoneticPr fontId="4"/>
  <printOptions horizontalCentered="1"/>
  <pageMargins left="0.51181102362204722" right="0.51181102362204722"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47"/>
  <sheetViews>
    <sheetView view="pageBreakPreview" zoomScale="85" zoomScaleNormal="100" zoomScaleSheetLayoutView="85" workbookViewId="0">
      <selection activeCell="P37" sqref="P37"/>
    </sheetView>
  </sheetViews>
  <sheetFormatPr defaultColWidth="9" defaultRowHeight="13.5" outlineLevelRow="1"/>
  <cols>
    <col min="1" max="2" width="9" style="477"/>
    <col min="3" max="3" width="12.125" style="477" bestFit="1" customWidth="1"/>
    <col min="4" max="7" width="9" style="477"/>
    <col min="8" max="12" width="8.5" style="477" customWidth="1"/>
    <col min="13" max="15" width="11.5" style="477" customWidth="1"/>
    <col min="16" max="16384" width="9" style="477"/>
  </cols>
  <sheetData>
    <row r="1" spans="1:15" ht="14.25">
      <c r="A1" s="476" t="s">
        <v>615</v>
      </c>
    </row>
    <row r="3" spans="1:15" ht="14.25">
      <c r="A3" s="478" t="s">
        <v>582</v>
      </c>
      <c r="B3" s="479"/>
      <c r="C3" s="479"/>
      <c r="D3" s="479"/>
      <c r="E3" s="479"/>
      <c r="F3" s="479"/>
      <c r="G3" s="479"/>
      <c r="H3" s="479"/>
      <c r="I3" s="479"/>
      <c r="J3" s="479"/>
      <c r="K3" s="479"/>
      <c r="L3" s="479"/>
      <c r="M3" s="479"/>
      <c r="N3" s="479"/>
      <c r="O3" s="479"/>
    </row>
    <row r="5" spans="1:15">
      <c r="A5" s="480" t="s">
        <v>774</v>
      </c>
      <c r="I5" s="481"/>
      <c r="O5" s="482" t="s">
        <v>583</v>
      </c>
    </row>
    <row r="6" spans="1:15">
      <c r="A6" s="977" t="s">
        <v>584</v>
      </c>
      <c r="B6" s="977" t="s">
        <v>585</v>
      </c>
      <c r="C6" s="978" t="s">
        <v>586</v>
      </c>
      <c r="D6" s="978" t="s">
        <v>587</v>
      </c>
      <c r="E6" s="978"/>
      <c r="F6" s="978"/>
      <c r="G6" s="978"/>
      <c r="H6" s="978" t="s">
        <v>588</v>
      </c>
      <c r="I6" s="978"/>
      <c r="J6" s="978"/>
      <c r="K6" s="978"/>
      <c r="L6" s="978"/>
      <c r="M6" s="965" t="s">
        <v>589</v>
      </c>
      <c r="N6" s="965" t="s">
        <v>590</v>
      </c>
      <c r="O6" s="965" t="s">
        <v>591</v>
      </c>
    </row>
    <row r="7" spans="1:15" ht="27">
      <c r="A7" s="978"/>
      <c r="B7" s="977"/>
      <c r="C7" s="978"/>
      <c r="D7" s="483" t="s">
        <v>592</v>
      </c>
      <c r="E7" s="483" t="s">
        <v>593</v>
      </c>
      <c r="F7" s="483" t="s">
        <v>594</v>
      </c>
      <c r="G7" s="483" t="s">
        <v>595</v>
      </c>
      <c r="H7" s="484" t="s">
        <v>596</v>
      </c>
      <c r="I7" s="484" t="s">
        <v>597</v>
      </c>
      <c r="J7" s="484" t="s">
        <v>598</v>
      </c>
      <c r="K7" s="484" t="s">
        <v>599</v>
      </c>
      <c r="L7" s="483" t="s">
        <v>600</v>
      </c>
      <c r="M7" s="966"/>
      <c r="N7" s="966"/>
      <c r="O7" s="966"/>
    </row>
    <row r="8" spans="1:15">
      <c r="A8" s="485"/>
      <c r="B8" s="486"/>
      <c r="C8" s="485"/>
      <c r="D8" s="485"/>
      <c r="E8" s="485"/>
      <c r="F8" s="487" t="s">
        <v>601</v>
      </c>
      <c r="G8" s="487" t="s">
        <v>602</v>
      </c>
      <c r="H8" s="486"/>
      <c r="I8" s="486"/>
      <c r="J8" s="486"/>
      <c r="K8" s="486"/>
      <c r="L8" s="485"/>
      <c r="M8" s="485"/>
      <c r="N8" s="485"/>
      <c r="O8" s="485"/>
    </row>
    <row r="9" spans="1:15" ht="15" customHeight="1">
      <c r="A9" s="967"/>
      <c r="B9" s="969"/>
      <c r="C9" s="488"/>
      <c r="D9" s="971"/>
      <c r="E9" s="971"/>
      <c r="F9" s="489"/>
      <c r="G9" s="489"/>
      <c r="H9" s="490"/>
      <c r="I9" s="490"/>
      <c r="J9" s="490"/>
      <c r="K9" s="490"/>
      <c r="L9" s="491"/>
      <c r="M9" s="973"/>
      <c r="N9" s="973"/>
      <c r="O9" s="975"/>
    </row>
    <row r="10" spans="1:15" ht="32.25" customHeight="1">
      <c r="A10" s="968"/>
      <c r="B10" s="970"/>
      <c r="C10" s="492"/>
      <c r="D10" s="972"/>
      <c r="E10" s="972"/>
      <c r="F10" s="493"/>
      <c r="G10" s="493"/>
      <c r="H10" s="494"/>
      <c r="I10" s="494"/>
      <c r="J10" s="494"/>
      <c r="K10" s="494"/>
      <c r="L10" s="495"/>
      <c r="M10" s="974"/>
      <c r="N10" s="974"/>
      <c r="O10" s="976"/>
    </row>
    <row r="11" spans="1:15" ht="15" customHeight="1">
      <c r="A11" s="967"/>
      <c r="B11" s="969"/>
      <c r="C11" s="496"/>
      <c r="D11" s="971"/>
      <c r="E11" s="971"/>
      <c r="F11" s="489"/>
      <c r="G11" s="489"/>
      <c r="H11" s="490"/>
      <c r="I11" s="490"/>
      <c r="J11" s="490"/>
      <c r="K11" s="490"/>
      <c r="L11" s="491"/>
      <c r="M11" s="979"/>
      <c r="N11" s="973"/>
      <c r="O11" s="975"/>
    </row>
    <row r="12" spans="1:15" ht="32.25" customHeight="1">
      <c r="A12" s="968"/>
      <c r="B12" s="970"/>
      <c r="C12" s="492"/>
      <c r="D12" s="972"/>
      <c r="E12" s="972"/>
      <c r="F12" s="493"/>
      <c r="G12" s="493"/>
      <c r="H12" s="494"/>
      <c r="I12" s="494"/>
      <c r="J12" s="494"/>
      <c r="K12" s="494"/>
      <c r="L12" s="495"/>
      <c r="M12" s="974"/>
      <c r="N12" s="974"/>
      <c r="O12" s="976"/>
    </row>
    <row r="13" spans="1:15" ht="15" customHeight="1">
      <c r="A13" s="967"/>
      <c r="B13" s="969"/>
      <c r="C13" s="496"/>
      <c r="D13" s="971"/>
      <c r="E13" s="971"/>
      <c r="F13" s="489"/>
      <c r="G13" s="489"/>
      <c r="H13" s="490"/>
      <c r="I13" s="490"/>
      <c r="J13" s="490"/>
      <c r="K13" s="490"/>
      <c r="L13" s="491"/>
      <c r="M13" s="979"/>
      <c r="N13" s="973"/>
      <c r="O13" s="975"/>
    </row>
    <row r="14" spans="1:15" ht="32.25" customHeight="1">
      <c r="A14" s="968"/>
      <c r="B14" s="970"/>
      <c r="C14" s="492"/>
      <c r="D14" s="972"/>
      <c r="E14" s="972"/>
      <c r="F14" s="493"/>
      <c r="G14" s="493"/>
      <c r="H14" s="494"/>
      <c r="I14" s="494"/>
      <c r="J14" s="494"/>
      <c r="K14" s="494"/>
      <c r="L14" s="495"/>
      <c r="M14" s="974"/>
      <c r="N14" s="974"/>
      <c r="O14" s="976"/>
    </row>
    <row r="15" spans="1:15" ht="15" customHeight="1">
      <c r="A15" s="967"/>
      <c r="B15" s="969"/>
      <c r="C15" s="496"/>
      <c r="D15" s="971"/>
      <c r="E15" s="971"/>
      <c r="F15" s="489"/>
      <c r="G15" s="489"/>
      <c r="H15" s="490"/>
      <c r="I15" s="490"/>
      <c r="J15" s="490"/>
      <c r="K15" s="490"/>
      <c r="L15" s="491"/>
      <c r="M15" s="979"/>
      <c r="N15" s="973"/>
      <c r="O15" s="975"/>
    </row>
    <row r="16" spans="1:15" ht="32.25" customHeight="1">
      <c r="A16" s="968"/>
      <c r="B16" s="970"/>
      <c r="C16" s="492"/>
      <c r="D16" s="972"/>
      <c r="E16" s="972"/>
      <c r="F16" s="493"/>
      <c r="G16" s="493"/>
      <c r="H16" s="494"/>
      <c r="I16" s="494"/>
      <c r="J16" s="494"/>
      <c r="K16" s="494"/>
      <c r="L16" s="495"/>
      <c r="M16" s="974"/>
      <c r="N16" s="974"/>
      <c r="O16" s="976"/>
    </row>
    <row r="17" spans="1:15" ht="15" hidden="1" customHeight="1" outlineLevel="1">
      <c r="A17" s="967"/>
      <c r="B17" s="969"/>
      <c r="C17" s="496"/>
      <c r="D17" s="971"/>
      <c r="E17" s="971"/>
      <c r="F17" s="489"/>
      <c r="G17" s="489"/>
      <c r="H17" s="490"/>
      <c r="I17" s="490"/>
      <c r="J17" s="490"/>
      <c r="K17" s="490"/>
      <c r="L17" s="491">
        <f t="shared" ref="L17:L32" si="0">SUM(H17:K17)</f>
        <v>0</v>
      </c>
      <c r="M17" s="979"/>
      <c r="N17" s="973"/>
      <c r="O17" s="975"/>
    </row>
    <row r="18" spans="1:15" ht="32.25" hidden="1" customHeight="1" outlineLevel="1">
      <c r="A18" s="968"/>
      <c r="B18" s="970"/>
      <c r="C18" s="492"/>
      <c r="D18" s="972"/>
      <c r="E18" s="972"/>
      <c r="F18" s="493"/>
      <c r="G18" s="493"/>
      <c r="H18" s="494"/>
      <c r="I18" s="494"/>
      <c r="J18" s="494"/>
      <c r="K18" s="494"/>
      <c r="L18" s="495">
        <f t="shared" si="0"/>
        <v>0</v>
      </c>
      <c r="M18" s="974"/>
      <c r="N18" s="974"/>
      <c r="O18" s="976"/>
    </row>
    <row r="19" spans="1:15" ht="15" hidden="1" customHeight="1" outlineLevel="1">
      <c r="A19" s="967"/>
      <c r="B19" s="969"/>
      <c r="C19" s="496"/>
      <c r="D19" s="971"/>
      <c r="E19" s="971"/>
      <c r="F19" s="489"/>
      <c r="G19" s="489"/>
      <c r="H19" s="490"/>
      <c r="I19" s="490"/>
      <c r="J19" s="490"/>
      <c r="K19" s="490"/>
      <c r="L19" s="491">
        <f t="shared" si="0"/>
        <v>0</v>
      </c>
      <c r="M19" s="979"/>
      <c r="N19" s="973"/>
      <c r="O19" s="975"/>
    </row>
    <row r="20" spans="1:15" ht="32.25" hidden="1" customHeight="1" outlineLevel="1">
      <c r="A20" s="968"/>
      <c r="B20" s="970"/>
      <c r="C20" s="492"/>
      <c r="D20" s="972"/>
      <c r="E20" s="972"/>
      <c r="F20" s="493"/>
      <c r="G20" s="493"/>
      <c r="H20" s="494"/>
      <c r="I20" s="494"/>
      <c r="J20" s="494"/>
      <c r="K20" s="494"/>
      <c r="L20" s="495">
        <f t="shared" si="0"/>
        <v>0</v>
      </c>
      <c r="M20" s="974"/>
      <c r="N20" s="974"/>
      <c r="O20" s="976"/>
    </row>
    <row r="21" spans="1:15" ht="15" hidden="1" customHeight="1" outlineLevel="1">
      <c r="A21" s="967"/>
      <c r="B21" s="969"/>
      <c r="C21" s="496"/>
      <c r="D21" s="971"/>
      <c r="E21" s="971"/>
      <c r="F21" s="489"/>
      <c r="G21" s="489"/>
      <c r="H21" s="490"/>
      <c r="I21" s="490"/>
      <c r="J21" s="490"/>
      <c r="K21" s="490"/>
      <c r="L21" s="491">
        <f t="shared" si="0"/>
        <v>0</v>
      </c>
      <c r="M21" s="979"/>
      <c r="N21" s="973"/>
      <c r="O21" s="975"/>
    </row>
    <row r="22" spans="1:15" ht="32.25" hidden="1" customHeight="1" outlineLevel="1">
      <c r="A22" s="968"/>
      <c r="B22" s="970"/>
      <c r="C22" s="492"/>
      <c r="D22" s="972"/>
      <c r="E22" s="972"/>
      <c r="F22" s="493"/>
      <c r="G22" s="493"/>
      <c r="H22" s="494"/>
      <c r="I22" s="494"/>
      <c r="J22" s="494"/>
      <c r="K22" s="494"/>
      <c r="L22" s="495">
        <f t="shared" si="0"/>
        <v>0</v>
      </c>
      <c r="M22" s="974"/>
      <c r="N22" s="974"/>
      <c r="O22" s="976"/>
    </row>
    <row r="23" spans="1:15" ht="15" hidden="1" customHeight="1" outlineLevel="1">
      <c r="A23" s="967"/>
      <c r="B23" s="969"/>
      <c r="C23" s="496"/>
      <c r="D23" s="971"/>
      <c r="E23" s="971"/>
      <c r="F23" s="489"/>
      <c r="G23" s="489"/>
      <c r="H23" s="490"/>
      <c r="I23" s="490"/>
      <c r="J23" s="490"/>
      <c r="K23" s="490"/>
      <c r="L23" s="491">
        <f t="shared" si="0"/>
        <v>0</v>
      </c>
      <c r="M23" s="979"/>
      <c r="N23" s="973"/>
      <c r="O23" s="975"/>
    </row>
    <row r="24" spans="1:15" ht="32.25" hidden="1" customHeight="1" outlineLevel="1">
      <c r="A24" s="968"/>
      <c r="B24" s="970"/>
      <c r="C24" s="492"/>
      <c r="D24" s="972"/>
      <c r="E24" s="972"/>
      <c r="F24" s="493"/>
      <c r="G24" s="493"/>
      <c r="H24" s="494"/>
      <c r="I24" s="494"/>
      <c r="J24" s="494"/>
      <c r="K24" s="494"/>
      <c r="L24" s="495">
        <f t="shared" si="0"/>
        <v>0</v>
      </c>
      <c r="M24" s="974"/>
      <c r="N24" s="974"/>
      <c r="O24" s="976"/>
    </row>
    <row r="25" spans="1:15" ht="15" hidden="1" customHeight="1" outlineLevel="1">
      <c r="A25" s="980"/>
      <c r="B25" s="969"/>
      <c r="C25" s="496"/>
      <c r="D25" s="981"/>
      <c r="E25" s="981"/>
      <c r="F25" s="487"/>
      <c r="G25" s="487"/>
      <c r="H25" s="490"/>
      <c r="I25" s="490"/>
      <c r="J25" s="490"/>
      <c r="K25" s="490"/>
      <c r="L25" s="491">
        <f t="shared" si="0"/>
        <v>0</v>
      </c>
      <c r="M25" s="979"/>
      <c r="N25" s="973"/>
      <c r="O25" s="975"/>
    </row>
    <row r="26" spans="1:15" ht="32.25" hidden="1" customHeight="1" outlineLevel="1">
      <c r="A26" s="968"/>
      <c r="B26" s="970"/>
      <c r="C26" s="492"/>
      <c r="D26" s="972"/>
      <c r="E26" s="972"/>
      <c r="F26" s="497"/>
      <c r="G26" s="497"/>
      <c r="H26" s="494"/>
      <c r="I26" s="494"/>
      <c r="J26" s="494"/>
      <c r="K26" s="494"/>
      <c r="L26" s="495">
        <f t="shared" si="0"/>
        <v>0</v>
      </c>
      <c r="M26" s="974"/>
      <c r="N26" s="974"/>
      <c r="O26" s="976"/>
    </row>
    <row r="27" spans="1:15" ht="15" hidden="1" customHeight="1" outlineLevel="1">
      <c r="A27" s="980"/>
      <c r="B27" s="969"/>
      <c r="C27" s="496"/>
      <c r="D27" s="981"/>
      <c r="E27" s="981"/>
      <c r="F27" s="487"/>
      <c r="G27" s="487"/>
      <c r="H27" s="490"/>
      <c r="I27" s="490"/>
      <c r="J27" s="490"/>
      <c r="K27" s="490"/>
      <c r="L27" s="491">
        <f t="shared" si="0"/>
        <v>0</v>
      </c>
      <c r="M27" s="979"/>
      <c r="N27" s="973"/>
      <c r="O27" s="975"/>
    </row>
    <row r="28" spans="1:15" ht="32.25" hidden="1" customHeight="1" outlineLevel="1">
      <c r="A28" s="968"/>
      <c r="B28" s="970"/>
      <c r="C28" s="492"/>
      <c r="D28" s="972"/>
      <c r="E28" s="972"/>
      <c r="F28" s="497"/>
      <c r="G28" s="497"/>
      <c r="H28" s="494"/>
      <c r="I28" s="494"/>
      <c r="J28" s="494"/>
      <c r="K28" s="494"/>
      <c r="L28" s="495">
        <f t="shared" si="0"/>
        <v>0</v>
      </c>
      <c r="M28" s="974"/>
      <c r="N28" s="974"/>
      <c r="O28" s="976"/>
    </row>
    <row r="29" spans="1:15" ht="15" hidden="1" customHeight="1" outlineLevel="1">
      <c r="A29" s="980"/>
      <c r="B29" s="969"/>
      <c r="C29" s="496"/>
      <c r="D29" s="981"/>
      <c r="E29" s="981"/>
      <c r="F29" s="487"/>
      <c r="G29" s="487"/>
      <c r="H29" s="490"/>
      <c r="I29" s="490"/>
      <c r="J29" s="490"/>
      <c r="K29" s="490"/>
      <c r="L29" s="491">
        <f t="shared" si="0"/>
        <v>0</v>
      </c>
      <c r="M29" s="979"/>
      <c r="N29" s="973"/>
      <c r="O29" s="975"/>
    </row>
    <row r="30" spans="1:15" ht="32.25" hidden="1" customHeight="1" outlineLevel="1">
      <c r="A30" s="968"/>
      <c r="B30" s="970"/>
      <c r="C30" s="492"/>
      <c r="D30" s="972"/>
      <c r="E30" s="972"/>
      <c r="F30" s="497"/>
      <c r="G30" s="497"/>
      <c r="H30" s="494"/>
      <c r="I30" s="494"/>
      <c r="J30" s="494"/>
      <c r="K30" s="494"/>
      <c r="L30" s="495">
        <f t="shared" si="0"/>
        <v>0</v>
      </c>
      <c r="M30" s="974"/>
      <c r="N30" s="974"/>
      <c r="O30" s="976"/>
    </row>
    <row r="31" spans="1:15" ht="15" hidden="1" customHeight="1" outlineLevel="1">
      <c r="A31" s="980"/>
      <c r="B31" s="969"/>
      <c r="C31" s="496"/>
      <c r="D31" s="981"/>
      <c r="E31" s="981"/>
      <c r="F31" s="487"/>
      <c r="G31" s="487"/>
      <c r="H31" s="490"/>
      <c r="I31" s="490"/>
      <c r="J31" s="490"/>
      <c r="K31" s="490"/>
      <c r="L31" s="491">
        <f t="shared" si="0"/>
        <v>0</v>
      </c>
      <c r="M31" s="979"/>
      <c r="N31" s="973"/>
      <c r="O31" s="975"/>
    </row>
    <row r="32" spans="1:15" ht="32.25" hidden="1" customHeight="1" outlineLevel="1">
      <c r="A32" s="968"/>
      <c r="B32" s="970"/>
      <c r="C32" s="492"/>
      <c r="D32" s="972"/>
      <c r="E32" s="972"/>
      <c r="F32" s="497"/>
      <c r="G32" s="497"/>
      <c r="H32" s="494"/>
      <c r="I32" s="494"/>
      <c r="J32" s="494"/>
      <c r="K32" s="494"/>
      <c r="L32" s="495">
        <f t="shared" si="0"/>
        <v>0</v>
      </c>
      <c r="M32" s="974"/>
      <c r="N32" s="974"/>
      <c r="O32" s="976"/>
    </row>
    <row r="33" spans="1:15" ht="15" customHeight="1" collapsed="1">
      <c r="A33" s="982" t="s">
        <v>600</v>
      </c>
      <c r="B33" s="983"/>
      <c r="C33" s="983"/>
      <c r="D33" s="983"/>
      <c r="E33" s="984"/>
      <c r="F33" s="487"/>
      <c r="G33" s="487"/>
      <c r="H33" s="491">
        <f>SUM(H9,H11,H13,H15,H17,H19,H21,H23,H25,H27,H29,H31)</f>
        <v>0</v>
      </c>
      <c r="I33" s="491">
        <f t="shared" ref="I33:K34" si="1">SUM(I9,I11,I13,I15,I17,I19,I21,I23,I25,I27,I29,I31)</f>
        <v>0</v>
      </c>
      <c r="J33" s="491">
        <f t="shared" si="1"/>
        <v>0</v>
      </c>
      <c r="K33" s="491">
        <f t="shared" si="1"/>
        <v>0</v>
      </c>
      <c r="L33" s="491">
        <f t="shared" ref="L33:L34" si="2">SUM(H33:K33)</f>
        <v>0</v>
      </c>
      <c r="M33" s="498"/>
      <c r="N33" s="498"/>
      <c r="O33" s="498"/>
    </row>
    <row r="34" spans="1:15" ht="32.25" customHeight="1">
      <c r="A34" s="985"/>
      <c r="B34" s="986"/>
      <c r="C34" s="986"/>
      <c r="D34" s="986"/>
      <c r="E34" s="987"/>
      <c r="F34" s="499"/>
      <c r="G34" s="499"/>
      <c r="H34" s="495">
        <f>SUM(H10,H12,H14,H16,H18,H20,H22,H24,H26,H28,H30,H32)</f>
        <v>0</v>
      </c>
      <c r="I34" s="495">
        <f t="shared" si="1"/>
        <v>0</v>
      </c>
      <c r="J34" s="495">
        <f t="shared" si="1"/>
        <v>0</v>
      </c>
      <c r="K34" s="495">
        <f t="shared" si="1"/>
        <v>0</v>
      </c>
      <c r="L34" s="495">
        <f t="shared" si="2"/>
        <v>0</v>
      </c>
      <c r="M34" s="500"/>
      <c r="N34" s="500"/>
      <c r="O34" s="500"/>
    </row>
    <row r="35" spans="1:15">
      <c r="A35" s="477" t="s">
        <v>603</v>
      </c>
    </row>
    <row r="37" spans="1:15">
      <c r="A37" s="477" t="s">
        <v>604</v>
      </c>
    </row>
    <row r="38" spans="1:15">
      <c r="A38" s="480" t="s">
        <v>605</v>
      </c>
      <c r="B38" s="480"/>
      <c r="C38" s="480"/>
      <c r="D38" s="480"/>
      <c r="E38" s="480"/>
      <c r="F38" s="480"/>
      <c r="G38" s="480"/>
      <c r="H38" s="480"/>
      <c r="I38" s="480"/>
      <c r="J38" s="480"/>
    </row>
    <row r="39" spans="1:15">
      <c r="A39" s="480" t="s">
        <v>606</v>
      </c>
      <c r="B39" s="480"/>
      <c r="C39" s="480"/>
      <c r="D39" s="480"/>
      <c r="E39" s="480"/>
      <c r="F39" s="480"/>
      <c r="G39" s="480"/>
      <c r="H39" s="480"/>
      <c r="I39" s="480"/>
      <c r="J39" s="480"/>
      <c r="K39" s="480"/>
    </row>
    <row r="40" spans="1:15">
      <c r="A40" s="480" t="s">
        <v>607</v>
      </c>
      <c r="B40" s="480"/>
      <c r="C40" s="480"/>
      <c r="D40" s="480"/>
      <c r="E40" s="480"/>
      <c r="F40" s="480"/>
      <c r="G40" s="480"/>
      <c r="H40" s="480"/>
      <c r="I40" s="480"/>
      <c r="J40" s="480"/>
      <c r="K40" s="480"/>
    </row>
    <row r="41" spans="1:15">
      <c r="A41" s="480" t="s">
        <v>608</v>
      </c>
      <c r="B41" s="480"/>
      <c r="C41" s="480"/>
      <c r="D41" s="480"/>
      <c r="E41" s="480"/>
      <c r="F41" s="480"/>
      <c r="G41" s="480"/>
      <c r="H41" s="480"/>
      <c r="I41" s="480"/>
      <c r="J41" s="480"/>
    </row>
    <row r="42" spans="1:15">
      <c r="A42" s="480" t="s">
        <v>609</v>
      </c>
      <c r="B42" s="480"/>
      <c r="C42" s="480"/>
      <c r="D42" s="480"/>
      <c r="E42" s="480"/>
      <c r="F42" s="480"/>
      <c r="G42" s="480"/>
      <c r="H42" s="480"/>
      <c r="I42" s="480"/>
      <c r="J42" s="480"/>
    </row>
    <row r="43" spans="1:15">
      <c r="A43" s="480" t="s">
        <v>610</v>
      </c>
      <c r="B43" s="480"/>
      <c r="C43" s="480"/>
      <c r="D43" s="480"/>
      <c r="E43" s="480"/>
      <c r="F43" s="480"/>
      <c r="G43" s="480"/>
      <c r="H43" s="480"/>
      <c r="I43" s="480"/>
      <c r="J43" s="480"/>
    </row>
    <row r="44" spans="1:15">
      <c r="A44" s="480" t="s">
        <v>611</v>
      </c>
      <c r="B44" s="480"/>
      <c r="C44" s="480"/>
      <c r="D44" s="480"/>
      <c r="E44" s="480"/>
      <c r="F44" s="480"/>
      <c r="G44" s="480"/>
      <c r="H44" s="480"/>
      <c r="I44" s="480"/>
      <c r="J44" s="480"/>
    </row>
    <row r="45" spans="1:15">
      <c r="A45" s="480" t="s">
        <v>612</v>
      </c>
      <c r="B45" s="480"/>
      <c r="C45" s="480"/>
      <c r="D45" s="480"/>
      <c r="E45" s="480"/>
      <c r="F45" s="480"/>
      <c r="G45" s="480"/>
      <c r="H45" s="480"/>
      <c r="I45" s="480"/>
      <c r="J45" s="480"/>
    </row>
    <row r="46" spans="1:15">
      <c r="A46" s="501" t="s">
        <v>613</v>
      </c>
      <c r="F46" s="480"/>
      <c r="G46" s="480"/>
      <c r="H46" s="480"/>
      <c r="I46" s="480"/>
      <c r="J46" s="480"/>
    </row>
    <row r="47" spans="1:15">
      <c r="A47" s="501" t="s">
        <v>614</v>
      </c>
    </row>
  </sheetData>
  <mergeCells count="93">
    <mergeCell ref="O31:O32"/>
    <mergeCell ref="A33:E34"/>
    <mergeCell ref="A31:A32"/>
    <mergeCell ref="B31:B32"/>
    <mergeCell ref="D31:D32"/>
    <mergeCell ref="E31:E32"/>
    <mergeCell ref="M31:M32"/>
    <mergeCell ref="N31:N32"/>
    <mergeCell ref="O27:O28"/>
    <mergeCell ref="A29:A30"/>
    <mergeCell ref="B29:B30"/>
    <mergeCell ref="D29:D30"/>
    <mergeCell ref="E29:E30"/>
    <mergeCell ref="M29:M30"/>
    <mergeCell ref="N29:N30"/>
    <mergeCell ref="O29:O30"/>
    <mergeCell ref="A27:A28"/>
    <mergeCell ref="B27:B28"/>
    <mergeCell ref="D27:D28"/>
    <mergeCell ref="E27:E28"/>
    <mergeCell ref="M27:M28"/>
    <mergeCell ref="N27:N28"/>
    <mergeCell ref="O23:O24"/>
    <mergeCell ref="A25:A26"/>
    <mergeCell ref="B25:B26"/>
    <mergeCell ref="D25:D26"/>
    <mergeCell ref="E25:E26"/>
    <mergeCell ref="M25:M26"/>
    <mergeCell ref="N25:N26"/>
    <mergeCell ref="O25:O26"/>
    <mergeCell ref="A23:A24"/>
    <mergeCell ref="B23:B24"/>
    <mergeCell ref="D23:D24"/>
    <mergeCell ref="E23:E24"/>
    <mergeCell ref="M23:M24"/>
    <mergeCell ref="N23:N24"/>
    <mergeCell ref="O19:O20"/>
    <mergeCell ref="A21:A22"/>
    <mergeCell ref="B21:B22"/>
    <mergeCell ref="D21:D22"/>
    <mergeCell ref="E21:E22"/>
    <mergeCell ref="M21:M22"/>
    <mergeCell ref="N21:N22"/>
    <mergeCell ref="O21:O22"/>
    <mergeCell ref="A19:A20"/>
    <mergeCell ref="B19:B20"/>
    <mergeCell ref="D19:D20"/>
    <mergeCell ref="E19:E20"/>
    <mergeCell ref="M19:M20"/>
    <mergeCell ref="N19:N20"/>
    <mergeCell ref="O15:O16"/>
    <mergeCell ref="A17:A18"/>
    <mergeCell ref="B17:B18"/>
    <mergeCell ref="D17:D18"/>
    <mergeCell ref="E17:E18"/>
    <mergeCell ref="M17:M18"/>
    <mergeCell ref="N17:N18"/>
    <mergeCell ref="O17:O18"/>
    <mergeCell ref="A15:A16"/>
    <mergeCell ref="B15:B16"/>
    <mergeCell ref="D15:D16"/>
    <mergeCell ref="E15:E16"/>
    <mergeCell ref="M15:M16"/>
    <mergeCell ref="N15:N16"/>
    <mergeCell ref="O11:O12"/>
    <mergeCell ref="A13:A14"/>
    <mergeCell ref="B13:B14"/>
    <mergeCell ref="D13:D14"/>
    <mergeCell ref="E13:E14"/>
    <mergeCell ref="M13:M14"/>
    <mergeCell ref="N13:N14"/>
    <mergeCell ref="O13:O14"/>
    <mergeCell ref="A11:A12"/>
    <mergeCell ref="B11:B12"/>
    <mergeCell ref="D11:D12"/>
    <mergeCell ref="E11:E12"/>
    <mergeCell ref="M11:M12"/>
    <mergeCell ref="N11:N12"/>
    <mergeCell ref="N6:N7"/>
    <mergeCell ref="O6:O7"/>
    <mergeCell ref="A9:A10"/>
    <mergeCell ref="B9:B10"/>
    <mergeCell ref="D9:D10"/>
    <mergeCell ref="E9:E10"/>
    <mergeCell ref="M9:M10"/>
    <mergeCell ref="N9:N10"/>
    <mergeCell ref="O9:O10"/>
    <mergeCell ref="A6:A7"/>
    <mergeCell ref="B6:B7"/>
    <mergeCell ref="C6:C7"/>
    <mergeCell ref="D6:G6"/>
    <mergeCell ref="H6:L6"/>
    <mergeCell ref="M6:M7"/>
  </mergeCells>
  <phoneticPr fontId="4"/>
  <dataValidations count="1">
    <dataValidation type="list" allowBlank="1" showInputMessage="1" showErrorMessage="1" sqref="C9 C13 C15 C11 C17 C19 C21 C23 C25 C27 C29 C31">
      <formula1>"直接,委託"</formula1>
    </dataValidation>
  </dataValidations>
  <printOptions horizontalCentered="1"/>
  <pageMargins left="0.70866141732283472" right="0.70866141732283472" top="0.74803149606299213" bottom="0.35433070866141736" header="0.31496062992125984" footer="0.31496062992125984"/>
  <pageSetup paperSize="9" scale="94" fitToHeight="0"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topLeftCell="A3" zoomScaleNormal="100" zoomScaleSheetLayoutView="100" workbookViewId="0">
      <selection activeCell="E42" sqref="E42:E43"/>
    </sheetView>
  </sheetViews>
  <sheetFormatPr defaultColWidth="9" defaultRowHeight="14.25"/>
  <cols>
    <col min="1" max="1" width="86.25" style="503" customWidth="1"/>
    <col min="2" max="16384" width="9" style="503"/>
  </cols>
  <sheetData>
    <row r="1" spans="1:1">
      <c r="A1" s="502" t="s">
        <v>615</v>
      </c>
    </row>
    <row r="2" spans="1:1" ht="27.75" customHeight="1">
      <c r="A2" s="504" t="s">
        <v>616</v>
      </c>
    </row>
    <row r="4" spans="1:1">
      <c r="A4" s="503" t="s">
        <v>775</v>
      </c>
    </row>
    <row r="5" spans="1:1" ht="23.25" customHeight="1">
      <c r="A5" s="505" t="s">
        <v>617</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G36" sqref="G36"/>
    </sheetView>
  </sheetViews>
  <sheetFormatPr defaultColWidth="9" defaultRowHeight="14.25"/>
  <cols>
    <col min="1" max="1" width="86.25" style="503" customWidth="1"/>
    <col min="2" max="16384" width="9" style="503"/>
  </cols>
  <sheetData>
    <row r="1" spans="1:1">
      <c r="A1" s="502" t="s">
        <v>615</v>
      </c>
    </row>
    <row r="2" spans="1:1" ht="27.75" customHeight="1">
      <c r="A2" s="504" t="s">
        <v>618</v>
      </c>
    </row>
    <row r="4" spans="1:1">
      <c r="A4" s="503" t="s">
        <v>775</v>
      </c>
    </row>
    <row r="5" spans="1:1" ht="23.25" customHeight="1">
      <c r="A5" s="505" t="s">
        <v>617</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51"/>
  <sheetViews>
    <sheetView view="pageBreakPreview" zoomScaleNormal="100" zoomScaleSheetLayoutView="100" workbookViewId="0">
      <selection activeCell="A6" sqref="A6:A51"/>
    </sheetView>
  </sheetViews>
  <sheetFormatPr defaultColWidth="9" defaultRowHeight="14.25"/>
  <cols>
    <col min="1" max="1" width="86.25" style="503" customWidth="1"/>
    <col min="2" max="16384" width="9" style="503"/>
  </cols>
  <sheetData>
    <row r="1" spans="1:1">
      <c r="A1" s="502" t="s">
        <v>615</v>
      </c>
    </row>
    <row r="2" spans="1:1" ht="27.75" customHeight="1">
      <c r="A2" s="504" t="s">
        <v>797</v>
      </c>
    </row>
    <row r="4" spans="1:1">
      <c r="A4" s="503" t="s">
        <v>775</v>
      </c>
    </row>
    <row r="5" spans="1:1" ht="23.25" customHeight="1">
      <c r="A5" s="505" t="s">
        <v>617</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32"/>
  <sheetViews>
    <sheetView showZeros="0" view="pageBreakPreview" zoomScaleNormal="75" zoomScaleSheetLayoutView="100" workbookViewId="0">
      <selection activeCell="M16" sqref="M16"/>
    </sheetView>
  </sheetViews>
  <sheetFormatPr defaultRowHeight="15.75" customHeight="1"/>
  <cols>
    <col min="1" max="1" width="9.25" style="95" customWidth="1"/>
    <col min="2" max="2" width="16.75" style="95" customWidth="1"/>
    <col min="3" max="3" width="8.5" style="95" customWidth="1"/>
    <col min="4" max="4" width="3.5" style="95" bestFit="1" customWidth="1"/>
    <col min="5" max="5" width="8.5" style="95" bestFit="1" customWidth="1"/>
    <col min="6" max="6" width="8.75" style="95" bestFit="1" customWidth="1"/>
    <col min="7" max="7" width="9.25" style="95" customWidth="1"/>
    <col min="8" max="8" width="16.75" style="95" customWidth="1"/>
    <col min="9" max="9" width="9.25" style="95" customWidth="1"/>
    <col min="10" max="12" width="12.125" style="95" customWidth="1"/>
    <col min="13" max="13" width="25.75" style="95" customWidth="1"/>
    <col min="14" max="17" width="9.75" style="95" customWidth="1"/>
    <col min="18" max="18" width="11.625" style="95" customWidth="1"/>
    <col min="19" max="256" width="9" style="95"/>
    <col min="257" max="257" width="9.25" style="95" customWidth="1"/>
    <col min="258" max="258" width="16.75" style="95" customWidth="1"/>
    <col min="259" max="259" width="8.5" style="95" customWidth="1"/>
    <col min="260" max="260" width="3.5" style="95" bestFit="1" customWidth="1"/>
    <col min="261" max="261" width="8.5" style="95" bestFit="1" customWidth="1"/>
    <col min="262" max="262" width="8.75" style="95" bestFit="1" customWidth="1"/>
    <col min="263" max="263" width="9.25" style="95" customWidth="1"/>
    <col min="264" max="264" width="16.75" style="95" customWidth="1"/>
    <col min="265" max="265" width="9.25" style="95" customWidth="1"/>
    <col min="266" max="268" width="12.125" style="95" customWidth="1"/>
    <col min="269" max="269" width="25.75" style="95" customWidth="1"/>
    <col min="270" max="273" width="9.75" style="95" customWidth="1"/>
    <col min="274" max="274" width="11.625" style="95" customWidth="1"/>
    <col min="275" max="512" width="9" style="95"/>
    <col min="513" max="513" width="9.25" style="95" customWidth="1"/>
    <col min="514" max="514" width="16.75" style="95" customWidth="1"/>
    <col min="515" max="515" width="8.5" style="95" customWidth="1"/>
    <col min="516" max="516" width="3.5" style="95" bestFit="1" customWidth="1"/>
    <col min="517" max="517" width="8.5" style="95" bestFit="1" customWidth="1"/>
    <col min="518" max="518" width="8.75" style="95" bestFit="1" customWidth="1"/>
    <col min="519" max="519" width="9.25" style="95" customWidth="1"/>
    <col min="520" max="520" width="16.75" style="95" customWidth="1"/>
    <col min="521" max="521" width="9.25" style="95" customWidth="1"/>
    <col min="522" max="524" width="12.125" style="95" customWidth="1"/>
    <col min="525" max="525" width="25.75" style="95" customWidth="1"/>
    <col min="526" max="529" width="9.75" style="95" customWidth="1"/>
    <col min="530" max="530" width="11.625" style="95" customWidth="1"/>
    <col min="531" max="768" width="9" style="95"/>
    <col min="769" max="769" width="9.25" style="95" customWidth="1"/>
    <col min="770" max="770" width="16.75" style="95" customWidth="1"/>
    <col min="771" max="771" width="8.5" style="95" customWidth="1"/>
    <col min="772" max="772" width="3.5" style="95" bestFit="1" customWidth="1"/>
    <col min="773" max="773" width="8.5" style="95" bestFit="1" customWidth="1"/>
    <col min="774" max="774" width="8.75" style="95" bestFit="1" customWidth="1"/>
    <col min="775" max="775" width="9.25" style="95" customWidth="1"/>
    <col min="776" max="776" width="16.75" style="95" customWidth="1"/>
    <col min="777" max="777" width="9.25" style="95" customWidth="1"/>
    <col min="778" max="780" width="12.125" style="95" customWidth="1"/>
    <col min="781" max="781" width="25.75" style="95" customWidth="1"/>
    <col min="782" max="785" width="9.75" style="95" customWidth="1"/>
    <col min="786" max="786" width="11.625" style="95" customWidth="1"/>
    <col min="787" max="1024" width="9" style="95"/>
    <col min="1025" max="1025" width="9.25" style="95" customWidth="1"/>
    <col min="1026" max="1026" width="16.75" style="95" customWidth="1"/>
    <col min="1027" max="1027" width="8.5" style="95" customWidth="1"/>
    <col min="1028" max="1028" width="3.5" style="95" bestFit="1" customWidth="1"/>
    <col min="1029" max="1029" width="8.5" style="95" bestFit="1" customWidth="1"/>
    <col min="1030" max="1030" width="8.75" style="95" bestFit="1" customWidth="1"/>
    <col min="1031" max="1031" width="9.25" style="95" customWidth="1"/>
    <col min="1032" max="1032" width="16.75" style="95" customWidth="1"/>
    <col min="1033" max="1033" width="9.25" style="95" customWidth="1"/>
    <col min="1034" max="1036" width="12.125" style="95" customWidth="1"/>
    <col min="1037" max="1037" width="25.75" style="95" customWidth="1"/>
    <col min="1038" max="1041" width="9.75" style="95" customWidth="1"/>
    <col min="1042" max="1042" width="11.625" style="95" customWidth="1"/>
    <col min="1043" max="1280" width="9" style="95"/>
    <col min="1281" max="1281" width="9.25" style="95" customWidth="1"/>
    <col min="1282" max="1282" width="16.75" style="95" customWidth="1"/>
    <col min="1283" max="1283" width="8.5" style="95" customWidth="1"/>
    <col min="1284" max="1284" width="3.5" style="95" bestFit="1" customWidth="1"/>
    <col min="1285" max="1285" width="8.5" style="95" bestFit="1" customWidth="1"/>
    <col min="1286" max="1286" width="8.75" style="95" bestFit="1" customWidth="1"/>
    <col min="1287" max="1287" width="9.25" style="95" customWidth="1"/>
    <col min="1288" max="1288" width="16.75" style="95" customWidth="1"/>
    <col min="1289" max="1289" width="9.25" style="95" customWidth="1"/>
    <col min="1290" max="1292" width="12.125" style="95" customWidth="1"/>
    <col min="1293" max="1293" width="25.75" style="95" customWidth="1"/>
    <col min="1294" max="1297" width="9.75" style="95" customWidth="1"/>
    <col min="1298" max="1298" width="11.625" style="95" customWidth="1"/>
    <col min="1299" max="1536" width="9" style="95"/>
    <col min="1537" max="1537" width="9.25" style="95" customWidth="1"/>
    <col min="1538" max="1538" width="16.75" style="95" customWidth="1"/>
    <col min="1539" max="1539" width="8.5" style="95" customWidth="1"/>
    <col min="1540" max="1540" width="3.5" style="95" bestFit="1" customWidth="1"/>
    <col min="1541" max="1541" width="8.5" style="95" bestFit="1" customWidth="1"/>
    <col min="1542" max="1542" width="8.75" style="95" bestFit="1" customWidth="1"/>
    <col min="1543" max="1543" width="9.25" style="95" customWidth="1"/>
    <col min="1544" max="1544" width="16.75" style="95" customWidth="1"/>
    <col min="1545" max="1545" width="9.25" style="95" customWidth="1"/>
    <col min="1546" max="1548" width="12.125" style="95" customWidth="1"/>
    <col min="1549" max="1549" width="25.75" style="95" customWidth="1"/>
    <col min="1550" max="1553" width="9.75" style="95" customWidth="1"/>
    <col min="1554" max="1554" width="11.625" style="95" customWidth="1"/>
    <col min="1555" max="1792" width="9" style="95"/>
    <col min="1793" max="1793" width="9.25" style="95" customWidth="1"/>
    <col min="1794" max="1794" width="16.75" style="95" customWidth="1"/>
    <col min="1795" max="1795" width="8.5" style="95" customWidth="1"/>
    <col min="1796" max="1796" width="3.5" style="95" bestFit="1" customWidth="1"/>
    <col min="1797" max="1797" width="8.5" style="95" bestFit="1" customWidth="1"/>
    <col min="1798" max="1798" width="8.75" style="95" bestFit="1" customWidth="1"/>
    <col min="1799" max="1799" width="9.25" style="95" customWidth="1"/>
    <col min="1800" max="1800" width="16.75" style="95" customWidth="1"/>
    <col min="1801" max="1801" width="9.25" style="95" customWidth="1"/>
    <col min="1802" max="1804" width="12.125" style="95" customWidth="1"/>
    <col min="1805" max="1805" width="25.75" style="95" customWidth="1"/>
    <col min="1806" max="1809" width="9.75" style="95" customWidth="1"/>
    <col min="1810" max="1810" width="11.625" style="95" customWidth="1"/>
    <col min="1811" max="2048" width="9" style="95"/>
    <col min="2049" max="2049" width="9.25" style="95" customWidth="1"/>
    <col min="2050" max="2050" width="16.75" style="95" customWidth="1"/>
    <col min="2051" max="2051" width="8.5" style="95" customWidth="1"/>
    <col min="2052" max="2052" width="3.5" style="95" bestFit="1" customWidth="1"/>
    <col min="2053" max="2053" width="8.5" style="95" bestFit="1" customWidth="1"/>
    <col min="2054" max="2054" width="8.75" style="95" bestFit="1" customWidth="1"/>
    <col min="2055" max="2055" width="9.25" style="95" customWidth="1"/>
    <col min="2056" max="2056" width="16.75" style="95" customWidth="1"/>
    <col min="2057" max="2057" width="9.25" style="95" customWidth="1"/>
    <col min="2058" max="2060" width="12.125" style="95" customWidth="1"/>
    <col min="2061" max="2061" width="25.75" style="95" customWidth="1"/>
    <col min="2062" max="2065" width="9.75" style="95" customWidth="1"/>
    <col min="2066" max="2066" width="11.625" style="95" customWidth="1"/>
    <col min="2067" max="2304" width="9" style="95"/>
    <col min="2305" max="2305" width="9.25" style="95" customWidth="1"/>
    <col min="2306" max="2306" width="16.75" style="95" customWidth="1"/>
    <col min="2307" max="2307" width="8.5" style="95" customWidth="1"/>
    <col min="2308" max="2308" width="3.5" style="95" bestFit="1" customWidth="1"/>
    <col min="2309" max="2309" width="8.5" style="95" bestFit="1" customWidth="1"/>
    <col min="2310" max="2310" width="8.75" style="95" bestFit="1" customWidth="1"/>
    <col min="2311" max="2311" width="9.25" style="95" customWidth="1"/>
    <col min="2312" max="2312" width="16.75" style="95" customWidth="1"/>
    <col min="2313" max="2313" width="9.25" style="95" customWidth="1"/>
    <col min="2314" max="2316" width="12.125" style="95" customWidth="1"/>
    <col min="2317" max="2317" width="25.75" style="95" customWidth="1"/>
    <col min="2318" max="2321" width="9.75" style="95" customWidth="1"/>
    <col min="2322" max="2322" width="11.625" style="95" customWidth="1"/>
    <col min="2323" max="2560" width="9" style="95"/>
    <col min="2561" max="2561" width="9.25" style="95" customWidth="1"/>
    <col min="2562" max="2562" width="16.75" style="95" customWidth="1"/>
    <col min="2563" max="2563" width="8.5" style="95" customWidth="1"/>
    <col min="2564" max="2564" width="3.5" style="95" bestFit="1" customWidth="1"/>
    <col min="2565" max="2565" width="8.5" style="95" bestFit="1" customWidth="1"/>
    <col min="2566" max="2566" width="8.75" style="95" bestFit="1" customWidth="1"/>
    <col min="2567" max="2567" width="9.25" style="95" customWidth="1"/>
    <col min="2568" max="2568" width="16.75" style="95" customWidth="1"/>
    <col min="2569" max="2569" width="9.25" style="95" customWidth="1"/>
    <col min="2570" max="2572" width="12.125" style="95" customWidth="1"/>
    <col min="2573" max="2573" width="25.75" style="95" customWidth="1"/>
    <col min="2574" max="2577" width="9.75" style="95" customWidth="1"/>
    <col min="2578" max="2578" width="11.625" style="95" customWidth="1"/>
    <col min="2579" max="2816" width="9" style="95"/>
    <col min="2817" max="2817" width="9.25" style="95" customWidth="1"/>
    <col min="2818" max="2818" width="16.75" style="95" customWidth="1"/>
    <col min="2819" max="2819" width="8.5" style="95" customWidth="1"/>
    <col min="2820" max="2820" width="3.5" style="95" bestFit="1" customWidth="1"/>
    <col min="2821" max="2821" width="8.5" style="95" bestFit="1" customWidth="1"/>
    <col min="2822" max="2822" width="8.75" style="95" bestFit="1" customWidth="1"/>
    <col min="2823" max="2823" width="9.25" style="95" customWidth="1"/>
    <col min="2824" max="2824" width="16.75" style="95" customWidth="1"/>
    <col min="2825" max="2825" width="9.25" style="95" customWidth="1"/>
    <col min="2826" max="2828" width="12.125" style="95" customWidth="1"/>
    <col min="2829" max="2829" width="25.75" style="95" customWidth="1"/>
    <col min="2830" max="2833" width="9.75" style="95" customWidth="1"/>
    <col min="2834" max="2834" width="11.625" style="95" customWidth="1"/>
    <col min="2835" max="3072" width="9" style="95"/>
    <col min="3073" max="3073" width="9.25" style="95" customWidth="1"/>
    <col min="3074" max="3074" width="16.75" style="95" customWidth="1"/>
    <col min="3075" max="3075" width="8.5" style="95" customWidth="1"/>
    <col min="3076" max="3076" width="3.5" style="95" bestFit="1" customWidth="1"/>
    <col min="3077" max="3077" width="8.5" style="95" bestFit="1" customWidth="1"/>
    <col min="3078" max="3078" width="8.75" style="95" bestFit="1" customWidth="1"/>
    <col min="3079" max="3079" width="9.25" style="95" customWidth="1"/>
    <col min="3080" max="3080" width="16.75" style="95" customWidth="1"/>
    <col min="3081" max="3081" width="9.25" style="95" customWidth="1"/>
    <col min="3082" max="3084" width="12.125" style="95" customWidth="1"/>
    <col min="3085" max="3085" width="25.75" style="95" customWidth="1"/>
    <col min="3086" max="3089" width="9.75" style="95" customWidth="1"/>
    <col min="3090" max="3090" width="11.625" style="95" customWidth="1"/>
    <col min="3091" max="3328" width="9" style="95"/>
    <col min="3329" max="3329" width="9.25" style="95" customWidth="1"/>
    <col min="3330" max="3330" width="16.75" style="95" customWidth="1"/>
    <col min="3331" max="3331" width="8.5" style="95" customWidth="1"/>
    <col min="3332" max="3332" width="3.5" style="95" bestFit="1" customWidth="1"/>
    <col min="3333" max="3333" width="8.5" style="95" bestFit="1" customWidth="1"/>
    <col min="3334" max="3334" width="8.75" style="95" bestFit="1" customWidth="1"/>
    <col min="3335" max="3335" width="9.25" style="95" customWidth="1"/>
    <col min="3336" max="3336" width="16.75" style="95" customWidth="1"/>
    <col min="3337" max="3337" width="9.25" style="95" customWidth="1"/>
    <col min="3338" max="3340" width="12.125" style="95" customWidth="1"/>
    <col min="3341" max="3341" width="25.75" style="95" customWidth="1"/>
    <col min="3342" max="3345" width="9.75" style="95" customWidth="1"/>
    <col min="3346" max="3346" width="11.625" style="95" customWidth="1"/>
    <col min="3347" max="3584" width="9" style="95"/>
    <col min="3585" max="3585" width="9.25" style="95" customWidth="1"/>
    <col min="3586" max="3586" width="16.75" style="95" customWidth="1"/>
    <col min="3587" max="3587" width="8.5" style="95" customWidth="1"/>
    <col min="3588" max="3588" width="3.5" style="95" bestFit="1" customWidth="1"/>
    <col min="3589" max="3589" width="8.5" style="95" bestFit="1" customWidth="1"/>
    <col min="3590" max="3590" width="8.75" style="95" bestFit="1" customWidth="1"/>
    <col min="3591" max="3591" width="9.25" style="95" customWidth="1"/>
    <col min="3592" max="3592" width="16.75" style="95" customWidth="1"/>
    <col min="3593" max="3593" width="9.25" style="95" customWidth="1"/>
    <col min="3594" max="3596" width="12.125" style="95" customWidth="1"/>
    <col min="3597" max="3597" width="25.75" style="95" customWidth="1"/>
    <col min="3598" max="3601" width="9.75" style="95" customWidth="1"/>
    <col min="3602" max="3602" width="11.625" style="95" customWidth="1"/>
    <col min="3603" max="3840" width="9" style="95"/>
    <col min="3841" max="3841" width="9.25" style="95" customWidth="1"/>
    <col min="3842" max="3842" width="16.75" style="95" customWidth="1"/>
    <col min="3843" max="3843" width="8.5" style="95" customWidth="1"/>
    <col min="3844" max="3844" width="3.5" style="95" bestFit="1" customWidth="1"/>
    <col min="3845" max="3845" width="8.5" style="95" bestFit="1" customWidth="1"/>
    <col min="3846" max="3846" width="8.75" style="95" bestFit="1" customWidth="1"/>
    <col min="3847" max="3847" width="9.25" style="95" customWidth="1"/>
    <col min="3848" max="3848" width="16.75" style="95" customWidth="1"/>
    <col min="3849" max="3849" width="9.25" style="95" customWidth="1"/>
    <col min="3850" max="3852" width="12.125" style="95" customWidth="1"/>
    <col min="3853" max="3853" width="25.75" style="95" customWidth="1"/>
    <col min="3854" max="3857" width="9.75" style="95" customWidth="1"/>
    <col min="3858" max="3858" width="11.625" style="95" customWidth="1"/>
    <col min="3859" max="4096" width="9" style="95"/>
    <col min="4097" max="4097" width="9.25" style="95" customWidth="1"/>
    <col min="4098" max="4098" width="16.75" style="95" customWidth="1"/>
    <col min="4099" max="4099" width="8.5" style="95" customWidth="1"/>
    <col min="4100" max="4100" width="3.5" style="95" bestFit="1" customWidth="1"/>
    <col min="4101" max="4101" width="8.5" style="95" bestFit="1" customWidth="1"/>
    <col min="4102" max="4102" width="8.75" style="95" bestFit="1" customWidth="1"/>
    <col min="4103" max="4103" width="9.25" style="95" customWidth="1"/>
    <col min="4104" max="4104" width="16.75" style="95" customWidth="1"/>
    <col min="4105" max="4105" width="9.25" style="95" customWidth="1"/>
    <col min="4106" max="4108" width="12.125" style="95" customWidth="1"/>
    <col min="4109" max="4109" width="25.75" style="95" customWidth="1"/>
    <col min="4110" max="4113" width="9.75" style="95" customWidth="1"/>
    <col min="4114" max="4114" width="11.625" style="95" customWidth="1"/>
    <col min="4115" max="4352" width="9" style="95"/>
    <col min="4353" max="4353" width="9.25" style="95" customWidth="1"/>
    <col min="4354" max="4354" width="16.75" style="95" customWidth="1"/>
    <col min="4355" max="4355" width="8.5" style="95" customWidth="1"/>
    <col min="4356" max="4356" width="3.5" style="95" bestFit="1" customWidth="1"/>
    <col min="4357" max="4357" width="8.5" style="95" bestFit="1" customWidth="1"/>
    <col min="4358" max="4358" width="8.75" style="95" bestFit="1" customWidth="1"/>
    <col min="4359" max="4359" width="9.25" style="95" customWidth="1"/>
    <col min="4360" max="4360" width="16.75" style="95" customWidth="1"/>
    <col min="4361" max="4361" width="9.25" style="95" customWidth="1"/>
    <col min="4362" max="4364" width="12.125" style="95" customWidth="1"/>
    <col min="4365" max="4365" width="25.75" style="95" customWidth="1"/>
    <col min="4366" max="4369" width="9.75" style="95" customWidth="1"/>
    <col min="4370" max="4370" width="11.625" style="95" customWidth="1"/>
    <col min="4371" max="4608" width="9" style="95"/>
    <col min="4609" max="4609" width="9.25" style="95" customWidth="1"/>
    <col min="4610" max="4610" width="16.75" style="95" customWidth="1"/>
    <col min="4611" max="4611" width="8.5" style="95" customWidth="1"/>
    <col min="4612" max="4612" width="3.5" style="95" bestFit="1" customWidth="1"/>
    <col min="4613" max="4613" width="8.5" style="95" bestFit="1" customWidth="1"/>
    <col min="4614" max="4614" width="8.75" style="95" bestFit="1" customWidth="1"/>
    <col min="4615" max="4615" width="9.25" style="95" customWidth="1"/>
    <col min="4616" max="4616" width="16.75" style="95" customWidth="1"/>
    <col min="4617" max="4617" width="9.25" style="95" customWidth="1"/>
    <col min="4618" max="4620" width="12.125" style="95" customWidth="1"/>
    <col min="4621" max="4621" width="25.75" style="95" customWidth="1"/>
    <col min="4622" max="4625" width="9.75" style="95" customWidth="1"/>
    <col min="4626" max="4626" width="11.625" style="95" customWidth="1"/>
    <col min="4627" max="4864" width="9" style="95"/>
    <col min="4865" max="4865" width="9.25" style="95" customWidth="1"/>
    <col min="4866" max="4866" width="16.75" style="95" customWidth="1"/>
    <col min="4867" max="4867" width="8.5" style="95" customWidth="1"/>
    <col min="4868" max="4868" width="3.5" style="95" bestFit="1" customWidth="1"/>
    <col min="4869" max="4869" width="8.5" style="95" bestFit="1" customWidth="1"/>
    <col min="4870" max="4870" width="8.75" style="95" bestFit="1" customWidth="1"/>
    <col min="4871" max="4871" width="9.25" style="95" customWidth="1"/>
    <col min="4872" max="4872" width="16.75" style="95" customWidth="1"/>
    <col min="4873" max="4873" width="9.25" style="95" customWidth="1"/>
    <col min="4874" max="4876" width="12.125" style="95" customWidth="1"/>
    <col min="4877" max="4877" width="25.75" style="95" customWidth="1"/>
    <col min="4878" max="4881" width="9.75" style="95" customWidth="1"/>
    <col min="4882" max="4882" width="11.625" style="95" customWidth="1"/>
    <col min="4883" max="5120" width="9" style="95"/>
    <col min="5121" max="5121" width="9.25" style="95" customWidth="1"/>
    <col min="5122" max="5122" width="16.75" style="95" customWidth="1"/>
    <col min="5123" max="5123" width="8.5" style="95" customWidth="1"/>
    <col min="5124" max="5124" width="3.5" style="95" bestFit="1" customWidth="1"/>
    <col min="5125" max="5125" width="8.5" style="95" bestFit="1" customWidth="1"/>
    <col min="5126" max="5126" width="8.75" style="95" bestFit="1" customWidth="1"/>
    <col min="5127" max="5127" width="9.25" style="95" customWidth="1"/>
    <col min="5128" max="5128" width="16.75" style="95" customWidth="1"/>
    <col min="5129" max="5129" width="9.25" style="95" customWidth="1"/>
    <col min="5130" max="5132" width="12.125" style="95" customWidth="1"/>
    <col min="5133" max="5133" width="25.75" style="95" customWidth="1"/>
    <col min="5134" max="5137" width="9.75" style="95" customWidth="1"/>
    <col min="5138" max="5138" width="11.625" style="95" customWidth="1"/>
    <col min="5139" max="5376" width="9" style="95"/>
    <col min="5377" max="5377" width="9.25" style="95" customWidth="1"/>
    <col min="5378" max="5378" width="16.75" style="95" customWidth="1"/>
    <col min="5379" max="5379" width="8.5" style="95" customWidth="1"/>
    <col min="5380" max="5380" width="3.5" style="95" bestFit="1" customWidth="1"/>
    <col min="5381" max="5381" width="8.5" style="95" bestFit="1" customWidth="1"/>
    <col min="5382" max="5382" width="8.75" style="95" bestFit="1" customWidth="1"/>
    <col min="5383" max="5383" width="9.25" style="95" customWidth="1"/>
    <col min="5384" max="5384" width="16.75" style="95" customWidth="1"/>
    <col min="5385" max="5385" width="9.25" style="95" customWidth="1"/>
    <col min="5386" max="5388" width="12.125" style="95" customWidth="1"/>
    <col min="5389" max="5389" width="25.75" style="95" customWidth="1"/>
    <col min="5390" max="5393" width="9.75" style="95" customWidth="1"/>
    <col min="5394" max="5394" width="11.625" style="95" customWidth="1"/>
    <col min="5395" max="5632" width="9" style="95"/>
    <col min="5633" max="5633" width="9.25" style="95" customWidth="1"/>
    <col min="5634" max="5634" width="16.75" style="95" customWidth="1"/>
    <col min="5635" max="5635" width="8.5" style="95" customWidth="1"/>
    <col min="5636" max="5636" width="3.5" style="95" bestFit="1" customWidth="1"/>
    <col min="5637" max="5637" width="8.5" style="95" bestFit="1" customWidth="1"/>
    <col min="5638" max="5638" width="8.75" style="95" bestFit="1" customWidth="1"/>
    <col min="5639" max="5639" width="9.25" style="95" customWidth="1"/>
    <col min="5640" max="5640" width="16.75" style="95" customWidth="1"/>
    <col min="5641" max="5641" width="9.25" style="95" customWidth="1"/>
    <col min="5642" max="5644" width="12.125" style="95" customWidth="1"/>
    <col min="5645" max="5645" width="25.75" style="95" customWidth="1"/>
    <col min="5646" max="5649" width="9.75" style="95" customWidth="1"/>
    <col min="5650" max="5650" width="11.625" style="95" customWidth="1"/>
    <col min="5651" max="5888" width="9" style="95"/>
    <col min="5889" max="5889" width="9.25" style="95" customWidth="1"/>
    <col min="5890" max="5890" width="16.75" style="95" customWidth="1"/>
    <col min="5891" max="5891" width="8.5" style="95" customWidth="1"/>
    <col min="5892" max="5892" width="3.5" style="95" bestFit="1" customWidth="1"/>
    <col min="5893" max="5893" width="8.5" style="95" bestFit="1" customWidth="1"/>
    <col min="5894" max="5894" width="8.75" style="95" bestFit="1" customWidth="1"/>
    <col min="5895" max="5895" width="9.25" style="95" customWidth="1"/>
    <col min="5896" max="5896" width="16.75" style="95" customWidth="1"/>
    <col min="5897" max="5897" width="9.25" style="95" customWidth="1"/>
    <col min="5898" max="5900" width="12.125" style="95" customWidth="1"/>
    <col min="5901" max="5901" width="25.75" style="95" customWidth="1"/>
    <col min="5902" max="5905" width="9.75" style="95" customWidth="1"/>
    <col min="5906" max="5906" width="11.625" style="95" customWidth="1"/>
    <col min="5907" max="6144" width="9" style="95"/>
    <col min="6145" max="6145" width="9.25" style="95" customWidth="1"/>
    <col min="6146" max="6146" width="16.75" style="95" customWidth="1"/>
    <col min="6147" max="6147" width="8.5" style="95" customWidth="1"/>
    <col min="6148" max="6148" width="3.5" style="95" bestFit="1" customWidth="1"/>
    <col min="6149" max="6149" width="8.5" style="95" bestFit="1" customWidth="1"/>
    <col min="6150" max="6150" width="8.75" style="95" bestFit="1" customWidth="1"/>
    <col min="6151" max="6151" width="9.25" style="95" customWidth="1"/>
    <col min="6152" max="6152" width="16.75" style="95" customWidth="1"/>
    <col min="6153" max="6153" width="9.25" style="95" customWidth="1"/>
    <col min="6154" max="6156" width="12.125" style="95" customWidth="1"/>
    <col min="6157" max="6157" width="25.75" style="95" customWidth="1"/>
    <col min="6158" max="6161" width="9.75" style="95" customWidth="1"/>
    <col min="6162" max="6162" width="11.625" style="95" customWidth="1"/>
    <col min="6163" max="6400" width="9" style="95"/>
    <col min="6401" max="6401" width="9.25" style="95" customWidth="1"/>
    <col min="6402" max="6402" width="16.75" style="95" customWidth="1"/>
    <col min="6403" max="6403" width="8.5" style="95" customWidth="1"/>
    <col min="6404" max="6404" width="3.5" style="95" bestFit="1" customWidth="1"/>
    <col min="6405" max="6405" width="8.5" style="95" bestFit="1" customWidth="1"/>
    <col min="6406" max="6406" width="8.75" style="95" bestFit="1" customWidth="1"/>
    <col min="6407" max="6407" width="9.25" style="95" customWidth="1"/>
    <col min="6408" max="6408" width="16.75" style="95" customWidth="1"/>
    <col min="6409" max="6409" width="9.25" style="95" customWidth="1"/>
    <col min="6410" max="6412" width="12.125" style="95" customWidth="1"/>
    <col min="6413" max="6413" width="25.75" style="95" customWidth="1"/>
    <col min="6414" max="6417" width="9.75" style="95" customWidth="1"/>
    <col min="6418" max="6418" width="11.625" style="95" customWidth="1"/>
    <col min="6419" max="6656" width="9" style="95"/>
    <col min="6657" max="6657" width="9.25" style="95" customWidth="1"/>
    <col min="6658" max="6658" width="16.75" style="95" customWidth="1"/>
    <col min="6659" max="6659" width="8.5" style="95" customWidth="1"/>
    <col min="6660" max="6660" width="3.5" style="95" bestFit="1" customWidth="1"/>
    <col min="6661" max="6661" width="8.5" style="95" bestFit="1" customWidth="1"/>
    <col min="6662" max="6662" width="8.75" style="95" bestFit="1" customWidth="1"/>
    <col min="6663" max="6663" width="9.25" style="95" customWidth="1"/>
    <col min="6664" max="6664" width="16.75" style="95" customWidth="1"/>
    <col min="6665" max="6665" width="9.25" style="95" customWidth="1"/>
    <col min="6666" max="6668" width="12.125" style="95" customWidth="1"/>
    <col min="6669" max="6669" width="25.75" style="95" customWidth="1"/>
    <col min="6670" max="6673" width="9.75" style="95" customWidth="1"/>
    <col min="6674" max="6674" width="11.625" style="95" customWidth="1"/>
    <col min="6675" max="6912" width="9" style="95"/>
    <col min="6913" max="6913" width="9.25" style="95" customWidth="1"/>
    <col min="6914" max="6914" width="16.75" style="95" customWidth="1"/>
    <col min="6915" max="6915" width="8.5" style="95" customWidth="1"/>
    <col min="6916" max="6916" width="3.5" style="95" bestFit="1" customWidth="1"/>
    <col min="6917" max="6917" width="8.5" style="95" bestFit="1" customWidth="1"/>
    <col min="6918" max="6918" width="8.75" style="95" bestFit="1" customWidth="1"/>
    <col min="6919" max="6919" width="9.25" style="95" customWidth="1"/>
    <col min="6920" max="6920" width="16.75" style="95" customWidth="1"/>
    <col min="6921" max="6921" width="9.25" style="95" customWidth="1"/>
    <col min="6922" max="6924" width="12.125" style="95" customWidth="1"/>
    <col min="6925" max="6925" width="25.75" style="95" customWidth="1"/>
    <col min="6926" max="6929" width="9.75" style="95" customWidth="1"/>
    <col min="6930" max="6930" width="11.625" style="95" customWidth="1"/>
    <col min="6931" max="7168" width="9" style="95"/>
    <col min="7169" max="7169" width="9.25" style="95" customWidth="1"/>
    <col min="7170" max="7170" width="16.75" style="95" customWidth="1"/>
    <col min="7171" max="7171" width="8.5" style="95" customWidth="1"/>
    <col min="7172" max="7172" width="3.5" style="95" bestFit="1" customWidth="1"/>
    <col min="7173" max="7173" width="8.5" style="95" bestFit="1" customWidth="1"/>
    <col min="7174" max="7174" width="8.75" style="95" bestFit="1" customWidth="1"/>
    <col min="7175" max="7175" width="9.25" style="95" customWidth="1"/>
    <col min="7176" max="7176" width="16.75" style="95" customWidth="1"/>
    <col min="7177" max="7177" width="9.25" style="95" customWidth="1"/>
    <col min="7178" max="7180" width="12.125" style="95" customWidth="1"/>
    <col min="7181" max="7181" width="25.75" style="95" customWidth="1"/>
    <col min="7182" max="7185" width="9.75" style="95" customWidth="1"/>
    <col min="7186" max="7186" width="11.625" style="95" customWidth="1"/>
    <col min="7187" max="7424" width="9" style="95"/>
    <col min="7425" max="7425" width="9.25" style="95" customWidth="1"/>
    <col min="7426" max="7426" width="16.75" style="95" customWidth="1"/>
    <col min="7427" max="7427" width="8.5" style="95" customWidth="1"/>
    <col min="7428" max="7428" width="3.5" style="95" bestFit="1" customWidth="1"/>
    <col min="7429" max="7429" width="8.5" style="95" bestFit="1" customWidth="1"/>
    <col min="7430" max="7430" width="8.75" style="95" bestFit="1" customWidth="1"/>
    <col min="7431" max="7431" width="9.25" style="95" customWidth="1"/>
    <col min="7432" max="7432" width="16.75" style="95" customWidth="1"/>
    <col min="7433" max="7433" width="9.25" style="95" customWidth="1"/>
    <col min="7434" max="7436" width="12.125" style="95" customWidth="1"/>
    <col min="7437" max="7437" width="25.75" style="95" customWidth="1"/>
    <col min="7438" max="7441" width="9.75" style="95" customWidth="1"/>
    <col min="7442" max="7442" width="11.625" style="95" customWidth="1"/>
    <col min="7443" max="7680" width="9" style="95"/>
    <col min="7681" max="7681" width="9.25" style="95" customWidth="1"/>
    <col min="7682" max="7682" width="16.75" style="95" customWidth="1"/>
    <col min="7683" max="7683" width="8.5" style="95" customWidth="1"/>
    <col min="7684" max="7684" width="3.5" style="95" bestFit="1" customWidth="1"/>
    <col min="7685" max="7685" width="8.5" style="95" bestFit="1" customWidth="1"/>
    <col min="7686" max="7686" width="8.75" style="95" bestFit="1" customWidth="1"/>
    <col min="7687" max="7687" width="9.25" style="95" customWidth="1"/>
    <col min="7688" max="7688" width="16.75" style="95" customWidth="1"/>
    <col min="7689" max="7689" width="9.25" style="95" customWidth="1"/>
    <col min="7690" max="7692" width="12.125" style="95" customWidth="1"/>
    <col min="7693" max="7693" width="25.75" style="95" customWidth="1"/>
    <col min="7694" max="7697" width="9.75" style="95" customWidth="1"/>
    <col min="7698" max="7698" width="11.625" style="95" customWidth="1"/>
    <col min="7699" max="7936" width="9" style="95"/>
    <col min="7937" max="7937" width="9.25" style="95" customWidth="1"/>
    <col min="7938" max="7938" width="16.75" style="95" customWidth="1"/>
    <col min="7939" max="7939" width="8.5" style="95" customWidth="1"/>
    <col min="7940" max="7940" width="3.5" style="95" bestFit="1" customWidth="1"/>
    <col min="7941" max="7941" width="8.5" style="95" bestFit="1" customWidth="1"/>
    <col min="7942" max="7942" width="8.75" style="95" bestFit="1" customWidth="1"/>
    <col min="7943" max="7943" width="9.25" style="95" customWidth="1"/>
    <col min="7944" max="7944" width="16.75" style="95" customWidth="1"/>
    <col min="7945" max="7945" width="9.25" style="95" customWidth="1"/>
    <col min="7946" max="7948" width="12.125" style="95" customWidth="1"/>
    <col min="7949" max="7949" width="25.75" style="95" customWidth="1"/>
    <col min="7950" max="7953" width="9.75" style="95" customWidth="1"/>
    <col min="7954" max="7954" width="11.625" style="95" customWidth="1"/>
    <col min="7955" max="8192" width="9" style="95"/>
    <col min="8193" max="8193" width="9.25" style="95" customWidth="1"/>
    <col min="8194" max="8194" width="16.75" style="95" customWidth="1"/>
    <col min="8195" max="8195" width="8.5" style="95" customWidth="1"/>
    <col min="8196" max="8196" width="3.5" style="95" bestFit="1" customWidth="1"/>
    <col min="8197" max="8197" width="8.5" style="95" bestFit="1" customWidth="1"/>
    <col min="8198" max="8198" width="8.75" style="95" bestFit="1" customWidth="1"/>
    <col min="8199" max="8199" width="9.25" style="95" customWidth="1"/>
    <col min="8200" max="8200" width="16.75" style="95" customWidth="1"/>
    <col min="8201" max="8201" width="9.25" style="95" customWidth="1"/>
    <col min="8202" max="8204" width="12.125" style="95" customWidth="1"/>
    <col min="8205" max="8205" width="25.75" style="95" customWidth="1"/>
    <col min="8206" max="8209" width="9.75" style="95" customWidth="1"/>
    <col min="8210" max="8210" width="11.625" style="95" customWidth="1"/>
    <col min="8211" max="8448" width="9" style="95"/>
    <col min="8449" max="8449" width="9.25" style="95" customWidth="1"/>
    <col min="8450" max="8450" width="16.75" style="95" customWidth="1"/>
    <col min="8451" max="8451" width="8.5" style="95" customWidth="1"/>
    <col min="8452" max="8452" width="3.5" style="95" bestFit="1" customWidth="1"/>
    <col min="8453" max="8453" width="8.5" style="95" bestFit="1" customWidth="1"/>
    <col min="8454" max="8454" width="8.75" style="95" bestFit="1" customWidth="1"/>
    <col min="8455" max="8455" width="9.25" style="95" customWidth="1"/>
    <col min="8456" max="8456" width="16.75" style="95" customWidth="1"/>
    <col min="8457" max="8457" width="9.25" style="95" customWidth="1"/>
    <col min="8458" max="8460" width="12.125" style="95" customWidth="1"/>
    <col min="8461" max="8461" width="25.75" style="95" customWidth="1"/>
    <col min="8462" max="8465" width="9.75" style="95" customWidth="1"/>
    <col min="8466" max="8466" width="11.625" style="95" customWidth="1"/>
    <col min="8467" max="8704" width="9" style="95"/>
    <col min="8705" max="8705" width="9.25" style="95" customWidth="1"/>
    <col min="8706" max="8706" width="16.75" style="95" customWidth="1"/>
    <col min="8707" max="8707" width="8.5" style="95" customWidth="1"/>
    <col min="8708" max="8708" width="3.5" style="95" bestFit="1" customWidth="1"/>
    <col min="8709" max="8709" width="8.5" style="95" bestFit="1" customWidth="1"/>
    <col min="8710" max="8710" width="8.75" style="95" bestFit="1" customWidth="1"/>
    <col min="8711" max="8711" width="9.25" style="95" customWidth="1"/>
    <col min="8712" max="8712" width="16.75" style="95" customWidth="1"/>
    <col min="8713" max="8713" width="9.25" style="95" customWidth="1"/>
    <col min="8714" max="8716" width="12.125" style="95" customWidth="1"/>
    <col min="8717" max="8717" width="25.75" style="95" customWidth="1"/>
    <col min="8718" max="8721" width="9.75" style="95" customWidth="1"/>
    <col min="8722" max="8722" width="11.625" style="95" customWidth="1"/>
    <col min="8723" max="8960" width="9" style="95"/>
    <col min="8961" max="8961" width="9.25" style="95" customWidth="1"/>
    <col min="8962" max="8962" width="16.75" style="95" customWidth="1"/>
    <col min="8963" max="8963" width="8.5" style="95" customWidth="1"/>
    <col min="8964" max="8964" width="3.5" style="95" bestFit="1" customWidth="1"/>
    <col min="8965" max="8965" width="8.5" style="95" bestFit="1" customWidth="1"/>
    <col min="8966" max="8966" width="8.75" style="95" bestFit="1" customWidth="1"/>
    <col min="8967" max="8967" width="9.25" style="95" customWidth="1"/>
    <col min="8968" max="8968" width="16.75" style="95" customWidth="1"/>
    <col min="8969" max="8969" width="9.25" style="95" customWidth="1"/>
    <col min="8970" max="8972" width="12.125" style="95" customWidth="1"/>
    <col min="8973" max="8973" width="25.75" style="95" customWidth="1"/>
    <col min="8974" max="8977" width="9.75" style="95" customWidth="1"/>
    <col min="8978" max="8978" width="11.625" style="95" customWidth="1"/>
    <col min="8979" max="9216" width="9" style="95"/>
    <col min="9217" max="9217" width="9.25" style="95" customWidth="1"/>
    <col min="9218" max="9218" width="16.75" style="95" customWidth="1"/>
    <col min="9219" max="9219" width="8.5" style="95" customWidth="1"/>
    <col min="9220" max="9220" width="3.5" style="95" bestFit="1" customWidth="1"/>
    <col min="9221" max="9221" width="8.5" style="95" bestFit="1" customWidth="1"/>
    <col min="9222" max="9222" width="8.75" style="95" bestFit="1" customWidth="1"/>
    <col min="9223" max="9223" width="9.25" style="95" customWidth="1"/>
    <col min="9224" max="9224" width="16.75" style="95" customWidth="1"/>
    <col min="9225" max="9225" width="9.25" style="95" customWidth="1"/>
    <col min="9226" max="9228" width="12.125" style="95" customWidth="1"/>
    <col min="9229" max="9229" width="25.75" style="95" customWidth="1"/>
    <col min="9230" max="9233" width="9.75" style="95" customWidth="1"/>
    <col min="9234" max="9234" width="11.625" style="95" customWidth="1"/>
    <col min="9235" max="9472" width="9" style="95"/>
    <col min="9473" max="9473" width="9.25" style="95" customWidth="1"/>
    <col min="9474" max="9474" width="16.75" style="95" customWidth="1"/>
    <col min="9475" max="9475" width="8.5" style="95" customWidth="1"/>
    <col min="9476" max="9476" width="3.5" style="95" bestFit="1" customWidth="1"/>
    <col min="9477" max="9477" width="8.5" style="95" bestFit="1" customWidth="1"/>
    <col min="9478" max="9478" width="8.75" style="95" bestFit="1" customWidth="1"/>
    <col min="9479" max="9479" width="9.25" style="95" customWidth="1"/>
    <col min="9480" max="9480" width="16.75" style="95" customWidth="1"/>
    <col min="9481" max="9481" width="9.25" style="95" customWidth="1"/>
    <col min="9482" max="9484" width="12.125" style="95" customWidth="1"/>
    <col min="9485" max="9485" width="25.75" style="95" customWidth="1"/>
    <col min="9486" max="9489" width="9.75" style="95" customWidth="1"/>
    <col min="9490" max="9490" width="11.625" style="95" customWidth="1"/>
    <col min="9491" max="9728" width="9" style="95"/>
    <col min="9729" max="9729" width="9.25" style="95" customWidth="1"/>
    <col min="9730" max="9730" width="16.75" style="95" customWidth="1"/>
    <col min="9731" max="9731" width="8.5" style="95" customWidth="1"/>
    <col min="9732" max="9732" width="3.5" style="95" bestFit="1" customWidth="1"/>
    <col min="9733" max="9733" width="8.5" style="95" bestFit="1" customWidth="1"/>
    <col min="9734" max="9734" width="8.75" style="95" bestFit="1" customWidth="1"/>
    <col min="9735" max="9735" width="9.25" style="95" customWidth="1"/>
    <col min="9736" max="9736" width="16.75" style="95" customWidth="1"/>
    <col min="9737" max="9737" width="9.25" style="95" customWidth="1"/>
    <col min="9738" max="9740" width="12.125" style="95" customWidth="1"/>
    <col min="9741" max="9741" width="25.75" style="95" customWidth="1"/>
    <col min="9742" max="9745" width="9.75" style="95" customWidth="1"/>
    <col min="9746" max="9746" width="11.625" style="95" customWidth="1"/>
    <col min="9747" max="9984" width="9" style="95"/>
    <col min="9985" max="9985" width="9.25" style="95" customWidth="1"/>
    <col min="9986" max="9986" width="16.75" style="95" customWidth="1"/>
    <col min="9987" max="9987" width="8.5" style="95" customWidth="1"/>
    <col min="9988" max="9988" width="3.5" style="95" bestFit="1" customWidth="1"/>
    <col min="9989" max="9989" width="8.5" style="95" bestFit="1" customWidth="1"/>
    <col min="9990" max="9990" width="8.75" style="95" bestFit="1" customWidth="1"/>
    <col min="9991" max="9991" width="9.25" style="95" customWidth="1"/>
    <col min="9992" max="9992" width="16.75" style="95" customWidth="1"/>
    <col min="9993" max="9993" width="9.25" style="95" customWidth="1"/>
    <col min="9994" max="9996" width="12.125" style="95" customWidth="1"/>
    <col min="9997" max="9997" width="25.75" style="95" customWidth="1"/>
    <col min="9998" max="10001" width="9.75" style="95" customWidth="1"/>
    <col min="10002" max="10002" width="11.625" style="95" customWidth="1"/>
    <col min="10003" max="10240" width="9" style="95"/>
    <col min="10241" max="10241" width="9.25" style="95" customWidth="1"/>
    <col min="10242" max="10242" width="16.75" style="95" customWidth="1"/>
    <col min="10243" max="10243" width="8.5" style="95" customWidth="1"/>
    <col min="10244" max="10244" width="3.5" style="95" bestFit="1" customWidth="1"/>
    <col min="10245" max="10245" width="8.5" style="95" bestFit="1" customWidth="1"/>
    <col min="10246" max="10246" width="8.75" style="95" bestFit="1" customWidth="1"/>
    <col min="10247" max="10247" width="9.25" style="95" customWidth="1"/>
    <col min="10248" max="10248" width="16.75" style="95" customWidth="1"/>
    <col min="10249" max="10249" width="9.25" style="95" customWidth="1"/>
    <col min="10250" max="10252" width="12.125" style="95" customWidth="1"/>
    <col min="10253" max="10253" width="25.75" style="95" customWidth="1"/>
    <col min="10254" max="10257" width="9.75" style="95" customWidth="1"/>
    <col min="10258" max="10258" width="11.625" style="95" customWidth="1"/>
    <col min="10259" max="10496" width="9" style="95"/>
    <col min="10497" max="10497" width="9.25" style="95" customWidth="1"/>
    <col min="10498" max="10498" width="16.75" style="95" customWidth="1"/>
    <col min="10499" max="10499" width="8.5" style="95" customWidth="1"/>
    <col min="10500" max="10500" width="3.5" style="95" bestFit="1" customWidth="1"/>
    <col min="10501" max="10501" width="8.5" style="95" bestFit="1" customWidth="1"/>
    <col min="10502" max="10502" width="8.75" style="95" bestFit="1" customWidth="1"/>
    <col min="10503" max="10503" width="9.25" style="95" customWidth="1"/>
    <col min="10504" max="10504" width="16.75" style="95" customWidth="1"/>
    <col min="10505" max="10505" width="9.25" style="95" customWidth="1"/>
    <col min="10506" max="10508" width="12.125" style="95" customWidth="1"/>
    <col min="10509" max="10509" width="25.75" style="95" customWidth="1"/>
    <col min="10510" max="10513" width="9.75" style="95" customWidth="1"/>
    <col min="10514" max="10514" width="11.625" style="95" customWidth="1"/>
    <col min="10515" max="10752" width="9" style="95"/>
    <col min="10753" max="10753" width="9.25" style="95" customWidth="1"/>
    <col min="10754" max="10754" width="16.75" style="95" customWidth="1"/>
    <col min="10755" max="10755" width="8.5" style="95" customWidth="1"/>
    <col min="10756" max="10756" width="3.5" style="95" bestFit="1" customWidth="1"/>
    <col min="10757" max="10757" width="8.5" style="95" bestFit="1" customWidth="1"/>
    <col min="10758" max="10758" width="8.75" style="95" bestFit="1" customWidth="1"/>
    <col min="10759" max="10759" width="9.25" style="95" customWidth="1"/>
    <col min="10760" max="10760" width="16.75" style="95" customWidth="1"/>
    <col min="10761" max="10761" width="9.25" style="95" customWidth="1"/>
    <col min="10762" max="10764" width="12.125" style="95" customWidth="1"/>
    <col min="10765" max="10765" width="25.75" style="95" customWidth="1"/>
    <col min="10766" max="10769" width="9.75" style="95" customWidth="1"/>
    <col min="10770" max="10770" width="11.625" style="95" customWidth="1"/>
    <col min="10771" max="11008" width="9" style="95"/>
    <col min="11009" max="11009" width="9.25" style="95" customWidth="1"/>
    <col min="11010" max="11010" width="16.75" style="95" customWidth="1"/>
    <col min="11011" max="11011" width="8.5" style="95" customWidth="1"/>
    <col min="11012" max="11012" width="3.5" style="95" bestFit="1" customWidth="1"/>
    <col min="11013" max="11013" width="8.5" style="95" bestFit="1" customWidth="1"/>
    <col min="11014" max="11014" width="8.75" style="95" bestFit="1" customWidth="1"/>
    <col min="11015" max="11015" width="9.25" style="95" customWidth="1"/>
    <col min="11016" max="11016" width="16.75" style="95" customWidth="1"/>
    <col min="11017" max="11017" width="9.25" style="95" customWidth="1"/>
    <col min="11018" max="11020" width="12.125" style="95" customWidth="1"/>
    <col min="11021" max="11021" width="25.75" style="95" customWidth="1"/>
    <col min="11022" max="11025" width="9.75" style="95" customWidth="1"/>
    <col min="11026" max="11026" width="11.625" style="95" customWidth="1"/>
    <col min="11027" max="11264" width="9" style="95"/>
    <col min="11265" max="11265" width="9.25" style="95" customWidth="1"/>
    <col min="11266" max="11266" width="16.75" style="95" customWidth="1"/>
    <col min="11267" max="11267" width="8.5" style="95" customWidth="1"/>
    <col min="11268" max="11268" width="3.5" style="95" bestFit="1" customWidth="1"/>
    <col min="11269" max="11269" width="8.5" style="95" bestFit="1" customWidth="1"/>
    <col min="11270" max="11270" width="8.75" style="95" bestFit="1" customWidth="1"/>
    <col min="11271" max="11271" width="9.25" style="95" customWidth="1"/>
    <col min="11272" max="11272" width="16.75" style="95" customWidth="1"/>
    <col min="11273" max="11273" width="9.25" style="95" customWidth="1"/>
    <col min="11274" max="11276" width="12.125" style="95" customWidth="1"/>
    <col min="11277" max="11277" width="25.75" style="95" customWidth="1"/>
    <col min="11278" max="11281" width="9.75" style="95" customWidth="1"/>
    <col min="11282" max="11282" width="11.625" style="95" customWidth="1"/>
    <col min="11283" max="11520" width="9" style="95"/>
    <col min="11521" max="11521" width="9.25" style="95" customWidth="1"/>
    <col min="11522" max="11522" width="16.75" style="95" customWidth="1"/>
    <col min="11523" max="11523" width="8.5" style="95" customWidth="1"/>
    <col min="11524" max="11524" width="3.5" style="95" bestFit="1" customWidth="1"/>
    <col min="11525" max="11525" width="8.5" style="95" bestFit="1" customWidth="1"/>
    <col min="11526" max="11526" width="8.75" style="95" bestFit="1" customWidth="1"/>
    <col min="11527" max="11527" width="9.25" style="95" customWidth="1"/>
    <col min="11528" max="11528" width="16.75" style="95" customWidth="1"/>
    <col min="11529" max="11529" width="9.25" style="95" customWidth="1"/>
    <col min="11530" max="11532" width="12.125" style="95" customWidth="1"/>
    <col min="11533" max="11533" width="25.75" style="95" customWidth="1"/>
    <col min="11534" max="11537" width="9.75" style="95" customWidth="1"/>
    <col min="11538" max="11538" width="11.625" style="95" customWidth="1"/>
    <col min="11539" max="11776" width="9" style="95"/>
    <col min="11777" max="11777" width="9.25" style="95" customWidth="1"/>
    <col min="11778" max="11778" width="16.75" style="95" customWidth="1"/>
    <col min="11779" max="11779" width="8.5" style="95" customWidth="1"/>
    <col min="11780" max="11780" width="3.5" style="95" bestFit="1" customWidth="1"/>
    <col min="11781" max="11781" width="8.5" style="95" bestFit="1" customWidth="1"/>
    <col min="11782" max="11782" width="8.75" style="95" bestFit="1" customWidth="1"/>
    <col min="11783" max="11783" width="9.25" style="95" customWidth="1"/>
    <col min="11784" max="11784" width="16.75" style="95" customWidth="1"/>
    <col min="11785" max="11785" width="9.25" style="95" customWidth="1"/>
    <col min="11786" max="11788" width="12.125" style="95" customWidth="1"/>
    <col min="11789" max="11789" width="25.75" style="95" customWidth="1"/>
    <col min="11790" max="11793" width="9.75" style="95" customWidth="1"/>
    <col min="11794" max="11794" width="11.625" style="95" customWidth="1"/>
    <col min="11795" max="12032" width="9" style="95"/>
    <col min="12033" max="12033" width="9.25" style="95" customWidth="1"/>
    <col min="12034" max="12034" width="16.75" style="95" customWidth="1"/>
    <col min="12035" max="12035" width="8.5" style="95" customWidth="1"/>
    <col min="12036" max="12036" width="3.5" style="95" bestFit="1" customWidth="1"/>
    <col min="12037" max="12037" width="8.5" style="95" bestFit="1" customWidth="1"/>
    <col min="12038" max="12038" width="8.75" style="95" bestFit="1" customWidth="1"/>
    <col min="12039" max="12039" width="9.25" style="95" customWidth="1"/>
    <col min="12040" max="12040" width="16.75" style="95" customWidth="1"/>
    <col min="12041" max="12041" width="9.25" style="95" customWidth="1"/>
    <col min="12042" max="12044" width="12.125" style="95" customWidth="1"/>
    <col min="12045" max="12045" width="25.75" style="95" customWidth="1"/>
    <col min="12046" max="12049" width="9.75" style="95" customWidth="1"/>
    <col min="12050" max="12050" width="11.625" style="95" customWidth="1"/>
    <col min="12051" max="12288" width="9" style="95"/>
    <col min="12289" max="12289" width="9.25" style="95" customWidth="1"/>
    <col min="12290" max="12290" width="16.75" style="95" customWidth="1"/>
    <col min="12291" max="12291" width="8.5" style="95" customWidth="1"/>
    <col min="12292" max="12292" width="3.5" style="95" bestFit="1" customWidth="1"/>
    <col min="12293" max="12293" width="8.5" style="95" bestFit="1" customWidth="1"/>
    <col min="12294" max="12294" width="8.75" style="95" bestFit="1" customWidth="1"/>
    <col min="12295" max="12295" width="9.25" style="95" customWidth="1"/>
    <col min="12296" max="12296" width="16.75" style="95" customWidth="1"/>
    <col min="12297" max="12297" width="9.25" style="95" customWidth="1"/>
    <col min="12298" max="12300" width="12.125" style="95" customWidth="1"/>
    <col min="12301" max="12301" width="25.75" style="95" customWidth="1"/>
    <col min="12302" max="12305" width="9.75" style="95" customWidth="1"/>
    <col min="12306" max="12306" width="11.625" style="95" customWidth="1"/>
    <col min="12307" max="12544" width="9" style="95"/>
    <col min="12545" max="12545" width="9.25" style="95" customWidth="1"/>
    <col min="12546" max="12546" width="16.75" style="95" customWidth="1"/>
    <col min="12547" max="12547" width="8.5" style="95" customWidth="1"/>
    <col min="12548" max="12548" width="3.5" style="95" bestFit="1" customWidth="1"/>
    <col min="12549" max="12549" width="8.5" style="95" bestFit="1" customWidth="1"/>
    <col min="12550" max="12550" width="8.75" style="95" bestFit="1" customWidth="1"/>
    <col min="12551" max="12551" width="9.25" style="95" customWidth="1"/>
    <col min="12552" max="12552" width="16.75" style="95" customWidth="1"/>
    <col min="12553" max="12553" width="9.25" style="95" customWidth="1"/>
    <col min="12554" max="12556" width="12.125" style="95" customWidth="1"/>
    <col min="12557" max="12557" width="25.75" style="95" customWidth="1"/>
    <col min="12558" max="12561" width="9.75" style="95" customWidth="1"/>
    <col min="12562" max="12562" width="11.625" style="95" customWidth="1"/>
    <col min="12563" max="12800" width="9" style="95"/>
    <col min="12801" max="12801" width="9.25" style="95" customWidth="1"/>
    <col min="12802" max="12802" width="16.75" style="95" customWidth="1"/>
    <col min="12803" max="12803" width="8.5" style="95" customWidth="1"/>
    <col min="12804" max="12804" width="3.5" style="95" bestFit="1" customWidth="1"/>
    <col min="12805" max="12805" width="8.5" style="95" bestFit="1" customWidth="1"/>
    <col min="12806" max="12806" width="8.75" style="95" bestFit="1" customWidth="1"/>
    <col min="12807" max="12807" width="9.25" style="95" customWidth="1"/>
    <col min="12808" max="12808" width="16.75" style="95" customWidth="1"/>
    <col min="12809" max="12809" width="9.25" style="95" customWidth="1"/>
    <col min="12810" max="12812" width="12.125" style="95" customWidth="1"/>
    <col min="12813" max="12813" width="25.75" style="95" customWidth="1"/>
    <col min="12814" max="12817" width="9.75" style="95" customWidth="1"/>
    <col min="12818" max="12818" width="11.625" style="95" customWidth="1"/>
    <col min="12819" max="13056" width="9" style="95"/>
    <col min="13057" max="13057" width="9.25" style="95" customWidth="1"/>
    <col min="13058" max="13058" width="16.75" style="95" customWidth="1"/>
    <col min="13059" max="13059" width="8.5" style="95" customWidth="1"/>
    <col min="13060" max="13060" width="3.5" style="95" bestFit="1" customWidth="1"/>
    <col min="13061" max="13061" width="8.5" style="95" bestFit="1" customWidth="1"/>
    <col min="13062" max="13062" width="8.75" style="95" bestFit="1" customWidth="1"/>
    <col min="13063" max="13063" width="9.25" style="95" customWidth="1"/>
    <col min="13064" max="13064" width="16.75" style="95" customWidth="1"/>
    <col min="13065" max="13065" width="9.25" style="95" customWidth="1"/>
    <col min="13066" max="13068" width="12.125" style="95" customWidth="1"/>
    <col min="13069" max="13069" width="25.75" style="95" customWidth="1"/>
    <col min="13070" max="13073" width="9.75" style="95" customWidth="1"/>
    <col min="13074" max="13074" width="11.625" style="95" customWidth="1"/>
    <col min="13075" max="13312" width="9" style="95"/>
    <col min="13313" max="13313" width="9.25" style="95" customWidth="1"/>
    <col min="13314" max="13314" width="16.75" style="95" customWidth="1"/>
    <col min="13315" max="13315" width="8.5" style="95" customWidth="1"/>
    <col min="13316" max="13316" width="3.5" style="95" bestFit="1" customWidth="1"/>
    <col min="13317" max="13317" width="8.5" style="95" bestFit="1" customWidth="1"/>
    <col min="13318" max="13318" width="8.75" style="95" bestFit="1" customWidth="1"/>
    <col min="13319" max="13319" width="9.25" style="95" customWidth="1"/>
    <col min="13320" max="13320" width="16.75" style="95" customWidth="1"/>
    <col min="13321" max="13321" width="9.25" style="95" customWidth="1"/>
    <col min="13322" max="13324" width="12.125" style="95" customWidth="1"/>
    <col min="13325" max="13325" width="25.75" style="95" customWidth="1"/>
    <col min="13326" max="13329" width="9.75" style="95" customWidth="1"/>
    <col min="13330" max="13330" width="11.625" style="95" customWidth="1"/>
    <col min="13331" max="13568" width="9" style="95"/>
    <col min="13569" max="13569" width="9.25" style="95" customWidth="1"/>
    <col min="13570" max="13570" width="16.75" style="95" customWidth="1"/>
    <col min="13571" max="13571" width="8.5" style="95" customWidth="1"/>
    <col min="13572" max="13572" width="3.5" style="95" bestFit="1" customWidth="1"/>
    <col min="13573" max="13573" width="8.5" style="95" bestFit="1" customWidth="1"/>
    <col min="13574" max="13574" width="8.75" style="95" bestFit="1" customWidth="1"/>
    <col min="13575" max="13575" width="9.25" style="95" customWidth="1"/>
    <col min="13576" max="13576" width="16.75" style="95" customWidth="1"/>
    <col min="13577" max="13577" width="9.25" style="95" customWidth="1"/>
    <col min="13578" max="13580" width="12.125" style="95" customWidth="1"/>
    <col min="13581" max="13581" width="25.75" style="95" customWidth="1"/>
    <col min="13582" max="13585" width="9.75" style="95" customWidth="1"/>
    <col min="13586" max="13586" width="11.625" style="95" customWidth="1"/>
    <col min="13587" max="13824" width="9" style="95"/>
    <col min="13825" max="13825" width="9.25" style="95" customWidth="1"/>
    <col min="13826" max="13826" width="16.75" style="95" customWidth="1"/>
    <col min="13827" max="13827" width="8.5" style="95" customWidth="1"/>
    <col min="13828" max="13828" width="3.5" style="95" bestFit="1" customWidth="1"/>
    <col min="13829" max="13829" width="8.5" style="95" bestFit="1" customWidth="1"/>
    <col min="13830" max="13830" width="8.75" style="95" bestFit="1" customWidth="1"/>
    <col min="13831" max="13831" width="9.25" style="95" customWidth="1"/>
    <col min="13832" max="13832" width="16.75" style="95" customWidth="1"/>
    <col min="13833" max="13833" width="9.25" style="95" customWidth="1"/>
    <col min="13834" max="13836" width="12.125" style="95" customWidth="1"/>
    <col min="13837" max="13837" width="25.75" style="95" customWidth="1"/>
    <col min="13838" max="13841" width="9.75" style="95" customWidth="1"/>
    <col min="13842" max="13842" width="11.625" style="95" customWidth="1"/>
    <col min="13843" max="14080" width="9" style="95"/>
    <col min="14081" max="14081" width="9.25" style="95" customWidth="1"/>
    <col min="14082" max="14082" width="16.75" style="95" customWidth="1"/>
    <col min="14083" max="14083" width="8.5" style="95" customWidth="1"/>
    <col min="14084" max="14084" width="3.5" style="95" bestFit="1" customWidth="1"/>
    <col min="14085" max="14085" width="8.5" style="95" bestFit="1" customWidth="1"/>
    <col min="14086" max="14086" width="8.75" style="95" bestFit="1" customWidth="1"/>
    <col min="14087" max="14087" width="9.25" style="95" customWidth="1"/>
    <col min="14088" max="14088" width="16.75" style="95" customWidth="1"/>
    <col min="14089" max="14089" width="9.25" style="95" customWidth="1"/>
    <col min="14090" max="14092" width="12.125" style="95" customWidth="1"/>
    <col min="14093" max="14093" width="25.75" style="95" customWidth="1"/>
    <col min="14094" max="14097" width="9.75" style="95" customWidth="1"/>
    <col min="14098" max="14098" width="11.625" style="95" customWidth="1"/>
    <col min="14099" max="14336" width="9" style="95"/>
    <col min="14337" max="14337" width="9.25" style="95" customWidth="1"/>
    <col min="14338" max="14338" width="16.75" style="95" customWidth="1"/>
    <col min="14339" max="14339" width="8.5" style="95" customWidth="1"/>
    <col min="14340" max="14340" width="3.5" style="95" bestFit="1" customWidth="1"/>
    <col min="14341" max="14341" width="8.5" style="95" bestFit="1" customWidth="1"/>
    <col min="14342" max="14342" width="8.75" style="95" bestFit="1" customWidth="1"/>
    <col min="14343" max="14343" width="9.25" style="95" customWidth="1"/>
    <col min="14344" max="14344" width="16.75" style="95" customWidth="1"/>
    <col min="14345" max="14345" width="9.25" style="95" customWidth="1"/>
    <col min="14346" max="14348" width="12.125" style="95" customWidth="1"/>
    <col min="14349" max="14349" width="25.75" style="95" customWidth="1"/>
    <col min="14350" max="14353" width="9.75" style="95" customWidth="1"/>
    <col min="14354" max="14354" width="11.625" style="95" customWidth="1"/>
    <col min="14355" max="14592" width="9" style="95"/>
    <col min="14593" max="14593" width="9.25" style="95" customWidth="1"/>
    <col min="14594" max="14594" width="16.75" style="95" customWidth="1"/>
    <col min="14595" max="14595" width="8.5" style="95" customWidth="1"/>
    <col min="14596" max="14596" width="3.5" style="95" bestFit="1" customWidth="1"/>
    <col min="14597" max="14597" width="8.5" style="95" bestFit="1" customWidth="1"/>
    <col min="14598" max="14598" width="8.75" style="95" bestFit="1" customWidth="1"/>
    <col min="14599" max="14599" width="9.25" style="95" customWidth="1"/>
    <col min="14600" max="14600" width="16.75" style="95" customWidth="1"/>
    <col min="14601" max="14601" width="9.25" style="95" customWidth="1"/>
    <col min="14602" max="14604" width="12.125" style="95" customWidth="1"/>
    <col min="14605" max="14605" width="25.75" style="95" customWidth="1"/>
    <col min="14606" max="14609" width="9.75" style="95" customWidth="1"/>
    <col min="14610" max="14610" width="11.625" style="95" customWidth="1"/>
    <col min="14611" max="14848" width="9" style="95"/>
    <col min="14849" max="14849" width="9.25" style="95" customWidth="1"/>
    <col min="14850" max="14850" width="16.75" style="95" customWidth="1"/>
    <col min="14851" max="14851" width="8.5" style="95" customWidth="1"/>
    <col min="14852" max="14852" width="3.5" style="95" bestFit="1" customWidth="1"/>
    <col min="14853" max="14853" width="8.5" style="95" bestFit="1" customWidth="1"/>
    <col min="14854" max="14854" width="8.75" style="95" bestFit="1" customWidth="1"/>
    <col min="14855" max="14855" width="9.25" style="95" customWidth="1"/>
    <col min="14856" max="14856" width="16.75" style="95" customWidth="1"/>
    <col min="14857" max="14857" width="9.25" style="95" customWidth="1"/>
    <col min="14858" max="14860" width="12.125" style="95" customWidth="1"/>
    <col min="14861" max="14861" width="25.75" style="95" customWidth="1"/>
    <col min="14862" max="14865" width="9.75" style="95" customWidth="1"/>
    <col min="14866" max="14866" width="11.625" style="95" customWidth="1"/>
    <col min="14867" max="15104" width="9" style="95"/>
    <col min="15105" max="15105" width="9.25" style="95" customWidth="1"/>
    <col min="15106" max="15106" width="16.75" style="95" customWidth="1"/>
    <col min="15107" max="15107" width="8.5" style="95" customWidth="1"/>
    <col min="15108" max="15108" width="3.5" style="95" bestFit="1" customWidth="1"/>
    <col min="15109" max="15109" width="8.5" style="95" bestFit="1" customWidth="1"/>
    <col min="15110" max="15110" width="8.75" style="95" bestFit="1" customWidth="1"/>
    <col min="15111" max="15111" width="9.25" style="95" customWidth="1"/>
    <col min="15112" max="15112" width="16.75" style="95" customWidth="1"/>
    <col min="15113" max="15113" width="9.25" style="95" customWidth="1"/>
    <col min="15114" max="15116" width="12.125" style="95" customWidth="1"/>
    <col min="15117" max="15117" width="25.75" style="95" customWidth="1"/>
    <col min="15118" max="15121" width="9.75" style="95" customWidth="1"/>
    <col min="15122" max="15122" width="11.625" style="95" customWidth="1"/>
    <col min="15123" max="15360" width="9" style="95"/>
    <col min="15361" max="15361" width="9.25" style="95" customWidth="1"/>
    <col min="15362" max="15362" width="16.75" style="95" customWidth="1"/>
    <col min="15363" max="15363" width="8.5" style="95" customWidth="1"/>
    <col min="15364" max="15364" width="3.5" style="95" bestFit="1" customWidth="1"/>
    <col min="15365" max="15365" width="8.5" style="95" bestFit="1" customWidth="1"/>
    <col min="15366" max="15366" width="8.75" style="95" bestFit="1" customWidth="1"/>
    <col min="15367" max="15367" width="9.25" style="95" customWidth="1"/>
    <col min="15368" max="15368" width="16.75" style="95" customWidth="1"/>
    <col min="15369" max="15369" width="9.25" style="95" customWidth="1"/>
    <col min="15370" max="15372" width="12.125" style="95" customWidth="1"/>
    <col min="15373" max="15373" width="25.75" style="95" customWidth="1"/>
    <col min="15374" max="15377" width="9.75" style="95" customWidth="1"/>
    <col min="15378" max="15378" width="11.625" style="95" customWidth="1"/>
    <col min="15379" max="15616" width="9" style="95"/>
    <col min="15617" max="15617" width="9.25" style="95" customWidth="1"/>
    <col min="15618" max="15618" width="16.75" style="95" customWidth="1"/>
    <col min="15619" max="15619" width="8.5" style="95" customWidth="1"/>
    <col min="15620" max="15620" width="3.5" style="95" bestFit="1" customWidth="1"/>
    <col min="15621" max="15621" width="8.5" style="95" bestFit="1" customWidth="1"/>
    <col min="15622" max="15622" width="8.75" style="95" bestFit="1" customWidth="1"/>
    <col min="15623" max="15623" width="9.25" style="95" customWidth="1"/>
    <col min="15624" max="15624" width="16.75" style="95" customWidth="1"/>
    <col min="15625" max="15625" width="9.25" style="95" customWidth="1"/>
    <col min="15626" max="15628" width="12.125" style="95" customWidth="1"/>
    <col min="15629" max="15629" width="25.75" style="95" customWidth="1"/>
    <col min="15630" max="15633" width="9.75" style="95" customWidth="1"/>
    <col min="15634" max="15634" width="11.625" style="95" customWidth="1"/>
    <col min="15635" max="15872" width="9" style="95"/>
    <col min="15873" max="15873" width="9.25" style="95" customWidth="1"/>
    <col min="15874" max="15874" width="16.75" style="95" customWidth="1"/>
    <col min="15875" max="15875" width="8.5" style="95" customWidth="1"/>
    <col min="15876" max="15876" width="3.5" style="95" bestFit="1" customWidth="1"/>
    <col min="15877" max="15877" width="8.5" style="95" bestFit="1" customWidth="1"/>
    <col min="15878" max="15878" width="8.75" style="95" bestFit="1" customWidth="1"/>
    <col min="15879" max="15879" width="9.25" style="95" customWidth="1"/>
    <col min="15880" max="15880" width="16.75" style="95" customWidth="1"/>
    <col min="15881" max="15881" width="9.25" style="95" customWidth="1"/>
    <col min="15882" max="15884" width="12.125" style="95" customWidth="1"/>
    <col min="15885" max="15885" width="25.75" style="95" customWidth="1"/>
    <col min="15886" max="15889" width="9.75" style="95" customWidth="1"/>
    <col min="15890" max="15890" width="11.625" style="95" customWidth="1"/>
    <col min="15891" max="16128" width="9" style="95"/>
    <col min="16129" max="16129" width="9.25" style="95" customWidth="1"/>
    <col min="16130" max="16130" width="16.75" style="95" customWidth="1"/>
    <col min="16131" max="16131" width="8.5" style="95" customWidth="1"/>
    <col min="16132" max="16132" width="3.5" style="95" bestFit="1" customWidth="1"/>
    <col min="16133" max="16133" width="8.5" style="95" bestFit="1" customWidth="1"/>
    <col min="16134" max="16134" width="8.75" style="95" bestFit="1" customWidth="1"/>
    <col min="16135" max="16135" width="9.25" style="95" customWidth="1"/>
    <col min="16136" max="16136" width="16.75" style="95" customWidth="1"/>
    <col min="16137" max="16137" width="9.25" style="95" customWidth="1"/>
    <col min="16138" max="16140" width="12.125" style="95" customWidth="1"/>
    <col min="16141" max="16141" width="25.75" style="95" customWidth="1"/>
    <col min="16142" max="16145" width="9.75" style="95" customWidth="1"/>
    <col min="16146" max="16146" width="11.625" style="95" customWidth="1"/>
    <col min="16147" max="16384" width="9" style="95"/>
  </cols>
  <sheetData>
    <row r="1" spans="1:18" ht="15.75" customHeight="1">
      <c r="A1" s="506" t="s">
        <v>619</v>
      </c>
      <c r="B1" s="506"/>
      <c r="C1" s="506"/>
      <c r="D1" s="506"/>
      <c r="E1" s="506"/>
      <c r="F1" s="506"/>
      <c r="G1" s="506"/>
      <c r="H1" s="506"/>
      <c r="I1" s="506"/>
      <c r="J1" s="506"/>
      <c r="K1" s="506"/>
      <c r="L1" s="506"/>
      <c r="M1" s="506"/>
    </row>
    <row r="2" spans="1:18" ht="15.75" customHeight="1">
      <c r="A2" s="507" t="s">
        <v>776</v>
      </c>
      <c r="B2" s="507"/>
      <c r="C2" s="507"/>
      <c r="D2" s="507"/>
      <c r="E2" s="507"/>
      <c r="F2" s="507"/>
      <c r="G2" s="507"/>
      <c r="H2" s="507"/>
      <c r="I2" s="507"/>
      <c r="J2" s="507"/>
      <c r="K2" s="507"/>
      <c r="L2" s="507"/>
      <c r="M2" s="507"/>
      <c r="P2" s="508"/>
      <c r="Q2" s="508"/>
      <c r="R2" s="508"/>
    </row>
    <row r="3" spans="1:18" ht="15.75" customHeight="1">
      <c r="A3" s="506"/>
      <c r="B3" s="506"/>
      <c r="C3" s="506"/>
      <c r="D3" s="506"/>
      <c r="E3" s="506"/>
      <c r="F3" s="506"/>
      <c r="G3" s="506"/>
      <c r="H3" s="506"/>
      <c r="I3" s="506"/>
      <c r="J3" s="506"/>
      <c r="K3" s="506"/>
      <c r="L3" s="506"/>
      <c r="M3" s="506"/>
    </row>
    <row r="4" spans="1:18" s="512" customFormat="1" ht="15.75" customHeight="1">
      <c r="A4" s="991" t="s">
        <v>620</v>
      </c>
      <c r="B4" s="991" t="s">
        <v>621</v>
      </c>
      <c r="C4" s="993" t="s">
        <v>622</v>
      </c>
      <c r="D4" s="994"/>
      <c r="E4" s="994"/>
      <c r="F4" s="995"/>
      <c r="G4" s="509" t="s">
        <v>623</v>
      </c>
      <c r="H4" s="510"/>
      <c r="I4" s="511"/>
      <c r="J4" s="991" t="s">
        <v>624</v>
      </c>
      <c r="K4" s="991" t="s">
        <v>625</v>
      </c>
      <c r="L4" s="999" t="s">
        <v>626</v>
      </c>
      <c r="M4" s="991" t="s">
        <v>627</v>
      </c>
    </row>
    <row r="5" spans="1:18" s="514" customFormat="1" ht="15.75" customHeight="1">
      <c r="A5" s="992"/>
      <c r="B5" s="992"/>
      <c r="C5" s="996"/>
      <c r="D5" s="997"/>
      <c r="E5" s="997"/>
      <c r="F5" s="998"/>
      <c r="G5" s="513" t="s">
        <v>628</v>
      </c>
      <c r="H5" s="513" t="s">
        <v>629</v>
      </c>
      <c r="I5" s="513" t="s">
        <v>630</v>
      </c>
      <c r="J5" s="992"/>
      <c r="K5" s="992"/>
      <c r="L5" s="992"/>
      <c r="M5" s="992"/>
    </row>
    <row r="6" spans="1:18" ht="15.75" customHeight="1">
      <c r="A6" s="515"/>
      <c r="B6" s="515"/>
      <c r="C6" s="516"/>
      <c r="D6" s="517"/>
      <c r="E6" s="517"/>
      <c r="F6" s="518"/>
      <c r="G6" s="515"/>
      <c r="H6" s="515"/>
      <c r="I6" s="519" t="s">
        <v>631</v>
      </c>
      <c r="J6" s="519" t="s">
        <v>632</v>
      </c>
      <c r="K6" s="519" t="s">
        <v>632</v>
      </c>
      <c r="L6" s="519" t="s">
        <v>632</v>
      </c>
      <c r="M6" s="515"/>
    </row>
    <row r="7" spans="1:18" ht="15.75" customHeight="1">
      <c r="A7" s="520"/>
      <c r="B7" s="520"/>
      <c r="C7" s="521"/>
      <c r="D7" s="522" t="str">
        <f>IF(C7&gt;0,"～","")</f>
        <v/>
      </c>
      <c r="E7" s="523"/>
      <c r="F7" s="524" t="str">
        <f>IF(C7&gt;0,1+DATEDIF(C7,E7,"D"),"")</f>
        <v/>
      </c>
      <c r="G7" s="520"/>
      <c r="H7" s="520"/>
      <c r="I7" s="525"/>
      <c r="J7" s="525"/>
      <c r="K7" s="525"/>
      <c r="L7" s="525"/>
      <c r="M7" s="515"/>
    </row>
    <row r="8" spans="1:18" ht="15.75" customHeight="1">
      <c r="A8" s="520"/>
      <c r="B8" s="520"/>
      <c r="C8" s="521"/>
      <c r="D8" s="522" t="str">
        <f t="shared" ref="D8:D31" si="0">IF(C8&gt;0,"～","")</f>
        <v/>
      </c>
      <c r="E8" s="523"/>
      <c r="F8" s="524" t="str">
        <f t="shared" ref="F8:F19" si="1">IF(C8&gt;0,1+DATEDIF(C8,E8,"D"),"")</f>
        <v/>
      </c>
      <c r="G8" s="520"/>
      <c r="H8" s="520"/>
      <c r="I8" s="525"/>
      <c r="J8" s="525"/>
      <c r="K8" s="525"/>
      <c r="L8" s="525"/>
      <c r="M8" s="515"/>
    </row>
    <row r="9" spans="1:18" ht="15.75" customHeight="1">
      <c r="A9" s="520"/>
      <c r="B9" s="520"/>
      <c r="C9" s="521"/>
      <c r="D9" s="522" t="str">
        <f t="shared" si="0"/>
        <v/>
      </c>
      <c r="E9" s="523"/>
      <c r="F9" s="524" t="str">
        <f t="shared" si="1"/>
        <v/>
      </c>
      <c r="G9" s="520"/>
      <c r="H9" s="520"/>
      <c r="I9" s="525"/>
      <c r="J9" s="525"/>
      <c r="K9" s="525"/>
      <c r="L9" s="525"/>
      <c r="M9" s="515"/>
    </row>
    <row r="10" spans="1:18" ht="15.75" customHeight="1">
      <c r="A10" s="520"/>
      <c r="B10" s="520"/>
      <c r="C10" s="521"/>
      <c r="D10" s="522" t="str">
        <f t="shared" si="0"/>
        <v/>
      </c>
      <c r="E10" s="523"/>
      <c r="F10" s="524" t="str">
        <f t="shared" si="1"/>
        <v/>
      </c>
      <c r="G10" s="520"/>
      <c r="H10" s="520"/>
      <c r="I10" s="525"/>
      <c r="J10" s="525"/>
      <c r="K10" s="525"/>
      <c r="L10" s="525"/>
      <c r="M10" s="515"/>
    </row>
    <row r="11" spans="1:18" ht="15.75" customHeight="1">
      <c r="A11" s="520"/>
      <c r="B11" s="520"/>
      <c r="C11" s="521"/>
      <c r="D11" s="522" t="str">
        <f t="shared" si="0"/>
        <v/>
      </c>
      <c r="E11" s="523"/>
      <c r="F11" s="524" t="str">
        <f t="shared" si="1"/>
        <v/>
      </c>
      <c r="G11" s="520"/>
      <c r="H11" s="520"/>
      <c r="I11" s="525"/>
      <c r="J11" s="525"/>
      <c r="K11" s="525"/>
      <c r="L11" s="525"/>
      <c r="M11" s="515"/>
    </row>
    <row r="12" spans="1:18" ht="15.75" customHeight="1">
      <c r="A12" s="520"/>
      <c r="B12" s="520"/>
      <c r="C12" s="521"/>
      <c r="D12" s="522" t="str">
        <f t="shared" si="0"/>
        <v/>
      </c>
      <c r="E12" s="523"/>
      <c r="F12" s="524" t="str">
        <f t="shared" si="1"/>
        <v/>
      </c>
      <c r="G12" s="520"/>
      <c r="H12" s="520"/>
      <c r="I12" s="525"/>
      <c r="J12" s="525"/>
      <c r="K12" s="525"/>
      <c r="L12" s="525"/>
      <c r="M12" s="515"/>
    </row>
    <row r="13" spans="1:18" ht="15.75" customHeight="1">
      <c r="A13" s="520"/>
      <c r="B13" s="520"/>
      <c r="C13" s="521"/>
      <c r="D13" s="522" t="str">
        <f t="shared" si="0"/>
        <v/>
      </c>
      <c r="E13" s="523"/>
      <c r="F13" s="524" t="str">
        <f t="shared" si="1"/>
        <v/>
      </c>
      <c r="G13" s="520"/>
      <c r="H13" s="520"/>
      <c r="I13" s="525"/>
      <c r="J13" s="525"/>
      <c r="K13" s="525"/>
      <c r="L13" s="525"/>
      <c r="M13" s="515"/>
    </row>
    <row r="14" spans="1:18" ht="15.75" customHeight="1">
      <c r="A14" s="520"/>
      <c r="B14" s="520"/>
      <c r="C14" s="521"/>
      <c r="D14" s="522" t="str">
        <f t="shared" si="0"/>
        <v/>
      </c>
      <c r="E14" s="523"/>
      <c r="F14" s="524" t="str">
        <f t="shared" si="1"/>
        <v/>
      </c>
      <c r="G14" s="520"/>
      <c r="H14" s="520"/>
      <c r="I14" s="525"/>
      <c r="J14" s="525"/>
      <c r="K14" s="525"/>
      <c r="L14" s="525"/>
      <c r="M14" s="515"/>
    </row>
    <row r="15" spans="1:18" ht="15.75" customHeight="1">
      <c r="A15" s="520"/>
      <c r="B15" s="520"/>
      <c r="C15" s="521"/>
      <c r="D15" s="522" t="str">
        <f t="shared" si="0"/>
        <v/>
      </c>
      <c r="E15" s="523"/>
      <c r="F15" s="524" t="str">
        <f t="shared" si="1"/>
        <v/>
      </c>
      <c r="G15" s="520"/>
      <c r="H15" s="520"/>
      <c r="I15" s="525"/>
      <c r="J15" s="525"/>
      <c r="K15" s="525"/>
      <c r="L15" s="525"/>
      <c r="M15" s="515"/>
    </row>
    <row r="16" spans="1:18" ht="15.75" customHeight="1">
      <c r="A16" s="520"/>
      <c r="B16" s="520"/>
      <c r="C16" s="521"/>
      <c r="D16" s="522" t="str">
        <f t="shared" si="0"/>
        <v/>
      </c>
      <c r="E16" s="523"/>
      <c r="F16" s="524" t="str">
        <f t="shared" si="1"/>
        <v/>
      </c>
      <c r="G16" s="520"/>
      <c r="H16" s="520"/>
      <c r="I16" s="525"/>
      <c r="J16" s="525"/>
      <c r="K16" s="525"/>
      <c r="L16" s="525"/>
      <c r="M16" s="515"/>
    </row>
    <row r="17" spans="1:13" ht="15.75" customHeight="1">
      <c r="A17" s="520"/>
      <c r="B17" s="520"/>
      <c r="C17" s="521"/>
      <c r="D17" s="522" t="str">
        <f t="shared" si="0"/>
        <v/>
      </c>
      <c r="E17" s="523"/>
      <c r="F17" s="524" t="str">
        <f t="shared" si="1"/>
        <v/>
      </c>
      <c r="G17" s="520"/>
      <c r="H17" s="520"/>
      <c r="I17" s="525"/>
      <c r="J17" s="525"/>
      <c r="K17" s="525"/>
      <c r="L17" s="525"/>
      <c r="M17" s="515"/>
    </row>
    <row r="18" spans="1:13" ht="15.75" customHeight="1">
      <c r="A18" s="520"/>
      <c r="B18" s="520"/>
      <c r="C18" s="521"/>
      <c r="D18" s="522" t="str">
        <f t="shared" si="0"/>
        <v/>
      </c>
      <c r="E18" s="523"/>
      <c r="F18" s="524" t="str">
        <f t="shared" si="1"/>
        <v/>
      </c>
      <c r="G18" s="520"/>
      <c r="H18" s="520"/>
      <c r="I18" s="525"/>
      <c r="J18" s="525"/>
      <c r="K18" s="525"/>
      <c r="L18" s="525"/>
      <c r="M18" s="515"/>
    </row>
    <row r="19" spans="1:13" ht="15.75" customHeight="1">
      <c r="A19" s="520"/>
      <c r="B19" s="520"/>
      <c r="C19" s="521"/>
      <c r="D19" s="522" t="str">
        <f t="shared" si="0"/>
        <v/>
      </c>
      <c r="E19" s="523"/>
      <c r="F19" s="524" t="str">
        <f t="shared" si="1"/>
        <v/>
      </c>
      <c r="G19" s="520"/>
      <c r="H19" s="520"/>
      <c r="I19" s="525"/>
      <c r="J19" s="525"/>
      <c r="K19" s="525"/>
      <c r="L19" s="525"/>
      <c r="M19" s="515"/>
    </row>
    <row r="20" spans="1:13" ht="15.75" customHeight="1">
      <c r="A20" s="520"/>
      <c r="B20" s="520"/>
      <c r="C20" s="521"/>
      <c r="D20" s="522" t="str">
        <f>IF(C20&gt;0,"～","")</f>
        <v/>
      </c>
      <c r="E20" s="523"/>
      <c r="F20" s="524" t="str">
        <f>IF(C20&gt;0,1+DATEDIF(C20,E20,"D"),"")</f>
        <v/>
      </c>
      <c r="G20" s="520"/>
      <c r="H20" s="520"/>
      <c r="I20" s="525"/>
      <c r="J20" s="525"/>
      <c r="K20" s="525"/>
      <c r="L20" s="525"/>
      <c r="M20" s="515"/>
    </row>
    <row r="21" spans="1:13" ht="15.75" customHeight="1">
      <c r="A21" s="520"/>
      <c r="B21" s="520"/>
      <c r="C21" s="521"/>
      <c r="D21" s="522" t="str">
        <f t="shared" si="0"/>
        <v/>
      </c>
      <c r="E21" s="523"/>
      <c r="F21" s="524" t="str">
        <f t="shared" ref="F21:F31" si="2">IF(C21&gt;0,1+DATEDIF(C21,E21,"D"),"")</f>
        <v/>
      </c>
      <c r="G21" s="520"/>
      <c r="H21" s="520"/>
      <c r="I21" s="525"/>
      <c r="J21" s="525"/>
      <c r="K21" s="525"/>
      <c r="L21" s="525"/>
      <c r="M21" s="515"/>
    </row>
    <row r="22" spans="1:13" ht="15.75" customHeight="1">
      <c r="A22" s="520"/>
      <c r="B22" s="520"/>
      <c r="C22" s="521"/>
      <c r="D22" s="522" t="str">
        <f t="shared" si="0"/>
        <v/>
      </c>
      <c r="E22" s="523"/>
      <c r="F22" s="524" t="str">
        <f t="shared" si="2"/>
        <v/>
      </c>
      <c r="G22" s="520"/>
      <c r="H22" s="520"/>
      <c r="I22" s="525"/>
      <c r="J22" s="525"/>
      <c r="K22" s="525"/>
      <c r="L22" s="525"/>
      <c r="M22" s="515"/>
    </row>
    <row r="23" spans="1:13" ht="15.75" customHeight="1">
      <c r="A23" s="520"/>
      <c r="B23" s="520"/>
      <c r="C23" s="521"/>
      <c r="D23" s="522" t="str">
        <f t="shared" si="0"/>
        <v/>
      </c>
      <c r="E23" s="523"/>
      <c r="F23" s="524" t="str">
        <f t="shared" si="2"/>
        <v/>
      </c>
      <c r="G23" s="520"/>
      <c r="H23" s="520"/>
      <c r="I23" s="525"/>
      <c r="J23" s="525"/>
      <c r="K23" s="525"/>
      <c r="L23" s="525"/>
      <c r="M23" s="515"/>
    </row>
    <row r="24" spans="1:13" ht="15.75" customHeight="1">
      <c r="A24" s="520"/>
      <c r="B24" s="520"/>
      <c r="C24" s="521"/>
      <c r="D24" s="522" t="str">
        <f t="shared" si="0"/>
        <v/>
      </c>
      <c r="E24" s="523"/>
      <c r="F24" s="524" t="str">
        <f t="shared" si="2"/>
        <v/>
      </c>
      <c r="G24" s="520"/>
      <c r="H24" s="520"/>
      <c r="I24" s="525"/>
      <c r="J24" s="525"/>
      <c r="K24" s="525"/>
      <c r="L24" s="525"/>
      <c r="M24" s="515"/>
    </row>
    <row r="25" spans="1:13" ht="15.75" customHeight="1">
      <c r="A25" s="520"/>
      <c r="B25" s="520"/>
      <c r="C25" s="521"/>
      <c r="D25" s="522" t="str">
        <f t="shared" si="0"/>
        <v/>
      </c>
      <c r="E25" s="523"/>
      <c r="F25" s="524" t="str">
        <f t="shared" si="2"/>
        <v/>
      </c>
      <c r="G25" s="520"/>
      <c r="H25" s="520"/>
      <c r="I25" s="525"/>
      <c r="J25" s="525"/>
      <c r="K25" s="525"/>
      <c r="L25" s="525"/>
      <c r="M25" s="515"/>
    </row>
    <row r="26" spans="1:13" ht="15.75" customHeight="1">
      <c r="A26" s="520"/>
      <c r="B26" s="520"/>
      <c r="C26" s="521"/>
      <c r="D26" s="522" t="str">
        <f t="shared" si="0"/>
        <v/>
      </c>
      <c r="E26" s="523"/>
      <c r="F26" s="524" t="str">
        <f t="shared" si="2"/>
        <v/>
      </c>
      <c r="G26" s="520"/>
      <c r="H26" s="520"/>
      <c r="I26" s="525"/>
      <c r="J26" s="525"/>
      <c r="K26" s="525"/>
      <c r="L26" s="525"/>
      <c r="M26" s="515"/>
    </row>
    <row r="27" spans="1:13" ht="15.75" customHeight="1">
      <c r="A27" s="520"/>
      <c r="B27" s="520"/>
      <c r="C27" s="521"/>
      <c r="D27" s="522" t="str">
        <f t="shared" si="0"/>
        <v/>
      </c>
      <c r="E27" s="523"/>
      <c r="F27" s="524" t="str">
        <f t="shared" si="2"/>
        <v/>
      </c>
      <c r="G27" s="520"/>
      <c r="H27" s="520"/>
      <c r="I27" s="525"/>
      <c r="J27" s="525"/>
      <c r="K27" s="525"/>
      <c r="L27" s="525"/>
      <c r="M27" s="515"/>
    </row>
    <row r="28" spans="1:13" ht="15.75" customHeight="1">
      <c r="A28" s="520"/>
      <c r="B28" s="520"/>
      <c r="C28" s="521"/>
      <c r="D28" s="522" t="str">
        <f t="shared" si="0"/>
        <v/>
      </c>
      <c r="E28" s="523"/>
      <c r="F28" s="524" t="str">
        <f t="shared" si="2"/>
        <v/>
      </c>
      <c r="G28" s="520"/>
      <c r="H28" s="520"/>
      <c r="I28" s="525"/>
      <c r="J28" s="525"/>
      <c r="K28" s="525"/>
      <c r="L28" s="525"/>
      <c r="M28" s="515"/>
    </row>
    <row r="29" spans="1:13" ht="15.75" customHeight="1">
      <c r="A29" s="520"/>
      <c r="B29" s="520"/>
      <c r="C29" s="521"/>
      <c r="D29" s="522" t="str">
        <f t="shared" si="0"/>
        <v/>
      </c>
      <c r="E29" s="523"/>
      <c r="F29" s="524" t="str">
        <f t="shared" si="2"/>
        <v/>
      </c>
      <c r="G29" s="520"/>
      <c r="H29" s="520"/>
      <c r="I29" s="525"/>
      <c r="J29" s="525"/>
      <c r="K29" s="525"/>
      <c r="L29" s="525"/>
      <c r="M29" s="515"/>
    </row>
    <row r="30" spans="1:13" ht="15.75" customHeight="1">
      <c r="A30" s="520"/>
      <c r="B30" s="520"/>
      <c r="C30" s="521"/>
      <c r="D30" s="522" t="str">
        <f t="shared" si="0"/>
        <v/>
      </c>
      <c r="E30" s="523"/>
      <c r="F30" s="524" t="str">
        <f t="shared" si="2"/>
        <v/>
      </c>
      <c r="G30" s="520"/>
      <c r="H30" s="520"/>
      <c r="I30" s="525"/>
      <c r="J30" s="525"/>
      <c r="K30" s="525"/>
      <c r="L30" s="525"/>
      <c r="M30" s="515"/>
    </row>
    <row r="31" spans="1:13" ht="15.75" customHeight="1">
      <c r="A31" s="526"/>
      <c r="B31" s="526"/>
      <c r="C31" s="527"/>
      <c r="D31" s="528" t="str">
        <f t="shared" si="0"/>
        <v/>
      </c>
      <c r="E31" s="529"/>
      <c r="F31" s="530" t="str">
        <f t="shared" si="2"/>
        <v/>
      </c>
      <c r="G31" s="526"/>
      <c r="H31" s="526"/>
      <c r="I31" s="531"/>
      <c r="J31" s="531"/>
      <c r="K31" s="531"/>
      <c r="L31" s="531"/>
      <c r="M31" s="532"/>
    </row>
    <row r="32" spans="1:13" ht="15.75" customHeight="1">
      <c r="A32" s="506"/>
      <c r="B32" s="506"/>
      <c r="C32" s="506"/>
      <c r="D32" s="506"/>
      <c r="E32" s="506"/>
      <c r="F32" s="506"/>
      <c r="G32" s="506"/>
      <c r="H32" s="506"/>
      <c r="I32" s="506"/>
      <c r="J32" s="506"/>
      <c r="K32" s="506"/>
      <c r="L32" s="506"/>
      <c r="M32" s="506"/>
    </row>
  </sheetData>
  <mergeCells count="7">
    <mergeCell ref="M4:M5"/>
    <mergeCell ref="A4:A5"/>
    <mergeCell ref="B4:B5"/>
    <mergeCell ref="C4:F5"/>
    <mergeCell ref="J4:J5"/>
    <mergeCell ref="K4:K5"/>
    <mergeCell ref="L4:L5"/>
  </mergeCells>
  <phoneticPr fontId="4"/>
  <dataValidations count="1">
    <dataValidation type="list" allowBlank="1" showInputMessage="1" showErrorMessage="1" sqref="G7:G31 JC7:JC31 SY7:SY31 ACU7:ACU31 AMQ7:AMQ31 AWM7:AWM31 BGI7:BGI31 BQE7:BQE31 CAA7:CAA31 CJW7:CJW31 CTS7:CTS31 DDO7:DDO31 DNK7:DNK31 DXG7:DXG31 EHC7:EHC31 EQY7:EQY31 FAU7:FAU31 FKQ7:FKQ31 FUM7:FUM31 GEI7:GEI31 GOE7:GOE31 GYA7:GYA31 HHW7:HHW31 HRS7:HRS31 IBO7:IBO31 ILK7:ILK31 IVG7:IVG31 JFC7:JFC31 JOY7:JOY31 JYU7:JYU31 KIQ7:KIQ31 KSM7:KSM31 LCI7:LCI31 LME7:LME31 LWA7:LWA31 MFW7:MFW31 MPS7:MPS31 MZO7:MZO31 NJK7:NJK31 NTG7:NTG31 ODC7:ODC31 OMY7:OMY31 OWU7:OWU31 PGQ7:PGQ31 PQM7:PQM31 QAI7:QAI31 QKE7:QKE31 QUA7:QUA31 RDW7:RDW31 RNS7:RNS31 RXO7:RXO31 SHK7:SHK31 SRG7:SRG31 TBC7:TBC31 TKY7:TKY31 TUU7:TUU31 UEQ7:UEQ31 UOM7:UOM31 UYI7:UYI31 VIE7:VIE31 VSA7:VSA31 WBW7:WBW31 WLS7:WLS31 WVO7:WVO31 G65543:G65567 JC65543:JC65567 SY65543:SY65567 ACU65543:ACU65567 AMQ65543:AMQ65567 AWM65543:AWM65567 BGI65543:BGI65567 BQE65543:BQE65567 CAA65543:CAA65567 CJW65543:CJW65567 CTS65543:CTS65567 DDO65543:DDO65567 DNK65543:DNK65567 DXG65543:DXG65567 EHC65543:EHC65567 EQY65543:EQY65567 FAU65543:FAU65567 FKQ65543:FKQ65567 FUM65543:FUM65567 GEI65543:GEI65567 GOE65543:GOE65567 GYA65543:GYA65567 HHW65543:HHW65567 HRS65543:HRS65567 IBO65543:IBO65567 ILK65543:ILK65567 IVG65543:IVG65567 JFC65543:JFC65567 JOY65543:JOY65567 JYU65543:JYU65567 KIQ65543:KIQ65567 KSM65543:KSM65567 LCI65543:LCI65567 LME65543:LME65567 LWA65543:LWA65567 MFW65543:MFW65567 MPS65543:MPS65567 MZO65543:MZO65567 NJK65543:NJK65567 NTG65543:NTG65567 ODC65543:ODC65567 OMY65543:OMY65567 OWU65543:OWU65567 PGQ65543:PGQ65567 PQM65543:PQM65567 QAI65543:QAI65567 QKE65543:QKE65567 QUA65543:QUA65567 RDW65543:RDW65567 RNS65543:RNS65567 RXO65543:RXO65567 SHK65543:SHK65567 SRG65543:SRG65567 TBC65543:TBC65567 TKY65543:TKY65567 TUU65543:TUU65567 UEQ65543:UEQ65567 UOM65543:UOM65567 UYI65543:UYI65567 VIE65543:VIE65567 VSA65543:VSA65567 WBW65543:WBW65567 WLS65543:WLS65567 WVO65543:WVO65567 G131079:G131103 JC131079:JC131103 SY131079:SY131103 ACU131079:ACU131103 AMQ131079:AMQ131103 AWM131079:AWM131103 BGI131079:BGI131103 BQE131079:BQE131103 CAA131079:CAA131103 CJW131079:CJW131103 CTS131079:CTS131103 DDO131079:DDO131103 DNK131079:DNK131103 DXG131079:DXG131103 EHC131079:EHC131103 EQY131079:EQY131103 FAU131079:FAU131103 FKQ131079:FKQ131103 FUM131079:FUM131103 GEI131079:GEI131103 GOE131079:GOE131103 GYA131079:GYA131103 HHW131079:HHW131103 HRS131079:HRS131103 IBO131079:IBO131103 ILK131079:ILK131103 IVG131079:IVG131103 JFC131079:JFC131103 JOY131079:JOY131103 JYU131079:JYU131103 KIQ131079:KIQ131103 KSM131079:KSM131103 LCI131079:LCI131103 LME131079:LME131103 LWA131079:LWA131103 MFW131079:MFW131103 MPS131079:MPS131103 MZO131079:MZO131103 NJK131079:NJK131103 NTG131079:NTG131103 ODC131079:ODC131103 OMY131079:OMY131103 OWU131079:OWU131103 PGQ131079:PGQ131103 PQM131079:PQM131103 QAI131079:QAI131103 QKE131079:QKE131103 QUA131079:QUA131103 RDW131079:RDW131103 RNS131079:RNS131103 RXO131079:RXO131103 SHK131079:SHK131103 SRG131079:SRG131103 TBC131079:TBC131103 TKY131079:TKY131103 TUU131079:TUU131103 UEQ131079:UEQ131103 UOM131079:UOM131103 UYI131079:UYI131103 VIE131079:VIE131103 VSA131079:VSA131103 WBW131079:WBW131103 WLS131079:WLS131103 WVO131079:WVO131103 G196615:G196639 JC196615:JC196639 SY196615:SY196639 ACU196615:ACU196639 AMQ196615:AMQ196639 AWM196615:AWM196639 BGI196615:BGI196639 BQE196615:BQE196639 CAA196615:CAA196639 CJW196615:CJW196639 CTS196615:CTS196639 DDO196615:DDO196639 DNK196615:DNK196639 DXG196615:DXG196639 EHC196615:EHC196639 EQY196615:EQY196639 FAU196615:FAU196639 FKQ196615:FKQ196639 FUM196615:FUM196639 GEI196615:GEI196639 GOE196615:GOE196639 GYA196615:GYA196639 HHW196615:HHW196639 HRS196615:HRS196639 IBO196615:IBO196639 ILK196615:ILK196639 IVG196615:IVG196639 JFC196615:JFC196639 JOY196615:JOY196639 JYU196615:JYU196639 KIQ196615:KIQ196639 KSM196615:KSM196639 LCI196615:LCI196639 LME196615:LME196639 LWA196615:LWA196639 MFW196615:MFW196639 MPS196615:MPS196639 MZO196615:MZO196639 NJK196615:NJK196639 NTG196615:NTG196639 ODC196615:ODC196639 OMY196615:OMY196639 OWU196615:OWU196639 PGQ196615:PGQ196639 PQM196615:PQM196639 QAI196615:QAI196639 QKE196615:QKE196639 QUA196615:QUA196639 RDW196615:RDW196639 RNS196615:RNS196639 RXO196615:RXO196639 SHK196615:SHK196639 SRG196615:SRG196639 TBC196615:TBC196639 TKY196615:TKY196639 TUU196615:TUU196639 UEQ196615:UEQ196639 UOM196615:UOM196639 UYI196615:UYI196639 VIE196615:VIE196639 VSA196615:VSA196639 WBW196615:WBW196639 WLS196615:WLS196639 WVO196615:WVO196639 G262151:G262175 JC262151:JC262175 SY262151:SY262175 ACU262151:ACU262175 AMQ262151:AMQ262175 AWM262151:AWM262175 BGI262151:BGI262175 BQE262151:BQE262175 CAA262151:CAA262175 CJW262151:CJW262175 CTS262151:CTS262175 DDO262151:DDO262175 DNK262151:DNK262175 DXG262151:DXG262175 EHC262151:EHC262175 EQY262151:EQY262175 FAU262151:FAU262175 FKQ262151:FKQ262175 FUM262151:FUM262175 GEI262151:GEI262175 GOE262151:GOE262175 GYA262151:GYA262175 HHW262151:HHW262175 HRS262151:HRS262175 IBO262151:IBO262175 ILK262151:ILK262175 IVG262151:IVG262175 JFC262151:JFC262175 JOY262151:JOY262175 JYU262151:JYU262175 KIQ262151:KIQ262175 KSM262151:KSM262175 LCI262151:LCI262175 LME262151:LME262175 LWA262151:LWA262175 MFW262151:MFW262175 MPS262151:MPS262175 MZO262151:MZO262175 NJK262151:NJK262175 NTG262151:NTG262175 ODC262151:ODC262175 OMY262151:OMY262175 OWU262151:OWU262175 PGQ262151:PGQ262175 PQM262151:PQM262175 QAI262151:QAI262175 QKE262151:QKE262175 QUA262151:QUA262175 RDW262151:RDW262175 RNS262151:RNS262175 RXO262151:RXO262175 SHK262151:SHK262175 SRG262151:SRG262175 TBC262151:TBC262175 TKY262151:TKY262175 TUU262151:TUU262175 UEQ262151:UEQ262175 UOM262151:UOM262175 UYI262151:UYI262175 VIE262151:VIE262175 VSA262151:VSA262175 WBW262151:WBW262175 WLS262151:WLS262175 WVO262151:WVO262175 G327687:G327711 JC327687:JC327711 SY327687:SY327711 ACU327687:ACU327711 AMQ327687:AMQ327711 AWM327687:AWM327711 BGI327687:BGI327711 BQE327687:BQE327711 CAA327687:CAA327711 CJW327687:CJW327711 CTS327687:CTS327711 DDO327687:DDO327711 DNK327687:DNK327711 DXG327687:DXG327711 EHC327687:EHC327711 EQY327687:EQY327711 FAU327687:FAU327711 FKQ327687:FKQ327711 FUM327687:FUM327711 GEI327687:GEI327711 GOE327687:GOE327711 GYA327687:GYA327711 HHW327687:HHW327711 HRS327687:HRS327711 IBO327687:IBO327711 ILK327687:ILK327711 IVG327687:IVG327711 JFC327687:JFC327711 JOY327687:JOY327711 JYU327687:JYU327711 KIQ327687:KIQ327711 KSM327687:KSM327711 LCI327687:LCI327711 LME327687:LME327711 LWA327687:LWA327711 MFW327687:MFW327711 MPS327687:MPS327711 MZO327687:MZO327711 NJK327687:NJK327711 NTG327687:NTG327711 ODC327687:ODC327711 OMY327687:OMY327711 OWU327687:OWU327711 PGQ327687:PGQ327711 PQM327687:PQM327711 QAI327687:QAI327711 QKE327687:QKE327711 QUA327687:QUA327711 RDW327687:RDW327711 RNS327687:RNS327711 RXO327687:RXO327711 SHK327687:SHK327711 SRG327687:SRG327711 TBC327687:TBC327711 TKY327687:TKY327711 TUU327687:TUU327711 UEQ327687:UEQ327711 UOM327687:UOM327711 UYI327687:UYI327711 VIE327687:VIE327711 VSA327687:VSA327711 WBW327687:WBW327711 WLS327687:WLS327711 WVO327687:WVO327711 G393223:G393247 JC393223:JC393247 SY393223:SY393247 ACU393223:ACU393247 AMQ393223:AMQ393247 AWM393223:AWM393247 BGI393223:BGI393247 BQE393223:BQE393247 CAA393223:CAA393247 CJW393223:CJW393247 CTS393223:CTS393247 DDO393223:DDO393247 DNK393223:DNK393247 DXG393223:DXG393247 EHC393223:EHC393247 EQY393223:EQY393247 FAU393223:FAU393247 FKQ393223:FKQ393247 FUM393223:FUM393247 GEI393223:GEI393247 GOE393223:GOE393247 GYA393223:GYA393247 HHW393223:HHW393247 HRS393223:HRS393247 IBO393223:IBO393247 ILK393223:ILK393247 IVG393223:IVG393247 JFC393223:JFC393247 JOY393223:JOY393247 JYU393223:JYU393247 KIQ393223:KIQ393247 KSM393223:KSM393247 LCI393223:LCI393247 LME393223:LME393247 LWA393223:LWA393247 MFW393223:MFW393247 MPS393223:MPS393247 MZO393223:MZO393247 NJK393223:NJK393247 NTG393223:NTG393247 ODC393223:ODC393247 OMY393223:OMY393247 OWU393223:OWU393247 PGQ393223:PGQ393247 PQM393223:PQM393247 QAI393223:QAI393247 QKE393223:QKE393247 QUA393223:QUA393247 RDW393223:RDW393247 RNS393223:RNS393247 RXO393223:RXO393247 SHK393223:SHK393247 SRG393223:SRG393247 TBC393223:TBC393247 TKY393223:TKY393247 TUU393223:TUU393247 UEQ393223:UEQ393247 UOM393223:UOM393247 UYI393223:UYI393247 VIE393223:VIE393247 VSA393223:VSA393247 WBW393223:WBW393247 WLS393223:WLS393247 WVO393223:WVO393247 G458759:G458783 JC458759:JC458783 SY458759:SY458783 ACU458759:ACU458783 AMQ458759:AMQ458783 AWM458759:AWM458783 BGI458759:BGI458783 BQE458759:BQE458783 CAA458759:CAA458783 CJW458759:CJW458783 CTS458759:CTS458783 DDO458759:DDO458783 DNK458759:DNK458783 DXG458759:DXG458783 EHC458759:EHC458783 EQY458759:EQY458783 FAU458759:FAU458783 FKQ458759:FKQ458783 FUM458759:FUM458783 GEI458759:GEI458783 GOE458759:GOE458783 GYA458759:GYA458783 HHW458759:HHW458783 HRS458759:HRS458783 IBO458759:IBO458783 ILK458759:ILK458783 IVG458759:IVG458783 JFC458759:JFC458783 JOY458759:JOY458783 JYU458759:JYU458783 KIQ458759:KIQ458783 KSM458759:KSM458783 LCI458759:LCI458783 LME458759:LME458783 LWA458759:LWA458783 MFW458759:MFW458783 MPS458759:MPS458783 MZO458759:MZO458783 NJK458759:NJK458783 NTG458759:NTG458783 ODC458759:ODC458783 OMY458759:OMY458783 OWU458759:OWU458783 PGQ458759:PGQ458783 PQM458759:PQM458783 QAI458759:QAI458783 QKE458759:QKE458783 QUA458759:QUA458783 RDW458759:RDW458783 RNS458759:RNS458783 RXO458759:RXO458783 SHK458759:SHK458783 SRG458759:SRG458783 TBC458759:TBC458783 TKY458759:TKY458783 TUU458759:TUU458783 UEQ458759:UEQ458783 UOM458759:UOM458783 UYI458759:UYI458783 VIE458759:VIE458783 VSA458759:VSA458783 WBW458759:WBW458783 WLS458759:WLS458783 WVO458759:WVO458783 G524295:G524319 JC524295:JC524319 SY524295:SY524319 ACU524295:ACU524319 AMQ524295:AMQ524319 AWM524295:AWM524319 BGI524295:BGI524319 BQE524295:BQE524319 CAA524295:CAA524319 CJW524295:CJW524319 CTS524295:CTS524319 DDO524295:DDO524319 DNK524295:DNK524319 DXG524295:DXG524319 EHC524295:EHC524319 EQY524295:EQY524319 FAU524295:FAU524319 FKQ524295:FKQ524319 FUM524295:FUM524319 GEI524295:GEI524319 GOE524295:GOE524319 GYA524295:GYA524319 HHW524295:HHW524319 HRS524295:HRS524319 IBO524295:IBO524319 ILK524295:ILK524319 IVG524295:IVG524319 JFC524295:JFC524319 JOY524295:JOY524319 JYU524295:JYU524319 KIQ524295:KIQ524319 KSM524295:KSM524319 LCI524295:LCI524319 LME524295:LME524319 LWA524295:LWA524319 MFW524295:MFW524319 MPS524295:MPS524319 MZO524295:MZO524319 NJK524295:NJK524319 NTG524295:NTG524319 ODC524295:ODC524319 OMY524295:OMY524319 OWU524295:OWU524319 PGQ524295:PGQ524319 PQM524295:PQM524319 QAI524295:QAI524319 QKE524295:QKE524319 QUA524295:QUA524319 RDW524295:RDW524319 RNS524295:RNS524319 RXO524295:RXO524319 SHK524295:SHK524319 SRG524295:SRG524319 TBC524295:TBC524319 TKY524295:TKY524319 TUU524295:TUU524319 UEQ524295:UEQ524319 UOM524295:UOM524319 UYI524295:UYI524319 VIE524295:VIE524319 VSA524295:VSA524319 WBW524295:WBW524319 WLS524295:WLS524319 WVO524295:WVO524319 G589831:G589855 JC589831:JC589855 SY589831:SY589855 ACU589831:ACU589855 AMQ589831:AMQ589855 AWM589831:AWM589855 BGI589831:BGI589855 BQE589831:BQE589855 CAA589831:CAA589855 CJW589831:CJW589855 CTS589831:CTS589855 DDO589831:DDO589855 DNK589831:DNK589855 DXG589831:DXG589855 EHC589831:EHC589855 EQY589831:EQY589855 FAU589831:FAU589855 FKQ589831:FKQ589855 FUM589831:FUM589855 GEI589831:GEI589855 GOE589831:GOE589855 GYA589831:GYA589855 HHW589831:HHW589855 HRS589831:HRS589855 IBO589831:IBO589855 ILK589831:ILK589855 IVG589831:IVG589855 JFC589831:JFC589855 JOY589831:JOY589855 JYU589831:JYU589855 KIQ589831:KIQ589855 KSM589831:KSM589855 LCI589831:LCI589855 LME589831:LME589855 LWA589831:LWA589855 MFW589831:MFW589855 MPS589831:MPS589855 MZO589831:MZO589855 NJK589831:NJK589855 NTG589831:NTG589855 ODC589831:ODC589855 OMY589831:OMY589855 OWU589831:OWU589855 PGQ589831:PGQ589855 PQM589831:PQM589855 QAI589831:QAI589855 QKE589831:QKE589855 QUA589831:QUA589855 RDW589831:RDW589855 RNS589831:RNS589855 RXO589831:RXO589855 SHK589831:SHK589855 SRG589831:SRG589855 TBC589831:TBC589855 TKY589831:TKY589855 TUU589831:TUU589855 UEQ589831:UEQ589855 UOM589831:UOM589855 UYI589831:UYI589855 VIE589831:VIE589855 VSA589831:VSA589855 WBW589831:WBW589855 WLS589831:WLS589855 WVO589831:WVO589855 G655367:G655391 JC655367:JC655391 SY655367:SY655391 ACU655367:ACU655391 AMQ655367:AMQ655391 AWM655367:AWM655391 BGI655367:BGI655391 BQE655367:BQE655391 CAA655367:CAA655391 CJW655367:CJW655391 CTS655367:CTS655391 DDO655367:DDO655391 DNK655367:DNK655391 DXG655367:DXG655391 EHC655367:EHC655391 EQY655367:EQY655391 FAU655367:FAU655391 FKQ655367:FKQ655391 FUM655367:FUM655391 GEI655367:GEI655391 GOE655367:GOE655391 GYA655367:GYA655391 HHW655367:HHW655391 HRS655367:HRS655391 IBO655367:IBO655391 ILK655367:ILK655391 IVG655367:IVG655391 JFC655367:JFC655391 JOY655367:JOY655391 JYU655367:JYU655391 KIQ655367:KIQ655391 KSM655367:KSM655391 LCI655367:LCI655391 LME655367:LME655391 LWA655367:LWA655391 MFW655367:MFW655391 MPS655367:MPS655391 MZO655367:MZO655391 NJK655367:NJK655391 NTG655367:NTG655391 ODC655367:ODC655391 OMY655367:OMY655391 OWU655367:OWU655391 PGQ655367:PGQ655391 PQM655367:PQM655391 QAI655367:QAI655391 QKE655367:QKE655391 QUA655367:QUA655391 RDW655367:RDW655391 RNS655367:RNS655391 RXO655367:RXO655391 SHK655367:SHK655391 SRG655367:SRG655391 TBC655367:TBC655391 TKY655367:TKY655391 TUU655367:TUU655391 UEQ655367:UEQ655391 UOM655367:UOM655391 UYI655367:UYI655391 VIE655367:VIE655391 VSA655367:VSA655391 WBW655367:WBW655391 WLS655367:WLS655391 WVO655367:WVO655391 G720903:G720927 JC720903:JC720927 SY720903:SY720927 ACU720903:ACU720927 AMQ720903:AMQ720927 AWM720903:AWM720927 BGI720903:BGI720927 BQE720903:BQE720927 CAA720903:CAA720927 CJW720903:CJW720927 CTS720903:CTS720927 DDO720903:DDO720927 DNK720903:DNK720927 DXG720903:DXG720927 EHC720903:EHC720927 EQY720903:EQY720927 FAU720903:FAU720927 FKQ720903:FKQ720927 FUM720903:FUM720927 GEI720903:GEI720927 GOE720903:GOE720927 GYA720903:GYA720927 HHW720903:HHW720927 HRS720903:HRS720927 IBO720903:IBO720927 ILK720903:ILK720927 IVG720903:IVG720927 JFC720903:JFC720927 JOY720903:JOY720927 JYU720903:JYU720927 KIQ720903:KIQ720927 KSM720903:KSM720927 LCI720903:LCI720927 LME720903:LME720927 LWA720903:LWA720927 MFW720903:MFW720927 MPS720903:MPS720927 MZO720903:MZO720927 NJK720903:NJK720927 NTG720903:NTG720927 ODC720903:ODC720927 OMY720903:OMY720927 OWU720903:OWU720927 PGQ720903:PGQ720927 PQM720903:PQM720927 QAI720903:QAI720927 QKE720903:QKE720927 QUA720903:QUA720927 RDW720903:RDW720927 RNS720903:RNS720927 RXO720903:RXO720927 SHK720903:SHK720927 SRG720903:SRG720927 TBC720903:TBC720927 TKY720903:TKY720927 TUU720903:TUU720927 UEQ720903:UEQ720927 UOM720903:UOM720927 UYI720903:UYI720927 VIE720903:VIE720927 VSA720903:VSA720927 WBW720903:WBW720927 WLS720903:WLS720927 WVO720903:WVO720927 G786439:G786463 JC786439:JC786463 SY786439:SY786463 ACU786439:ACU786463 AMQ786439:AMQ786463 AWM786439:AWM786463 BGI786439:BGI786463 BQE786439:BQE786463 CAA786439:CAA786463 CJW786439:CJW786463 CTS786439:CTS786463 DDO786439:DDO786463 DNK786439:DNK786463 DXG786439:DXG786463 EHC786439:EHC786463 EQY786439:EQY786463 FAU786439:FAU786463 FKQ786439:FKQ786463 FUM786439:FUM786463 GEI786439:GEI786463 GOE786439:GOE786463 GYA786439:GYA786463 HHW786439:HHW786463 HRS786439:HRS786463 IBO786439:IBO786463 ILK786439:ILK786463 IVG786439:IVG786463 JFC786439:JFC786463 JOY786439:JOY786463 JYU786439:JYU786463 KIQ786439:KIQ786463 KSM786439:KSM786463 LCI786439:LCI786463 LME786439:LME786463 LWA786439:LWA786463 MFW786439:MFW786463 MPS786439:MPS786463 MZO786439:MZO786463 NJK786439:NJK786463 NTG786439:NTG786463 ODC786439:ODC786463 OMY786439:OMY786463 OWU786439:OWU786463 PGQ786439:PGQ786463 PQM786439:PQM786463 QAI786439:QAI786463 QKE786439:QKE786463 QUA786439:QUA786463 RDW786439:RDW786463 RNS786439:RNS786463 RXO786439:RXO786463 SHK786439:SHK786463 SRG786439:SRG786463 TBC786439:TBC786463 TKY786439:TKY786463 TUU786439:TUU786463 UEQ786439:UEQ786463 UOM786439:UOM786463 UYI786439:UYI786463 VIE786439:VIE786463 VSA786439:VSA786463 WBW786439:WBW786463 WLS786439:WLS786463 WVO786439:WVO786463 G851975:G851999 JC851975:JC851999 SY851975:SY851999 ACU851975:ACU851999 AMQ851975:AMQ851999 AWM851975:AWM851999 BGI851975:BGI851999 BQE851975:BQE851999 CAA851975:CAA851999 CJW851975:CJW851999 CTS851975:CTS851999 DDO851975:DDO851999 DNK851975:DNK851999 DXG851975:DXG851999 EHC851975:EHC851999 EQY851975:EQY851999 FAU851975:FAU851999 FKQ851975:FKQ851999 FUM851975:FUM851999 GEI851975:GEI851999 GOE851975:GOE851999 GYA851975:GYA851999 HHW851975:HHW851999 HRS851975:HRS851999 IBO851975:IBO851999 ILK851975:ILK851999 IVG851975:IVG851999 JFC851975:JFC851999 JOY851975:JOY851999 JYU851975:JYU851999 KIQ851975:KIQ851999 KSM851975:KSM851999 LCI851975:LCI851999 LME851975:LME851999 LWA851975:LWA851999 MFW851975:MFW851999 MPS851975:MPS851999 MZO851975:MZO851999 NJK851975:NJK851999 NTG851975:NTG851999 ODC851975:ODC851999 OMY851975:OMY851999 OWU851975:OWU851999 PGQ851975:PGQ851999 PQM851975:PQM851999 QAI851975:QAI851999 QKE851975:QKE851999 QUA851975:QUA851999 RDW851975:RDW851999 RNS851975:RNS851999 RXO851975:RXO851999 SHK851975:SHK851999 SRG851975:SRG851999 TBC851975:TBC851999 TKY851975:TKY851999 TUU851975:TUU851999 UEQ851975:UEQ851999 UOM851975:UOM851999 UYI851975:UYI851999 VIE851975:VIE851999 VSA851975:VSA851999 WBW851975:WBW851999 WLS851975:WLS851999 WVO851975:WVO851999 G917511:G917535 JC917511:JC917535 SY917511:SY917535 ACU917511:ACU917535 AMQ917511:AMQ917535 AWM917511:AWM917535 BGI917511:BGI917535 BQE917511:BQE917535 CAA917511:CAA917535 CJW917511:CJW917535 CTS917511:CTS917535 DDO917511:DDO917535 DNK917511:DNK917535 DXG917511:DXG917535 EHC917511:EHC917535 EQY917511:EQY917535 FAU917511:FAU917535 FKQ917511:FKQ917535 FUM917511:FUM917535 GEI917511:GEI917535 GOE917511:GOE917535 GYA917511:GYA917535 HHW917511:HHW917535 HRS917511:HRS917535 IBO917511:IBO917535 ILK917511:ILK917535 IVG917511:IVG917535 JFC917511:JFC917535 JOY917511:JOY917535 JYU917511:JYU917535 KIQ917511:KIQ917535 KSM917511:KSM917535 LCI917511:LCI917535 LME917511:LME917535 LWA917511:LWA917535 MFW917511:MFW917535 MPS917511:MPS917535 MZO917511:MZO917535 NJK917511:NJK917535 NTG917511:NTG917535 ODC917511:ODC917535 OMY917511:OMY917535 OWU917511:OWU917535 PGQ917511:PGQ917535 PQM917511:PQM917535 QAI917511:QAI917535 QKE917511:QKE917535 QUA917511:QUA917535 RDW917511:RDW917535 RNS917511:RNS917535 RXO917511:RXO917535 SHK917511:SHK917535 SRG917511:SRG917535 TBC917511:TBC917535 TKY917511:TKY917535 TUU917511:TUU917535 UEQ917511:UEQ917535 UOM917511:UOM917535 UYI917511:UYI917535 VIE917511:VIE917535 VSA917511:VSA917535 WBW917511:WBW917535 WLS917511:WLS917535 WVO917511:WVO917535 G983047:G983071 JC983047:JC983071 SY983047:SY983071 ACU983047:ACU983071 AMQ983047:AMQ983071 AWM983047:AWM983071 BGI983047:BGI983071 BQE983047:BQE983071 CAA983047:CAA983071 CJW983047:CJW983071 CTS983047:CTS983071 DDO983047:DDO983071 DNK983047:DNK983071 DXG983047:DXG983071 EHC983047:EHC983071 EQY983047:EQY983071 FAU983047:FAU983071 FKQ983047:FKQ983071 FUM983047:FUM983071 GEI983047:GEI983071 GOE983047:GOE983071 GYA983047:GYA983071 HHW983047:HHW983071 HRS983047:HRS983071 IBO983047:IBO983071 ILK983047:ILK983071 IVG983047:IVG983071 JFC983047:JFC983071 JOY983047:JOY983071 JYU983047:JYU983071 KIQ983047:KIQ983071 KSM983047:KSM983071 LCI983047:LCI983071 LME983047:LME983071 LWA983047:LWA983071 MFW983047:MFW983071 MPS983047:MPS983071 MZO983047:MZO983071 NJK983047:NJK983071 NTG983047:NTG983071 ODC983047:ODC983071 OMY983047:OMY983071 OWU983047:OWU983071 PGQ983047:PGQ983071 PQM983047:PQM983071 QAI983047:QAI983071 QKE983047:QKE983071 QUA983047:QUA983071 RDW983047:RDW983071 RNS983047:RNS983071 RXO983047:RXO983071 SHK983047:SHK983071 SRG983047:SRG983071 TBC983047:TBC983071 TKY983047:TKY983071 TUU983047:TUU983071 UEQ983047:UEQ983071 UOM983047:UOM983071 UYI983047:UYI983071 VIE983047:VIE983071 VSA983047:VSA983071 WBW983047:WBW983071 WLS983047:WLS983071 WVO983047:WVO983071">
      <formula1>"講義,実習"</formula1>
    </dataValidation>
  </dataValidations>
  <printOptions horizontalCentered="1"/>
  <pageMargins left="0.70866141732283472" right="0.70866141732283472" top="0.74803149606299213" bottom="0.74803149606299213" header="0.31496062992125984" footer="0.31496062992125984"/>
  <pageSetup paperSize="9" scale="86" fitToHeight="0" orientation="landscape"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T34"/>
  <sheetViews>
    <sheetView showZeros="0" view="pageBreakPreview" zoomScaleNormal="100" workbookViewId="0">
      <selection activeCell="A4" sqref="A4"/>
    </sheetView>
  </sheetViews>
  <sheetFormatPr defaultColWidth="4.625" defaultRowHeight="23.1" customHeight="1"/>
  <cols>
    <col min="1" max="19" width="4.625" style="535"/>
    <col min="20" max="20" width="4.625" style="535" customWidth="1"/>
    <col min="21" max="275" width="4.625" style="535"/>
    <col min="276" max="276" width="4.625" style="535" customWidth="1"/>
    <col min="277" max="531" width="4.625" style="535"/>
    <col min="532" max="532" width="4.625" style="535" customWidth="1"/>
    <col min="533" max="787" width="4.625" style="535"/>
    <col min="788" max="788" width="4.625" style="535" customWidth="1"/>
    <col min="789" max="1043" width="4.625" style="535"/>
    <col min="1044" max="1044" width="4.625" style="535" customWidth="1"/>
    <col min="1045" max="1299" width="4.625" style="535"/>
    <col min="1300" max="1300" width="4.625" style="535" customWidth="1"/>
    <col min="1301" max="1555" width="4.625" style="535"/>
    <col min="1556" max="1556" width="4.625" style="535" customWidth="1"/>
    <col min="1557" max="1811" width="4.625" style="535"/>
    <col min="1812" max="1812" width="4.625" style="535" customWidth="1"/>
    <col min="1813" max="2067" width="4.625" style="535"/>
    <col min="2068" max="2068" width="4.625" style="535" customWidth="1"/>
    <col min="2069" max="2323" width="4.625" style="535"/>
    <col min="2324" max="2324" width="4.625" style="535" customWidth="1"/>
    <col min="2325" max="2579" width="4.625" style="535"/>
    <col min="2580" max="2580" width="4.625" style="535" customWidth="1"/>
    <col min="2581" max="2835" width="4.625" style="535"/>
    <col min="2836" max="2836" width="4.625" style="535" customWidth="1"/>
    <col min="2837" max="3091" width="4.625" style="535"/>
    <col min="3092" max="3092" width="4.625" style="535" customWidth="1"/>
    <col min="3093" max="3347" width="4.625" style="535"/>
    <col min="3348" max="3348" width="4.625" style="535" customWidth="1"/>
    <col min="3349" max="3603" width="4.625" style="535"/>
    <col min="3604" max="3604" width="4.625" style="535" customWidth="1"/>
    <col min="3605" max="3859" width="4.625" style="535"/>
    <col min="3860" max="3860" width="4.625" style="535" customWidth="1"/>
    <col min="3861" max="4115" width="4.625" style="535"/>
    <col min="4116" max="4116" width="4.625" style="535" customWidth="1"/>
    <col min="4117" max="4371" width="4.625" style="535"/>
    <col min="4372" max="4372" width="4.625" style="535" customWidth="1"/>
    <col min="4373" max="4627" width="4.625" style="535"/>
    <col min="4628" max="4628" width="4.625" style="535" customWidth="1"/>
    <col min="4629" max="4883" width="4.625" style="535"/>
    <col min="4884" max="4884" width="4.625" style="535" customWidth="1"/>
    <col min="4885" max="5139" width="4.625" style="535"/>
    <col min="5140" max="5140" width="4.625" style="535" customWidth="1"/>
    <col min="5141" max="5395" width="4.625" style="535"/>
    <col min="5396" max="5396" width="4.625" style="535" customWidth="1"/>
    <col min="5397" max="5651" width="4.625" style="535"/>
    <col min="5652" max="5652" width="4.625" style="535" customWidth="1"/>
    <col min="5653" max="5907" width="4.625" style="535"/>
    <col min="5908" max="5908" width="4.625" style="535" customWidth="1"/>
    <col min="5909" max="6163" width="4.625" style="535"/>
    <col min="6164" max="6164" width="4.625" style="535" customWidth="1"/>
    <col min="6165" max="6419" width="4.625" style="535"/>
    <col min="6420" max="6420" width="4.625" style="535" customWidth="1"/>
    <col min="6421" max="6675" width="4.625" style="535"/>
    <col min="6676" max="6676" width="4.625" style="535" customWidth="1"/>
    <col min="6677" max="6931" width="4.625" style="535"/>
    <col min="6932" max="6932" width="4.625" style="535" customWidth="1"/>
    <col min="6933" max="7187" width="4.625" style="535"/>
    <col min="7188" max="7188" width="4.625" style="535" customWidth="1"/>
    <col min="7189" max="7443" width="4.625" style="535"/>
    <col min="7444" max="7444" width="4.625" style="535" customWidth="1"/>
    <col min="7445" max="7699" width="4.625" style="535"/>
    <col min="7700" max="7700" width="4.625" style="535" customWidth="1"/>
    <col min="7701" max="7955" width="4.625" style="535"/>
    <col min="7956" max="7956" width="4.625" style="535" customWidth="1"/>
    <col min="7957" max="8211" width="4.625" style="535"/>
    <col min="8212" max="8212" width="4.625" style="535" customWidth="1"/>
    <col min="8213" max="8467" width="4.625" style="535"/>
    <col min="8468" max="8468" width="4.625" style="535" customWidth="1"/>
    <col min="8469" max="8723" width="4.625" style="535"/>
    <col min="8724" max="8724" width="4.625" style="535" customWidth="1"/>
    <col min="8725" max="8979" width="4.625" style="535"/>
    <col min="8980" max="8980" width="4.625" style="535" customWidth="1"/>
    <col min="8981" max="9235" width="4.625" style="535"/>
    <col min="9236" max="9236" width="4.625" style="535" customWidth="1"/>
    <col min="9237" max="9491" width="4.625" style="535"/>
    <col min="9492" max="9492" width="4.625" style="535" customWidth="1"/>
    <col min="9493" max="9747" width="4.625" style="535"/>
    <col min="9748" max="9748" width="4.625" style="535" customWidth="1"/>
    <col min="9749" max="10003" width="4.625" style="535"/>
    <col min="10004" max="10004" width="4.625" style="535" customWidth="1"/>
    <col min="10005" max="10259" width="4.625" style="535"/>
    <col min="10260" max="10260" width="4.625" style="535" customWidth="1"/>
    <col min="10261" max="10515" width="4.625" style="535"/>
    <col min="10516" max="10516" width="4.625" style="535" customWidth="1"/>
    <col min="10517" max="10771" width="4.625" style="535"/>
    <col min="10772" max="10772" width="4.625" style="535" customWidth="1"/>
    <col min="10773" max="11027" width="4.625" style="535"/>
    <col min="11028" max="11028" width="4.625" style="535" customWidth="1"/>
    <col min="11029" max="11283" width="4.625" style="535"/>
    <col min="11284" max="11284" width="4.625" style="535" customWidth="1"/>
    <col min="11285" max="11539" width="4.625" style="535"/>
    <col min="11540" max="11540" width="4.625" style="535" customWidth="1"/>
    <col min="11541" max="11795" width="4.625" style="535"/>
    <col min="11796" max="11796" width="4.625" style="535" customWidth="1"/>
    <col min="11797" max="12051" width="4.625" style="535"/>
    <col min="12052" max="12052" width="4.625" style="535" customWidth="1"/>
    <col min="12053" max="12307" width="4.625" style="535"/>
    <col min="12308" max="12308" width="4.625" style="535" customWidth="1"/>
    <col min="12309" max="12563" width="4.625" style="535"/>
    <col min="12564" max="12564" width="4.625" style="535" customWidth="1"/>
    <col min="12565" max="12819" width="4.625" style="535"/>
    <col min="12820" max="12820" width="4.625" style="535" customWidth="1"/>
    <col min="12821" max="13075" width="4.625" style="535"/>
    <col min="13076" max="13076" width="4.625" style="535" customWidth="1"/>
    <col min="13077" max="13331" width="4.625" style="535"/>
    <col min="13332" max="13332" width="4.625" style="535" customWidth="1"/>
    <col min="13333" max="13587" width="4.625" style="535"/>
    <col min="13588" max="13588" width="4.625" style="535" customWidth="1"/>
    <col min="13589" max="13843" width="4.625" style="535"/>
    <col min="13844" max="13844" width="4.625" style="535" customWidth="1"/>
    <col min="13845" max="14099" width="4.625" style="535"/>
    <col min="14100" max="14100" width="4.625" style="535" customWidth="1"/>
    <col min="14101" max="14355" width="4.625" style="535"/>
    <col min="14356" max="14356" width="4.625" style="535" customWidth="1"/>
    <col min="14357" max="14611" width="4.625" style="535"/>
    <col min="14612" max="14612" width="4.625" style="535" customWidth="1"/>
    <col min="14613" max="14867" width="4.625" style="535"/>
    <col min="14868" max="14868" width="4.625" style="535" customWidth="1"/>
    <col min="14869" max="15123" width="4.625" style="535"/>
    <col min="15124" max="15124" width="4.625" style="535" customWidth="1"/>
    <col min="15125" max="15379" width="4.625" style="535"/>
    <col min="15380" max="15380" width="4.625" style="535" customWidth="1"/>
    <col min="15381" max="15635" width="4.625" style="535"/>
    <col min="15636" max="15636" width="4.625" style="535" customWidth="1"/>
    <col min="15637" max="15891" width="4.625" style="535"/>
    <col min="15892" max="15892" width="4.625" style="535" customWidth="1"/>
    <col min="15893" max="16147" width="4.625" style="535"/>
    <col min="16148" max="16148" width="4.625" style="535" customWidth="1"/>
    <col min="16149" max="16384" width="4.625" style="535"/>
  </cols>
  <sheetData>
    <row r="1" spans="1:20" ht="23.1" customHeight="1">
      <c r="A1" s="533" t="s">
        <v>656</v>
      </c>
      <c r="B1" s="533"/>
      <c r="C1" s="533"/>
      <c r="D1" s="533"/>
      <c r="E1" s="533"/>
      <c r="F1" s="533"/>
      <c r="G1" s="533"/>
      <c r="H1" s="533"/>
      <c r="I1" s="534"/>
      <c r="J1" s="533"/>
      <c r="K1" s="533"/>
      <c r="L1" s="533"/>
      <c r="M1" s="533"/>
      <c r="N1" s="533"/>
      <c r="O1" s="533"/>
      <c r="P1" s="533"/>
      <c r="Q1" s="533"/>
      <c r="R1" s="533"/>
      <c r="S1" s="533"/>
      <c r="T1" s="533"/>
    </row>
    <row r="2" spans="1:20" ht="23.1" customHeight="1">
      <c r="A2" s="533"/>
      <c r="B2" s="533"/>
      <c r="C2" s="533"/>
      <c r="D2" s="533"/>
      <c r="E2" s="533"/>
      <c r="F2" s="533"/>
      <c r="G2" s="533"/>
      <c r="H2" s="533"/>
      <c r="I2" s="533"/>
      <c r="J2" s="533"/>
      <c r="K2" s="533"/>
      <c r="L2" s="533"/>
      <c r="M2" s="533"/>
      <c r="N2" s="533"/>
      <c r="O2" s="533"/>
      <c r="P2" s="533"/>
      <c r="Q2" s="533"/>
      <c r="R2" s="533"/>
      <c r="S2" s="533"/>
      <c r="T2" s="533"/>
    </row>
    <row r="3" spans="1:20" ht="23.1" customHeight="1">
      <c r="A3" s="536" t="s">
        <v>777</v>
      </c>
      <c r="B3" s="536"/>
      <c r="C3" s="536"/>
      <c r="D3" s="536"/>
      <c r="E3" s="536"/>
      <c r="F3" s="536"/>
      <c r="G3" s="536"/>
      <c r="H3" s="536"/>
      <c r="I3" s="536"/>
      <c r="J3" s="536"/>
      <c r="K3" s="536"/>
      <c r="L3" s="536"/>
      <c r="M3" s="536"/>
      <c r="N3" s="536"/>
      <c r="O3" s="536"/>
      <c r="P3" s="536"/>
      <c r="Q3" s="536"/>
      <c r="R3" s="536"/>
      <c r="S3" s="536"/>
      <c r="T3" s="536"/>
    </row>
    <row r="4" spans="1:20" ht="23.1" customHeight="1">
      <c r="A4" s="533"/>
      <c r="B4" s="533"/>
      <c r="C4" s="533"/>
      <c r="D4" s="533"/>
      <c r="E4" s="533"/>
      <c r="F4" s="533"/>
      <c r="G4" s="533"/>
      <c r="H4" s="533"/>
      <c r="I4" s="533"/>
      <c r="J4" s="533"/>
      <c r="K4" s="533"/>
      <c r="L4" s="533"/>
      <c r="M4" s="533"/>
      <c r="N4" s="533"/>
      <c r="O4" s="533"/>
      <c r="P4" s="533"/>
      <c r="Q4" s="533"/>
      <c r="R4" s="533"/>
      <c r="S4" s="533"/>
      <c r="T4" s="533"/>
    </row>
    <row r="5" spans="1:20" ht="23.1" customHeight="1">
      <c r="A5" s="537" t="s">
        <v>633</v>
      </c>
      <c r="B5" s="537"/>
      <c r="C5" s="537"/>
      <c r="D5" s="537"/>
      <c r="E5" s="537"/>
      <c r="F5" s="537"/>
      <c r="G5" s="537"/>
      <c r="H5" s="537"/>
      <c r="I5" s="537"/>
      <c r="J5" s="537"/>
      <c r="K5" s="537"/>
      <c r="L5" s="537"/>
      <c r="M5" s="537"/>
      <c r="N5" s="537"/>
      <c r="O5" s="537"/>
      <c r="P5" s="537"/>
      <c r="Q5" s="537"/>
      <c r="R5" s="537"/>
      <c r="S5" s="537"/>
      <c r="T5" s="537"/>
    </row>
    <row r="6" spans="1:20" ht="23.1" customHeight="1">
      <c r="A6" s="538" t="s">
        <v>634</v>
      </c>
      <c r="B6" s="538"/>
      <c r="C6" s="538"/>
      <c r="D6" s="538"/>
      <c r="E6" s="538"/>
      <c r="F6" s="538"/>
      <c r="G6" s="538"/>
      <c r="H6" s="538"/>
      <c r="I6" s="538"/>
      <c r="J6" s="538"/>
      <c r="K6" s="538"/>
      <c r="L6" s="538"/>
      <c r="M6" s="538"/>
      <c r="N6" s="538"/>
      <c r="O6" s="538"/>
      <c r="P6" s="538"/>
      <c r="Q6" s="538"/>
      <c r="R6" s="538"/>
      <c r="S6" s="538"/>
      <c r="T6" s="538"/>
    </row>
    <row r="7" spans="1:20" ht="23.1" customHeight="1">
      <c r="A7" s="1000" t="s">
        <v>635</v>
      </c>
      <c r="B7" s="1000"/>
      <c r="C7" s="1000"/>
      <c r="D7" s="1000" t="s">
        <v>636</v>
      </c>
      <c r="E7" s="1000"/>
      <c r="F7" s="1000"/>
      <c r="G7" s="1000"/>
      <c r="H7" s="1000"/>
      <c r="I7" s="1000"/>
      <c r="J7" s="1000"/>
      <c r="K7" s="1000"/>
      <c r="L7" s="1000"/>
      <c r="M7" s="1000"/>
      <c r="N7" s="1000"/>
      <c r="O7" s="1000"/>
      <c r="P7" s="1000" t="s">
        <v>637</v>
      </c>
      <c r="Q7" s="1000"/>
      <c r="R7" s="1000"/>
      <c r="S7" s="1000"/>
      <c r="T7" s="1000"/>
    </row>
    <row r="8" spans="1:20" ht="23.1" customHeight="1">
      <c r="A8" s="1000" t="s">
        <v>638</v>
      </c>
      <c r="B8" s="1000"/>
      <c r="C8" s="1000"/>
      <c r="D8" s="1001"/>
      <c r="E8" s="1001"/>
      <c r="F8" s="1001"/>
      <c r="G8" s="1001"/>
      <c r="H8" s="1001"/>
      <c r="I8" s="1001"/>
      <c r="J8" s="1001"/>
      <c r="K8" s="1001"/>
      <c r="L8" s="1001"/>
      <c r="M8" s="1001"/>
      <c r="N8" s="1001"/>
      <c r="O8" s="1001"/>
      <c r="P8" s="1002"/>
      <c r="Q8" s="1003"/>
      <c r="R8" s="1003"/>
      <c r="S8" s="1003"/>
      <c r="T8" s="1004"/>
    </row>
    <row r="9" spans="1:20" ht="23.1" customHeight="1">
      <c r="A9" s="1000" t="s">
        <v>639</v>
      </c>
      <c r="B9" s="1000"/>
      <c r="C9" s="1000"/>
      <c r="D9" s="1001"/>
      <c r="E9" s="1001"/>
      <c r="F9" s="1001"/>
      <c r="G9" s="1001"/>
      <c r="H9" s="1001"/>
      <c r="I9" s="1001"/>
      <c r="J9" s="1001"/>
      <c r="K9" s="1001"/>
      <c r="L9" s="1001"/>
      <c r="M9" s="1001"/>
      <c r="N9" s="1001"/>
      <c r="O9" s="1001"/>
      <c r="P9" s="1017"/>
      <c r="Q9" s="1017"/>
      <c r="R9" s="1017"/>
      <c r="S9" s="1017"/>
      <c r="T9" s="1017"/>
    </row>
    <row r="10" spans="1:20" ht="23.1" customHeight="1">
      <c r="A10" s="539"/>
      <c r="B10" s="539"/>
      <c r="C10" s="539"/>
      <c r="D10" s="539"/>
      <c r="E10" s="539"/>
      <c r="F10" s="539"/>
      <c r="G10" s="539"/>
      <c r="H10" s="539"/>
      <c r="I10" s="539"/>
      <c r="J10" s="539"/>
      <c r="K10" s="539"/>
      <c r="L10" s="539"/>
      <c r="M10" s="539"/>
      <c r="N10" s="539"/>
      <c r="O10" s="539"/>
      <c r="P10" s="539"/>
      <c r="Q10" s="539"/>
      <c r="R10" s="539"/>
      <c r="S10" s="539"/>
      <c r="T10" s="539"/>
    </row>
    <row r="11" spans="1:20" ht="23.1" customHeight="1">
      <c r="A11" s="1018" t="s">
        <v>640</v>
      </c>
      <c r="B11" s="1018"/>
      <c r="C11" s="1018"/>
      <c r="D11" s="1018"/>
      <c r="E11" s="1018"/>
      <c r="F11" s="1018"/>
      <c r="G11" s="1018"/>
      <c r="H11" s="1018"/>
      <c r="I11" s="1018"/>
      <c r="J11" s="1018"/>
      <c r="K11" s="1018"/>
      <c r="L11" s="1018"/>
      <c r="M11" s="1018"/>
      <c r="N11" s="1018"/>
      <c r="O11" s="1018"/>
      <c r="P11" s="1018"/>
      <c r="Q11" s="1018"/>
      <c r="R11" s="1018"/>
      <c r="S11" s="1018"/>
      <c r="T11" s="1018"/>
    </row>
    <row r="12" spans="1:20" ht="23.1" customHeight="1">
      <c r="A12" s="537" t="s">
        <v>641</v>
      </c>
      <c r="B12" s="537"/>
      <c r="C12" s="537"/>
      <c r="D12" s="1019" t="s">
        <v>642</v>
      </c>
      <c r="E12" s="1019"/>
      <c r="F12" s="1019"/>
      <c r="G12" s="1019"/>
      <c r="H12" s="1019"/>
      <c r="I12" s="540" t="s">
        <v>643</v>
      </c>
      <c r="J12" s="1019" t="s">
        <v>642</v>
      </c>
      <c r="K12" s="1019"/>
      <c r="L12" s="1019"/>
      <c r="M12" s="1019"/>
      <c r="N12" s="1019"/>
      <c r="O12" s="537"/>
      <c r="P12" s="537"/>
      <c r="Q12" s="537"/>
      <c r="R12" s="537"/>
      <c r="S12" s="537"/>
      <c r="T12" s="537"/>
    </row>
    <row r="13" spans="1:20" ht="23.1" customHeight="1">
      <c r="A13" s="541" t="s">
        <v>644</v>
      </c>
      <c r="B13" s="541"/>
      <c r="C13" s="541"/>
      <c r="D13" s="541"/>
      <c r="E13" s="541"/>
      <c r="F13" s="541"/>
      <c r="G13" s="541"/>
      <c r="H13" s="541"/>
      <c r="I13" s="541"/>
      <c r="J13" s="541"/>
      <c r="K13" s="541"/>
      <c r="L13" s="541"/>
      <c r="M13" s="541"/>
      <c r="N13" s="541"/>
      <c r="O13" s="541"/>
      <c r="P13" s="541"/>
      <c r="Q13" s="541"/>
      <c r="R13" s="541"/>
      <c r="S13" s="541"/>
      <c r="T13" s="541"/>
    </row>
    <row r="14" spans="1:20" ht="23.1" customHeight="1">
      <c r="A14" s="1005" t="s">
        <v>645</v>
      </c>
      <c r="B14" s="1006"/>
      <c r="C14" s="1006"/>
      <c r="D14" s="1006"/>
      <c r="E14" s="1006"/>
      <c r="F14" s="1006"/>
      <c r="G14" s="1007"/>
      <c r="H14" s="1000" t="s">
        <v>646</v>
      </c>
      <c r="I14" s="1000"/>
      <c r="J14" s="1000"/>
      <c r="K14" s="1000"/>
      <c r="L14" s="1000"/>
      <c r="M14" s="1000"/>
      <c r="N14" s="1000"/>
      <c r="O14" s="1000"/>
      <c r="P14" s="1000"/>
      <c r="Q14" s="1000"/>
      <c r="R14" s="1000"/>
      <c r="S14" s="1000"/>
      <c r="T14" s="1000"/>
    </row>
    <row r="15" spans="1:20" ht="23.1" customHeight="1">
      <c r="A15" s="1008"/>
      <c r="B15" s="1009"/>
      <c r="C15" s="1009"/>
      <c r="D15" s="1009"/>
      <c r="E15" s="1009"/>
      <c r="F15" s="1009"/>
      <c r="G15" s="1010"/>
      <c r="H15" s="1008"/>
      <c r="I15" s="1009"/>
      <c r="J15" s="1009"/>
      <c r="K15" s="1009"/>
      <c r="L15" s="1009"/>
      <c r="M15" s="1009"/>
      <c r="N15" s="1009"/>
      <c r="O15" s="1009"/>
      <c r="P15" s="1009"/>
      <c r="Q15" s="1009"/>
      <c r="R15" s="1009"/>
      <c r="S15" s="1009"/>
      <c r="T15" s="1010"/>
    </row>
    <row r="16" spans="1:20" ht="23.1" customHeight="1">
      <c r="A16" s="1011"/>
      <c r="B16" s="1012"/>
      <c r="C16" s="1012"/>
      <c r="D16" s="1012"/>
      <c r="E16" s="1012"/>
      <c r="F16" s="1012"/>
      <c r="G16" s="1013"/>
      <c r="H16" s="1011"/>
      <c r="I16" s="1012"/>
      <c r="J16" s="1012"/>
      <c r="K16" s="1012"/>
      <c r="L16" s="1012"/>
      <c r="M16" s="1012"/>
      <c r="N16" s="1012"/>
      <c r="O16" s="1012"/>
      <c r="P16" s="1012"/>
      <c r="Q16" s="1012"/>
      <c r="R16" s="1012"/>
      <c r="S16" s="1012"/>
      <c r="T16" s="1013"/>
    </row>
    <row r="17" spans="1:20" ht="23.1" customHeight="1">
      <c r="A17" s="1011"/>
      <c r="B17" s="1012"/>
      <c r="C17" s="1012"/>
      <c r="D17" s="1012"/>
      <c r="E17" s="1012"/>
      <c r="F17" s="1012"/>
      <c r="G17" s="1013"/>
      <c r="H17" s="1011"/>
      <c r="I17" s="1012"/>
      <c r="J17" s="1012"/>
      <c r="K17" s="1012"/>
      <c r="L17" s="1012"/>
      <c r="M17" s="1012"/>
      <c r="N17" s="1012"/>
      <c r="O17" s="1012"/>
      <c r="P17" s="1012"/>
      <c r="Q17" s="1012"/>
      <c r="R17" s="1012"/>
      <c r="S17" s="1012"/>
      <c r="T17" s="1013"/>
    </row>
    <row r="18" spans="1:20" ht="23.1" customHeight="1">
      <c r="A18" s="1011"/>
      <c r="B18" s="1012"/>
      <c r="C18" s="1012"/>
      <c r="D18" s="1012"/>
      <c r="E18" s="1012"/>
      <c r="F18" s="1012"/>
      <c r="G18" s="1013"/>
      <c r="H18" s="1011"/>
      <c r="I18" s="1012"/>
      <c r="J18" s="1012"/>
      <c r="K18" s="1012"/>
      <c r="L18" s="1012"/>
      <c r="M18" s="1012"/>
      <c r="N18" s="1012"/>
      <c r="O18" s="1012"/>
      <c r="P18" s="1012"/>
      <c r="Q18" s="1012"/>
      <c r="R18" s="1012"/>
      <c r="S18" s="1012"/>
      <c r="T18" s="1013"/>
    </row>
    <row r="19" spans="1:20" s="542" customFormat="1" ht="23.1" customHeight="1">
      <c r="A19" s="1014"/>
      <c r="B19" s="1015"/>
      <c r="C19" s="1015"/>
      <c r="D19" s="1015"/>
      <c r="E19" s="1015"/>
      <c r="F19" s="1015"/>
      <c r="G19" s="1016"/>
      <c r="H19" s="1014"/>
      <c r="I19" s="1015"/>
      <c r="J19" s="1015"/>
      <c r="K19" s="1015"/>
      <c r="L19" s="1015"/>
      <c r="M19" s="1015"/>
      <c r="N19" s="1015"/>
      <c r="O19" s="1015"/>
      <c r="P19" s="1015"/>
      <c r="Q19" s="1015"/>
      <c r="R19" s="1015"/>
      <c r="S19" s="1015"/>
      <c r="T19" s="1016"/>
    </row>
    <row r="20" spans="1:20" s="542" customFormat="1" ht="23.1" customHeight="1">
      <c r="A20" s="543"/>
      <c r="B20" s="543"/>
      <c r="C20" s="543"/>
      <c r="D20" s="543"/>
      <c r="E20" s="543"/>
      <c r="F20" s="543"/>
      <c r="G20" s="543"/>
      <c r="H20" s="543"/>
      <c r="I20" s="543"/>
      <c r="J20" s="543"/>
      <c r="K20" s="543"/>
      <c r="L20" s="543"/>
      <c r="M20" s="543"/>
      <c r="N20" s="543"/>
      <c r="O20" s="543"/>
      <c r="P20" s="543"/>
      <c r="Q20" s="543"/>
      <c r="R20" s="543"/>
      <c r="S20" s="543"/>
      <c r="T20" s="543"/>
    </row>
    <row r="21" spans="1:20" s="542" customFormat="1" ht="23.1" customHeight="1">
      <c r="A21" s="535"/>
      <c r="B21" s="535"/>
      <c r="C21" s="535"/>
      <c r="D21" s="535"/>
      <c r="E21" s="535"/>
      <c r="F21" s="535"/>
      <c r="G21" s="535"/>
      <c r="H21" s="535"/>
      <c r="I21" s="535"/>
      <c r="J21" s="535"/>
      <c r="K21" s="535"/>
      <c r="L21" s="535"/>
      <c r="M21" s="535"/>
      <c r="N21" s="535"/>
      <c r="O21" s="535"/>
      <c r="P21" s="535"/>
      <c r="Q21" s="535"/>
      <c r="R21" s="535"/>
      <c r="S21" s="535"/>
      <c r="T21" s="535"/>
    </row>
    <row r="22" spans="1:20" s="542" customFormat="1" ht="23.1" customHeight="1">
      <c r="A22" s="535"/>
      <c r="B22" s="535"/>
      <c r="C22" s="535"/>
      <c r="D22" s="535"/>
      <c r="E22" s="535"/>
      <c r="F22" s="535"/>
      <c r="G22" s="535"/>
      <c r="H22" s="535"/>
      <c r="I22" s="535"/>
      <c r="J22" s="535"/>
      <c r="K22" s="535"/>
      <c r="L22" s="535"/>
      <c r="M22" s="535"/>
      <c r="N22" s="535"/>
      <c r="O22" s="535"/>
      <c r="P22" s="535"/>
      <c r="Q22" s="535"/>
      <c r="R22" s="535"/>
      <c r="S22" s="535"/>
      <c r="T22" s="535"/>
    </row>
    <row r="23" spans="1:20" s="542" customFormat="1" ht="23.1" customHeight="1">
      <c r="A23" s="535"/>
      <c r="B23" s="535"/>
      <c r="C23" s="535"/>
      <c r="D23" s="535"/>
      <c r="E23" s="535"/>
      <c r="F23" s="535"/>
      <c r="G23" s="535"/>
      <c r="H23" s="535"/>
      <c r="I23" s="535"/>
      <c r="J23" s="535"/>
      <c r="K23" s="535"/>
      <c r="L23" s="535"/>
      <c r="M23" s="535"/>
      <c r="N23" s="535"/>
      <c r="O23" s="535"/>
      <c r="P23" s="535"/>
      <c r="Q23" s="535"/>
      <c r="R23" s="535"/>
      <c r="S23" s="535"/>
      <c r="T23" s="535"/>
    </row>
    <row r="24" spans="1:20" s="542" customFormat="1" ht="23.1" customHeight="1">
      <c r="A24" s="535"/>
      <c r="B24" s="535"/>
      <c r="C24" s="535"/>
      <c r="D24" s="535"/>
      <c r="E24" s="535"/>
      <c r="F24" s="535"/>
      <c r="G24" s="535"/>
      <c r="H24" s="535"/>
      <c r="I24" s="535"/>
      <c r="J24" s="535"/>
      <c r="K24" s="535"/>
      <c r="L24" s="535"/>
      <c r="M24" s="535"/>
      <c r="N24" s="535"/>
      <c r="O24" s="535"/>
      <c r="P24" s="535"/>
      <c r="Q24" s="535"/>
      <c r="R24" s="535"/>
      <c r="S24" s="535"/>
      <c r="T24" s="535"/>
    </row>
    <row r="25" spans="1:20" s="542" customFormat="1" ht="23.1" customHeight="1">
      <c r="A25" s="535"/>
      <c r="B25" s="535"/>
      <c r="C25" s="535"/>
      <c r="D25" s="535"/>
      <c r="E25" s="535"/>
      <c r="F25" s="535"/>
      <c r="G25" s="535"/>
      <c r="H25" s="535"/>
      <c r="I25" s="535"/>
      <c r="J25" s="535"/>
      <c r="K25" s="535"/>
      <c r="L25" s="535"/>
      <c r="M25" s="535"/>
      <c r="N25" s="535"/>
      <c r="O25" s="535"/>
      <c r="P25" s="535"/>
      <c r="Q25" s="535"/>
      <c r="R25" s="535"/>
      <c r="S25" s="535"/>
      <c r="T25" s="535"/>
    </row>
    <row r="26" spans="1:20" s="542" customFormat="1" ht="23.1" customHeight="1">
      <c r="A26" s="535"/>
      <c r="B26" s="535"/>
      <c r="C26" s="535"/>
      <c r="D26" s="535"/>
      <c r="E26" s="535"/>
      <c r="F26" s="535"/>
      <c r="G26" s="535"/>
      <c r="H26" s="535"/>
      <c r="I26" s="535"/>
      <c r="J26" s="535"/>
      <c r="K26" s="535"/>
      <c r="L26" s="535"/>
      <c r="M26" s="535"/>
      <c r="N26" s="535"/>
      <c r="O26" s="535"/>
      <c r="P26" s="535"/>
      <c r="Q26" s="535"/>
      <c r="R26" s="535"/>
      <c r="S26" s="535"/>
      <c r="T26" s="535"/>
    </row>
    <row r="27" spans="1:20" s="542" customFormat="1" ht="23.1" customHeight="1">
      <c r="A27" s="535"/>
      <c r="B27" s="535"/>
      <c r="C27" s="535"/>
      <c r="D27" s="535"/>
      <c r="E27" s="535"/>
      <c r="F27" s="535"/>
      <c r="G27" s="535"/>
      <c r="H27" s="535"/>
      <c r="I27" s="535"/>
      <c r="J27" s="535"/>
      <c r="K27" s="535"/>
      <c r="L27" s="535"/>
      <c r="M27" s="535"/>
      <c r="N27" s="535"/>
      <c r="O27" s="535"/>
      <c r="P27" s="535"/>
      <c r="Q27" s="535"/>
      <c r="R27" s="535"/>
      <c r="S27" s="535"/>
      <c r="T27" s="535"/>
    </row>
    <row r="28" spans="1:20" s="542" customFormat="1" ht="23.1" customHeight="1">
      <c r="A28" s="535"/>
      <c r="B28" s="535"/>
      <c r="C28" s="535"/>
      <c r="D28" s="535"/>
      <c r="E28" s="535"/>
      <c r="F28" s="535"/>
      <c r="G28" s="535"/>
      <c r="H28" s="535"/>
      <c r="I28" s="535"/>
      <c r="J28" s="535"/>
      <c r="K28" s="535"/>
      <c r="L28" s="535"/>
      <c r="M28" s="535"/>
      <c r="N28" s="535"/>
      <c r="O28" s="535"/>
      <c r="P28" s="535"/>
      <c r="Q28" s="535"/>
      <c r="R28" s="535"/>
      <c r="S28" s="535"/>
      <c r="T28" s="535"/>
    </row>
    <row r="29" spans="1:20" s="542" customFormat="1" ht="23.1" customHeight="1">
      <c r="A29" s="535"/>
      <c r="B29" s="535"/>
      <c r="C29" s="535"/>
      <c r="D29" s="535"/>
      <c r="E29" s="535"/>
      <c r="F29" s="535"/>
      <c r="G29" s="535"/>
      <c r="H29" s="535"/>
      <c r="I29" s="535"/>
      <c r="J29" s="535"/>
      <c r="K29" s="535"/>
      <c r="L29" s="535"/>
      <c r="M29" s="535"/>
      <c r="N29" s="535"/>
      <c r="O29" s="535"/>
      <c r="P29" s="535"/>
      <c r="Q29" s="535"/>
      <c r="R29" s="535"/>
      <c r="S29" s="535"/>
      <c r="T29" s="535"/>
    </row>
    <row r="30" spans="1:20" s="542" customFormat="1" ht="23.1" customHeight="1">
      <c r="A30" s="535"/>
      <c r="B30" s="535"/>
      <c r="C30" s="535"/>
      <c r="D30" s="535"/>
      <c r="E30" s="535"/>
      <c r="F30" s="535"/>
      <c r="G30" s="535"/>
      <c r="H30" s="535"/>
      <c r="I30" s="535"/>
      <c r="J30" s="535"/>
      <c r="K30" s="535"/>
      <c r="L30" s="535"/>
      <c r="M30" s="535"/>
      <c r="N30" s="535"/>
      <c r="O30" s="535"/>
      <c r="P30" s="535"/>
      <c r="Q30" s="535"/>
      <c r="R30" s="535"/>
      <c r="S30" s="535"/>
      <c r="T30" s="535"/>
    </row>
    <row r="31" spans="1:20" s="542" customFormat="1" ht="23.1" customHeight="1">
      <c r="A31" s="535"/>
      <c r="B31" s="535"/>
      <c r="C31" s="535"/>
      <c r="D31" s="535"/>
      <c r="E31" s="535"/>
      <c r="F31" s="535"/>
      <c r="G31" s="535"/>
      <c r="H31" s="535"/>
      <c r="I31" s="535"/>
      <c r="J31" s="535"/>
      <c r="K31" s="535"/>
      <c r="L31" s="535"/>
      <c r="M31" s="535"/>
      <c r="N31" s="535"/>
      <c r="O31" s="535"/>
      <c r="P31" s="535"/>
      <c r="Q31" s="535"/>
      <c r="R31" s="535"/>
      <c r="S31" s="535"/>
      <c r="T31" s="535"/>
    </row>
    <row r="32" spans="1:20" s="542" customFormat="1" ht="23.1" customHeight="1">
      <c r="A32" s="535"/>
      <c r="B32" s="535"/>
      <c r="C32" s="535"/>
      <c r="D32" s="535"/>
      <c r="E32" s="535"/>
      <c r="F32" s="535"/>
      <c r="G32" s="535"/>
      <c r="H32" s="535"/>
      <c r="I32" s="535"/>
      <c r="J32" s="535"/>
      <c r="K32" s="535"/>
      <c r="L32" s="535"/>
      <c r="M32" s="535"/>
      <c r="N32" s="535"/>
      <c r="O32" s="535"/>
      <c r="P32" s="535"/>
      <c r="Q32" s="535"/>
      <c r="R32" s="535"/>
      <c r="S32" s="535"/>
      <c r="T32" s="535"/>
    </row>
    <row r="33" spans="1:20" ht="23.1" customHeight="1">
      <c r="A33" s="542"/>
      <c r="B33" s="542"/>
      <c r="C33" s="542"/>
      <c r="D33" s="542"/>
      <c r="E33" s="542"/>
      <c r="F33" s="542"/>
      <c r="G33" s="542"/>
      <c r="H33" s="542"/>
      <c r="I33" s="542"/>
      <c r="J33" s="542"/>
      <c r="K33" s="542"/>
      <c r="L33" s="542"/>
      <c r="M33" s="542"/>
      <c r="N33" s="542"/>
      <c r="O33" s="542"/>
      <c r="P33" s="542"/>
      <c r="Q33" s="542"/>
      <c r="R33" s="542"/>
      <c r="S33" s="542"/>
      <c r="T33" s="542"/>
    </row>
    <row r="34" spans="1:20" ht="23.1" customHeight="1">
      <c r="A34" s="542"/>
      <c r="B34" s="542"/>
      <c r="C34" s="542"/>
      <c r="D34" s="542"/>
      <c r="E34" s="542"/>
      <c r="F34" s="542"/>
      <c r="G34" s="542"/>
      <c r="H34" s="542"/>
      <c r="I34" s="542"/>
      <c r="J34" s="542"/>
      <c r="K34" s="542"/>
      <c r="L34" s="542"/>
      <c r="M34" s="542"/>
      <c r="N34" s="542"/>
      <c r="O34" s="542"/>
      <c r="P34" s="542"/>
      <c r="Q34" s="542"/>
      <c r="R34" s="542"/>
      <c r="S34" s="542"/>
      <c r="T34" s="542"/>
    </row>
  </sheetData>
  <mergeCells count="16">
    <mergeCell ref="A14:G14"/>
    <mergeCell ref="H14:T14"/>
    <mergeCell ref="A15:G19"/>
    <mergeCell ref="H15:T19"/>
    <mergeCell ref="A9:C9"/>
    <mergeCell ref="D9:O9"/>
    <mergeCell ref="P9:T9"/>
    <mergeCell ref="A11:T11"/>
    <mergeCell ref="D12:H12"/>
    <mergeCell ref="J12:N12"/>
    <mergeCell ref="A7:C7"/>
    <mergeCell ref="D7:O7"/>
    <mergeCell ref="P7:T7"/>
    <mergeCell ref="A8:C8"/>
    <mergeCell ref="D8:O8"/>
    <mergeCell ref="P8:T8"/>
  </mergeCells>
  <phoneticPr fontId="4"/>
  <printOptions horizontalCentered="1"/>
  <pageMargins left="0.51181102362204722" right="0.51181102362204722" top="0.74803149606299213" bottom="0.74803149606299213" header="0.31496062992125984" footer="0.31496062992125984"/>
  <pageSetup paperSize="9" fitToHeight="0"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20"/>
  <sheetViews>
    <sheetView showGridLines="0" showZeros="0" view="pageBreakPreview" zoomScaleNormal="100" zoomScaleSheetLayoutView="100" workbookViewId="0">
      <selection activeCell="D11" sqref="D11"/>
    </sheetView>
  </sheetViews>
  <sheetFormatPr defaultRowHeight="24" customHeight="1"/>
  <cols>
    <col min="1" max="1" width="11.625" style="545" customWidth="1"/>
    <col min="2" max="2" width="16.5" style="545" customWidth="1"/>
    <col min="3" max="3" width="9.25" style="545" customWidth="1"/>
    <col min="4" max="4" width="6.375" style="545" customWidth="1"/>
    <col min="5" max="5" width="10.375" style="545" customWidth="1"/>
    <col min="6" max="7" width="10.625" style="545" customWidth="1"/>
    <col min="8" max="8" width="20.625" style="545" customWidth="1"/>
    <col min="9" max="256" width="9" style="545"/>
    <col min="257" max="257" width="11.625" style="545" customWidth="1"/>
    <col min="258" max="258" width="16.5" style="545" customWidth="1"/>
    <col min="259" max="259" width="9.25" style="545" customWidth="1"/>
    <col min="260" max="260" width="6.375" style="545" customWidth="1"/>
    <col min="261" max="261" width="10.375" style="545" customWidth="1"/>
    <col min="262" max="263" width="10.625" style="545" customWidth="1"/>
    <col min="264" max="264" width="20.625" style="545" customWidth="1"/>
    <col min="265" max="512" width="9" style="545"/>
    <col min="513" max="513" width="11.625" style="545" customWidth="1"/>
    <col min="514" max="514" width="16.5" style="545" customWidth="1"/>
    <col min="515" max="515" width="9.25" style="545" customWidth="1"/>
    <col min="516" max="516" width="6.375" style="545" customWidth="1"/>
    <col min="517" max="517" width="10.375" style="545" customWidth="1"/>
    <col min="518" max="519" width="10.625" style="545" customWidth="1"/>
    <col min="520" max="520" width="20.625" style="545" customWidth="1"/>
    <col min="521" max="768" width="9" style="545"/>
    <col min="769" max="769" width="11.625" style="545" customWidth="1"/>
    <col min="770" max="770" width="16.5" style="545" customWidth="1"/>
    <col min="771" max="771" width="9.25" style="545" customWidth="1"/>
    <col min="772" max="772" width="6.375" style="545" customWidth="1"/>
    <col min="773" max="773" width="10.375" style="545" customWidth="1"/>
    <col min="774" max="775" width="10.625" style="545" customWidth="1"/>
    <col min="776" max="776" width="20.625" style="545" customWidth="1"/>
    <col min="777" max="1024" width="9" style="545"/>
    <col min="1025" max="1025" width="11.625" style="545" customWidth="1"/>
    <col min="1026" max="1026" width="16.5" style="545" customWidth="1"/>
    <col min="1027" max="1027" width="9.25" style="545" customWidth="1"/>
    <col min="1028" max="1028" width="6.375" style="545" customWidth="1"/>
    <col min="1029" max="1029" width="10.375" style="545" customWidth="1"/>
    <col min="1030" max="1031" width="10.625" style="545" customWidth="1"/>
    <col min="1032" max="1032" width="20.625" style="545" customWidth="1"/>
    <col min="1033" max="1280" width="9" style="545"/>
    <col min="1281" max="1281" width="11.625" style="545" customWidth="1"/>
    <col min="1282" max="1282" width="16.5" style="545" customWidth="1"/>
    <col min="1283" max="1283" width="9.25" style="545" customWidth="1"/>
    <col min="1284" max="1284" width="6.375" style="545" customWidth="1"/>
    <col min="1285" max="1285" width="10.375" style="545" customWidth="1"/>
    <col min="1286" max="1287" width="10.625" style="545" customWidth="1"/>
    <col min="1288" max="1288" width="20.625" style="545" customWidth="1"/>
    <col min="1289" max="1536" width="9" style="545"/>
    <col min="1537" max="1537" width="11.625" style="545" customWidth="1"/>
    <col min="1538" max="1538" width="16.5" style="545" customWidth="1"/>
    <col min="1539" max="1539" width="9.25" style="545" customWidth="1"/>
    <col min="1540" max="1540" width="6.375" style="545" customWidth="1"/>
    <col min="1541" max="1541" width="10.375" style="545" customWidth="1"/>
    <col min="1542" max="1543" width="10.625" style="545" customWidth="1"/>
    <col min="1544" max="1544" width="20.625" style="545" customWidth="1"/>
    <col min="1545" max="1792" width="9" style="545"/>
    <col min="1793" max="1793" width="11.625" style="545" customWidth="1"/>
    <col min="1794" max="1794" width="16.5" style="545" customWidth="1"/>
    <col min="1795" max="1795" width="9.25" style="545" customWidth="1"/>
    <col min="1796" max="1796" width="6.375" style="545" customWidth="1"/>
    <col min="1797" max="1797" width="10.375" style="545" customWidth="1"/>
    <col min="1798" max="1799" width="10.625" style="545" customWidth="1"/>
    <col min="1800" max="1800" width="20.625" style="545" customWidth="1"/>
    <col min="1801" max="2048" width="9" style="545"/>
    <col min="2049" max="2049" width="11.625" style="545" customWidth="1"/>
    <col min="2050" max="2050" width="16.5" style="545" customWidth="1"/>
    <col min="2051" max="2051" width="9.25" style="545" customWidth="1"/>
    <col min="2052" max="2052" width="6.375" style="545" customWidth="1"/>
    <col min="2053" max="2053" width="10.375" style="545" customWidth="1"/>
    <col min="2054" max="2055" width="10.625" style="545" customWidth="1"/>
    <col min="2056" max="2056" width="20.625" style="545" customWidth="1"/>
    <col min="2057" max="2304" width="9" style="545"/>
    <col min="2305" max="2305" width="11.625" style="545" customWidth="1"/>
    <col min="2306" max="2306" width="16.5" style="545" customWidth="1"/>
    <col min="2307" max="2307" width="9.25" style="545" customWidth="1"/>
    <col min="2308" max="2308" width="6.375" style="545" customWidth="1"/>
    <col min="2309" max="2309" width="10.375" style="545" customWidth="1"/>
    <col min="2310" max="2311" width="10.625" style="545" customWidth="1"/>
    <col min="2312" max="2312" width="20.625" style="545" customWidth="1"/>
    <col min="2313" max="2560" width="9" style="545"/>
    <col min="2561" max="2561" width="11.625" style="545" customWidth="1"/>
    <col min="2562" max="2562" width="16.5" style="545" customWidth="1"/>
    <col min="2563" max="2563" width="9.25" style="545" customWidth="1"/>
    <col min="2564" max="2564" width="6.375" style="545" customWidth="1"/>
    <col min="2565" max="2565" width="10.375" style="545" customWidth="1"/>
    <col min="2566" max="2567" width="10.625" style="545" customWidth="1"/>
    <col min="2568" max="2568" width="20.625" style="545" customWidth="1"/>
    <col min="2569" max="2816" width="9" style="545"/>
    <col min="2817" max="2817" width="11.625" style="545" customWidth="1"/>
    <col min="2818" max="2818" width="16.5" style="545" customWidth="1"/>
    <col min="2819" max="2819" width="9.25" style="545" customWidth="1"/>
    <col min="2820" max="2820" width="6.375" style="545" customWidth="1"/>
    <col min="2821" max="2821" width="10.375" style="545" customWidth="1"/>
    <col min="2822" max="2823" width="10.625" style="545" customWidth="1"/>
    <col min="2824" max="2824" width="20.625" style="545" customWidth="1"/>
    <col min="2825" max="3072" width="9" style="545"/>
    <col min="3073" max="3073" width="11.625" style="545" customWidth="1"/>
    <col min="3074" max="3074" width="16.5" style="545" customWidth="1"/>
    <col min="3075" max="3075" width="9.25" style="545" customWidth="1"/>
    <col min="3076" max="3076" width="6.375" style="545" customWidth="1"/>
    <col min="3077" max="3077" width="10.375" style="545" customWidth="1"/>
    <col min="3078" max="3079" width="10.625" style="545" customWidth="1"/>
    <col min="3080" max="3080" width="20.625" style="545" customWidth="1"/>
    <col min="3081" max="3328" width="9" style="545"/>
    <col min="3329" max="3329" width="11.625" style="545" customWidth="1"/>
    <col min="3330" max="3330" width="16.5" style="545" customWidth="1"/>
    <col min="3331" max="3331" width="9.25" style="545" customWidth="1"/>
    <col min="3332" max="3332" width="6.375" style="545" customWidth="1"/>
    <col min="3333" max="3333" width="10.375" style="545" customWidth="1"/>
    <col min="3334" max="3335" width="10.625" style="545" customWidth="1"/>
    <col min="3336" max="3336" width="20.625" style="545" customWidth="1"/>
    <col min="3337" max="3584" width="9" style="545"/>
    <col min="3585" max="3585" width="11.625" style="545" customWidth="1"/>
    <col min="3586" max="3586" width="16.5" style="545" customWidth="1"/>
    <col min="3587" max="3587" width="9.25" style="545" customWidth="1"/>
    <col min="3588" max="3588" width="6.375" style="545" customWidth="1"/>
    <col min="3589" max="3589" width="10.375" style="545" customWidth="1"/>
    <col min="3590" max="3591" width="10.625" style="545" customWidth="1"/>
    <col min="3592" max="3592" width="20.625" style="545" customWidth="1"/>
    <col min="3593" max="3840" width="9" style="545"/>
    <col min="3841" max="3841" width="11.625" style="545" customWidth="1"/>
    <col min="3842" max="3842" width="16.5" style="545" customWidth="1"/>
    <col min="3843" max="3843" width="9.25" style="545" customWidth="1"/>
    <col min="3844" max="3844" width="6.375" style="545" customWidth="1"/>
    <col min="3845" max="3845" width="10.375" style="545" customWidth="1"/>
    <col min="3846" max="3847" width="10.625" style="545" customWidth="1"/>
    <col min="3848" max="3848" width="20.625" style="545" customWidth="1"/>
    <col min="3849" max="4096" width="9" style="545"/>
    <col min="4097" max="4097" width="11.625" style="545" customWidth="1"/>
    <col min="4098" max="4098" width="16.5" style="545" customWidth="1"/>
    <col min="4099" max="4099" width="9.25" style="545" customWidth="1"/>
    <col min="4100" max="4100" width="6.375" style="545" customWidth="1"/>
    <col min="4101" max="4101" width="10.375" style="545" customWidth="1"/>
    <col min="4102" max="4103" width="10.625" style="545" customWidth="1"/>
    <col min="4104" max="4104" width="20.625" style="545" customWidth="1"/>
    <col min="4105" max="4352" width="9" style="545"/>
    <col min="4353" max="4353" width="11.625" style="545" customWidth="1"/>
    <col min="4354" max="4354" width="16.5" style="545" customWidth="1"/>
    <col min="4355" max="4355" width="9.25" style="545" customWidth="1"/>
    <col min="4356" max="4356" width="6.375" style="545" customWidth="1"/>
    <col min="4357" max="4357" width="10.375" style="545" customWidth="1"/>
    <col min="4358" max="4359" width="10.625" style="545" customWidth="1"/>
    <col min="4360" max="4360" width="20.625" style="545" customWidth="1"/>
    <col min="4361" max="4608" width="9" style="545"/>
    <col min="4609" max="4609" width="11.625" style="545" customWidth="1"/>
    <col min="4610" max="4610" width="16.5" style="545" customWidth="1"/>
    <col min="4611" max="4611" width="9.25" style="545" customWidth="1"/>
    <col min="4612" max="4612" width="6.375" style="545" customWidth="1"/>
    <col min="4613" max="4613" width="10.375" style="545" customWidth="1"/>
    <col min="4614" max="4615" width="10.625" style="545" customWidth="1"/>
    <col min="4616" max="4616" width="20.625" style="545" customWidth="1"/>
    <col min="4617" max="4864" width="9" style="545"/>
    <col min="4865" max="4865" width="11.625" style="545" customWidth="1"/>
    <col min="4866" max="4866" width="16.5" style="545" customWidth="1"/>
    <col min="4867" max="4867" width="9.25" style="545" customWidth="1"/>
    <col min="4868" max="4868" width="6.375" style="545" customWidth="1"/>
    <col min="4869" max="4869" width="10.375" style="545" customWidth="1"/>
    <col min="4870" max="4871" width="10.625" style="545" customWidth="1"/>
    <col min="4872" max="4872" width="20.625" style="545" customWidth="1"/>
    <col min="4873" max="5120" width="9" style="545"/>
    <col min="5121" max="5121" width="11.625" style="545" customWidth="1"/>
    <col min="5122" max="5122" width="16.5" style="545" customWidth="1"/>
    <col min="5123" max="5123" width="9.25" style="545" customWidth="1"/>
    <col min="5124" max="5124" width="6.375" style="545" customWidth="1"/>
    <col min="5125" max="5125" width="10.375" style="545" customWidth="1"/>
    <col min="5126" max="5127" width="10.625" style="545" customWidth="1"/>
    <col min="5128" max="5128" width="20.625" style="545" customWidth="1"/>
    <col min="5129" max="5376" width="9" style="545"/>
    <col min="5377" max="5377" width="11.625" style="545" customWidth="1"/>
    <col min="5378" max="5378" width="16.5" style="545" customWidth="1"/>
    <col min="5379" max="5379" width="9.25" style="545" customWidth="1"/>
    <col min="5380" max="5380" width="6.375" style="545" customWidth="1"/>
    <col min="5381" max="5381" width="10.375" style="545" customWidth="1"/>
    <col min="5382" max="5383" width="10.625" style="545" customWidth="1"/>
    <col min="5384" max="5384" width="20.625" style="545" customWidth="1"/>
    <col min="5385" max="5632" width="9" style="545"/>
    <col min="5633" max="5633" width="11.625" style="545" customWidth="1"/>
    <col min="5634" max="5634" width="16.5" style="545" customWidth="1"/>
    <col min="5635" max="5635" width="9.25" style="545" customWidth="1"/>
    <col min="5636" max="5636" width="6.375" style="545" customWidth="1"/>
    <col min="5637" max="5637" width="10.375" style="545" customWidth="1"/>
    <col min="5638" max="5639" width="10.625" style="545" customWidth="1"/>
    <col min="5640" max="5640" width="20.625" style="545" customWidth="1"/>
    <col min="5641" max="5888" width="9" style="545"/>
    <col min="5889" max="5889" width="11.625" style="545" customWidth="1"/>
    <col min="5890" max="5890" width="16.5" style="545" customWidth="1"/>
    <col min="5891" max="5891" width="9.25" style="545" customWidth="1"/>
    <col min="5892" max="5892" width="6.375" style="545" customWidth="1"/>
    <col min="5893" max="5893" width="10.375" style="545" customWidth="1"/>
    <col min="5894" max="5895" width="10.625" style="545" customWidth="1"/>
    <col min="5896" max="5896" width="20.625" style="545" customWidth="1"/>
    <col min="5897" max="6144" width="9" style="545"/>
    <col min="6145" max="6145" width="11.625" style="545" customWidth="1"/>
    <col min="6146" max="6146" width="16.5" style="545" customWidth="1"/>
    <col min="6147" max="6147" width="9.25" style="545" customWidth="1"/>
    <col min="6148" max="6148" width="6.375" style="545" customWidth="1"/>
    <col min="6149" max="6149" width="10.375" style="545" customWidth="1"/>
    <col min="6150" max="6151" width="10.625" style="545" customWidth="1"/>
    <col min="6152" max="6152" width="20.625" style="545" customWidth="1"/>
    <col min="6153" max="6400" width="9" style="545"/>
    <col min="6401" max="6401" width="11.625" style="545" customWidth="1"/>
    <col min="6402" max="6402" width="16.5" style="545" customWidth="1"/>
    <col min="6403" max="6403" width="9.25" style="545" customWidth="1"/>
    <col min="6404" max="6404" width="6.375" style="545" customWidth="1"/>
    <col min="6405" max="6405" width="10.375" style="545" customWidth="1"/>
    <col min="6406" max="6407" width="10.625" style="545" customWidth="1"/>
    <col min="6408" max="6408" width="20.625" style="545" customWidth="1"/>
    <col min="6409" max="6656" width="9" style="545"/>
    <col min="6657" max="6657" width="11.625" style="545" customWidth="1"/>
    <col min="6658" max="6658" width="16.5" style="545" customWidth="1"/>
    <col min="6659" max="6659" width="9.25" style="545" customWidth="1"/>
    <col min="6660" max="6660" width="6.375" style="545" customWidth="1"/>
    <col min="6661" max="6661" width="10.375" style="545" customWidth="1"/>
    <col min="6662" max="6663" width="10.625" style="545" customWidth="1"/>
    <col min="6664" max="6664" width="20.625" style="545" customWidth="1"/>
    <col min="6665" max="6912" width="9" style="545"/>
    <col min="6913" max="6913" width="11.625" style="545" customWidth="1"/>
    <col min="6914" max="6914" width="16.5" style="545" customWidth="1"/>
    <col min="6915" max="6915" width="9.25" style="545" customWidth="1"/>
    <col min="6916" max="6916" width="6.375" style="545" customWidth="1"/>
    <col min="6917" max="6917" width="10.375" style="545" customWidth="1"/>
    <col min="6918" max="6919" width="10.625" style="545" customWidth="1"/>
    <col min="6920" max="6920" width="20.625" style="545" customWidth="1"/>
    <col min="6921" max="7168" width="9" style="545"/>
    <col min="7169" max="7169" width="11.625" style="545" customWidth="1"/>
    <col min="7170" max="7170" width="16.5" style="545" customWidth="1"/>
    <col min="7171" max="7171" width="9.25" style="545" customWidth="1"/>
    <col min="7172" max="7172" width="6.375" style="545" customWidth="1"/>
    <col min="7173" max="7173" width="10.375" style="545" customWidth="1"/>
    <col min="7174" max="7175" width="10.625" style="545" customWidth="1"/>
    <col min="7176" max="7176" width="20.625" style="545" customWidth="1"/>
    <col min="7177" max="7424" width="9" style="545"/>
    <col min="7425" max="7425" width="11.625" style="545" customWidth="1"/>
    <col min="7426" max="7426" width="16.5" style="545" customWidth="1"/>
    <col min="7427" max="7427" width="9.25" style="545" customWidth="1"/>
    <col min="7428" max="7428" width="6.375" style="545" customWidth="1"/>
    <col min="7429" max="7429" width="10.375" style="545" customWidth="1"/>
    <col min="7430" max="7431" width="10.625" style="545" customWidth="1"/>
    <col min="7432" max="7432" width="20.625" style="545" customWidth="1"/>
    <col min="7433" max="7680" width="9" style="545"/>
    <col min="7681" max="7681" width="11.625" style="545" customWidth="1"/>
    <col min="7682" max="7682" width="16.5" style="545" customWidth="1"/>
    <col min="7683" max="7683" width="9.25" style="545" customWidth="1"/>
    <col min="7684" max="7684" width="6.375" style="545" customWidth="1"/>
    <col min="7685" max="7685" width="10.375" style="545" customWidth="1"/>
    <col min="7686" max="7687" width="10.625" style="545" customWidth="1"/>
    <col min="7688" max="7688" width="20.625" style="545" customWidth="1"/>
    <col min="7689" max="7936" width="9" style="545"/>
    <col min="7937" max="7937" width="11.625" style="545" customWidth="1"/>
    <col min="7938" max="7938" width="16.5" style="545" customWidth="1"/>
    <col min="7939" max="7939" width="9.25" style="545" customWidth="1"/>
    <col min="7940" max="7940" width="6.375" style="545" customWidth="1"/>
    <col min="7941" max="7941" width="10.375" style="545" customWidth="1"/>
    <col min="7942" max="7943" width="10.625" style="545" customWidth="1"/>
    <col min="7944" max="7944" width="20.625" style="545" customWidth="1"/>
    <col min="7945" max="8192" width="9" style="545"/>
    <col min="8193" max="8193" width="11.625" style="545" customWidth="1"/>
    <col min="8194" max="8194" width="16.5" style="545" customWidth="1"/>
    <col min="8195" max="8195" width="9.25" style="545" customWidth="1"/>
    <col min="8196" max="8196" width="6.375" style="545" customWidth="1"/>
    <col min="8197" max="8197" width="10.375" style="545" customWidth="1"/>
    <col min="8198" max="8199" width="10.625" style="545" customWidth="1"/>
    <col min="8200" max="8200" width="20.625" style="545" customWidth="1"/>
    <col min="8201" max="8448" width="9" style="545"/>
    <col min="8449" max="8449" width="11.625" style="545" customWidth="1"/>
    <col min="8450" max="8450" width="16.5" style="545" customWidth="1"/>
    <col min="8451" max="8451" width="9.25" style="545" customWidth="1"/>
    <col min="8452" max="8452" width="6.375" style="545" customWidth="1"/>
    <col min="8453" max="8453" width="10.375" style="545" customWidth="1"/>
    <col min="8454" max="8455" width="10.625" style="545" customWidth="1"/>
    <col min="8456" max="8456" width="20.625" style="545" customWidth="1"/>
    <col min="8457" max="8704" width="9" style="545"/>
    <col min="8705" max="8705" width="11.625" style="545" customWidth="1"/>
    <col min="8706" max="8706" width="16.5" style="545" customWidth="1"/>
    <col min="8707" max="8707" width="9.25" style="545" customWidth="1"/>
    <col min="8708" max="8708" width="6.375" style="545" customWidth="1"/>
    <col min="8709" max="8709" width="10.375" style="545" customWidth="1"/>
    <col min="8710" max="8711" width="10.625" style="545" customWidth="1"/>
    <col min="8712" max="8712" width="20.625" style="545" customWidth="1"/>
    <col min="8713" max="8960" width="9" style="545"/>
    <col min="8961" max="8961" width="11.625" style="545" customWidth="1"/>
    <col min="8962" max="8962" width="16.5" style="545" customWidth="1"/>
    <col min="8963" max="8963" width="9.25" style="545" customWidth="1"/>
    <col min="8964" max="8964" width="6.375" style="545" customWidth="1"/>
    <col min="8965" max="8965" width="10.375" style="545" customWidth="1"/>
    <col min="8966" max="8967" width="10.625" style="545" customWidth="1"/>
    <col min="8968" max="8968" width="20.625" style="545" customWidth="1"/>
    <col min="8969" max="9216" width="9" style="545"/>
    <col min="9217" max="9217" width="11.625" style="545" customWidth="1"/>
    <col min="9218" max="9218" width="16.5" style="545" customWidth="1"/>
    <col min="9219" max="9219" width="9.25" style="545" customWidth="1"/>
    <col min="9220" max="9220" width="6.375" style="545" customWidth="1"/>
    <col min="9221" max="9221" width="10.375" style="545" customWidth="1"/>
    <col min="9222" max="9223" width="10.625" style="545" customWidth="1"/>
    <col min="9224" max="9224" width="20.625" style="545" customWidth="1"/>
    <col min="9225" max="9472" width="9" style="545"/>
    <col min="9473" max="9473" width="11.625" style="545" customWidth="1"/>
    <col min="9474" max="9474" width="16.5" style="545" customWidth="1"/>
    <col min="9475" max="9475" width="9.25" style="545" customWidth="1"/>
    <col min="9476" max="9476" width="6.375" style="545" customWidth="1"/>
    <col min="9477" max="9477" width="10.375" style="545" customWidth="1"/>
    <col min="9478" max="9479" width="10.625" style="545" customWidth="1"/>
    <col min="9480" max="9480" width="20.625" style="545" customWidth="1"/>
    <col min="9481" max="9728" width="9" style="545"/>
    <col min="9729" max="9729" width="11.625" style="545" customWidth="1"/>
    <col min="9730" max="9730" width="16.5" style="545" customWidth="1"/>
    <col min="9731" max="9731" width="9.25" style="545" customWidth="1"/>
    <col min="9732" max="9732" width="6.375" style="545" customWidth="1"/>
    <col min="9733" max="9733" width="10.375" style="545" customWidth="1"/>
    <col min="9734" max="9735" width="10.625" style="545" customWidth="1"/>
    <col min="9736" max="9736" width="20.625" style="545" customWidth="1"/>
    <col min="9737" max="9984" width="9" style="545"/>
    <col min="9985" max="9985" width="11.625" style="545" customWidth="1"/>
    <col min="9986" max="9986" width="16.5" style="545" customWidth="1"/>
    <col min="9987" max="9987" width="9.25" style="545" customWidth="1"/>
    <col min="9988" max="9988" width="6.375" style="545" customWidth="1"/>
    <col min="9989" max="9989" width="10.375" style="545" customWidth="1"/>
    <col min="9990" max="9991" width="10.625" style="545" customWidth="1"/>
    <col min="9992" max="9992" width="20.625" style="545" customWidth="1"/>
    <col min="9993" max="10240" width="9" style="545"/>
    <col min="10241" max="10241" width="11.625" style="545" customWidth="1"/>
    <col min="10242" max="10242" width="16.5" style="545" customWidth="1"/>
    <col min="10243" max="10243" width="9.25" style="545" customWidth="1"/>
    <col min="10244" max="10244" width="6.375" style="545" customWidth="1"/>
    <col min="10245" max="10245" width="10.375" style="545" customWidth="1"/>
    <col min="10246" max="10247" width="10.625" style="545" customWidth="1"/>
    <col min="10248" max="10248" width="20.625" style="545" customWidth="1"/>
    <col min="10249" max="10496" width="9" style="545"/>
    <col min="10497" max="10497" width="11.625" style="545" customWidth="1"/>
    <col min="10498" max="10498" width="16.5" style="545" customWidth="1"/>
    <col min="10499" max="10499" width="9.25" style="545" customWidth="1"/>
    <col min="10500" max="10500" width="6.375" style="545" customWidth="1"/>
    <col min="10501" max="10501" width="10.375" style="545" customWidth="1"/>
    <col min="10502" max="10503" width="10.625" style="545" customWidth="1"/>
    <col min="10504" max="10504" width="20.625" style="545" customWidth="1"/>
    <col min="10505" max="10752" width="9" style="545"/>
    <col min="10753" max="10753" width="11.625" style="545" customWidth="1"/>
    <col min="10754" max="10754" width="16.5" style="545" customWidth="1"/>
    <col min="10755" max="10755" width="9.25" style="545" customWidth="1"/>
    <col min="10756" max="10756" width="6.375" style="545" customWidth="1"/>
    <col min="10757" max="10757" width="10.375" style="545" customWidth="1"/>
    <col min="10758" max="10759" width="10.625" style="545" customWidth="1"/>
    <col min="10760" max="10760" width="20.625" style="545" customWidth="1"/>
    <col min="10761" max="11008" width="9" style="545"/>
    <col min="11009" max="11009" width="11.625" style="545" customWidth="1"/>
    <col min="11010" max="11010" width="16.5" style="545" customWidth="1"/>
    <col min="11011" max="11011" width="9.25" style="545" customWidth="1"/>
    <col min="11012" max="11012" width="6.375" style="545" customWidth="1"/>
    <col min="11013" max="11013" width="10.375" style="545" customWidth="1"/>
    <col min="11014" max="11015" width="10.625" style="545" customWidth="1"/>
    <col min="11016" max="11016" width="20.625" style="545" customWidth="1"/>
    <col min="11017" max="11264" width="9" style="545"/>
    <col min="11265" max="11265" width="11.625" style="545" customWidth="1"/>
    <col min="11266" max="11266" width="16.5" style="545" customWidth="1"/>
    <col min="11267" max="11267" width="9.25" style="545" customWidth="1"/>
    <col min="11268" max="11268" width="6.375" style="545" customWidth="1"/>
    <col min="11269" max="11269" width="10.375" style="545" customWidth="1"/>
    <col min="11270" max="11271" width="10.625" style="545" customWidth="1"/>
    <col min="11272" max="11272" width="20.625" style="545" customWidth="1"/>
    <col min="11273" max="11520" width="9" style="545"/>
    <col min="11521" max="11521" width="11.625" style="545" customWidth="1"/>
    <col min="11522" max="11522" width="16.5" style="545" customWidth="1"/>
    <col min="11523" max="11523" width="9.25" style="545" customWidth="1"/>
    <col min="11524" max="11524" width="6.375" style="545" customWidth="1"/>
    <col min="11525" max="11525" width="10.375" style="545" customWidth="1"/>
    <col min="11526" max="11527" width="10.625" style="545" customWidth="1"/>
    <col min="11528" max="11528" width="20.625" style="545" customWidth="1"/>
    <col min="11529" max="11776" width="9" style="545"/>
    <col min="11777" max="11777" width="11.625" style="545" customWidth="1"/>
    <col min="11778" max="11778" width="16.5" style="545" customWidth="1"/>
    <col min="11779" max="11779" width="9.25" style="545" customWidth="1"/>
    <col min="11780" max="11780" width="6.375" style="545" customWidth="1"/>
    <col min="11781" max="11781" width="10.375" style="545" customWidth="1"/>
    <col min="11782" max="11783" width="10.625" style="545" customWidth="1"/>
    <col min="11784" max="11784" width="20.625" style="545" customWidth="1"/>
    <col min="11785" max="12032" width="9" style="545"/>
    <col min="12033" max="12033" width="11.625" style="545" customWidth="1"/>
    <col min="12034" max="12034" width="16.5" style="545" customWidth="1"/>
    <col min="12035" max="12035" width="9.25" style="545" customWidth="1"/>
    <col min="12036" max="12036" width="6.375" style="545" customWidth="1"/>
    <col min="12037" max="12037" width="10.375" style="545" customWidth="1"/>
    <col min="12038" max="12039" width="10.625" style="545" customWidth="1"/>
    <col min="12040" max="12040" width="20.625" style="545" customWidth="1"/>
    <col min="12041" max="12288" width="9" style="545"/>
    <col min="12289" max="12289" width="11.625" style="545" customWidth="1"/>
    <col min="12290" max="12290" width="16.5" style="545" customWidth="1"/>
    <col min="12291" max="12291" width="9.25" style="545" customWidth="1"/>
    <col min="12292" max="12292" width="6.375" style="545" customWidth="1"/>
    <col min="12293" max="12293" width="10.375" style="545" customWidth="1"/>
    <col min="12294" max="12295" width="10.625" style="545" customWidth="1"/>
    <col min="12296" max="12296" width="20.625" style="545" customWidth="1"/>
    <col min="12297" max="12544" width="9" style="545"/>
    <col min="12545" max="12545" width="11.625" style="545" customWidth="1"/>
    <col min="12546" max="12546" width="16.5" style="545" customWidth="1"/>
    <col min="12547" max="12547" width="9.25" style="545" customWidth="1"/>
    <col min="12548" max="12548" width="6.375" style="545" customWidth="1"/>
    <col min="12549" max="12549" width="10.375" style="545" customWidth="1"/>
    <col min="12550" max="12551" width="10.625" style="545" customWidth="1"/>
    <col min="12552" max="12552" width="20.625" style="545" customWidth="1"/>
    <col min="12553" max="12800" width="9" style="545"/>
    <col min="12801" max="12801" width="11.625" style="545" customWidth="1"/>
    <col min="12802" max="12802" width="16.5" style="545" customWidth="1"/>
    <col min="12803" max="12803" width="9.25" style="545" customWidth="1"/>
    <col min="12804" max="12804" width="6.375" style="545" customWidth="1"/>
    <col min="12805" max="12805" width="10.375" style="545" customWidth="1"/>
    <col min="12806" max="12807" width="10.625" style="545" customWidth="1"/>
    <col min="12808" max="12808" width="20.625" style="545" customWidth="1"/>
    <col min="12809" max="13056" width="9" style="545"/>
    <col min="13057" max="13057" width="11.625" style="545" customWidth="1"/>
    <col min="13058" max="13058" width="16.5" style="545" customWidth="1"/>
    <col min="13059" max="13059" width="9.25" style="545" customWidth="1"/>
    <col min="13060" max="13060" width="6.375" style="545" customWidth="1"/>
    <col min="13061" max="13061" width="10.375" style="545" customWidth="1"/>
    <col min="13062" max="13063" width="10.625" style="545" customWidth="1"/>
    <col min="13064" max="13064" width="20.625" style="545" customWidth="1"/>
    <col min="13065" max="13312" width="9" style="545"/>
    <col min="13313" max="13313" width="11.625" style="545" customWidth="1"/>
    <col min="13314" max="13314" width="16.5" style="545" customWidth="1"/>
    <col min="13315" max="13315" width="9.25" style="545" customWidth="1"/>
    <col min="13316" max="13316" width="6.375" style="545" customWidth="1"/>
    <col min="13317" max="13317" width="10.375" style="545" customWidth="1"/>
    <col min="13318" max="13319" width="10.625" style="545" customWidth="1"/>
    <col min="13320" max="13320" width="20.625" style="545" customWidth="1"/>
    <col min="13321" max="13568" width="9" style="545"/>
    <col min="13569" max="13569" width="11.625" style="545" customWidth="1"/>
    <col min="13570" max="13570" width="16.5" style="545" customWidth="1"/>
    <col min="13571" max="13571" width="9.25" style="545" customWidth="1"/>
    <col min="13572" max="13572" width="6.375" style="545" customWidth="1"/>
    <col min="13573" max="13573" width="10.375" style="545" customWidth="1"/>
    <col min="13574" max="13575" width="10.625" style="545" customWidth="1"/>
    <col min="13576" max="13576" width="20.625" style="545" customWidth="1"/>
    <col min="13577" max="13824" width="9" style="545"/>
    <col min="13825" max="13825" width="11.625" style="545" customWidth="1"/>
    <col min="13826" max="13826" width="16.5" style="545" customWidth="1"/>
    <col min="13827" max="13827" width="9.25" style="545" customWidth="1"/>
    <col min="13828" max="13828" width="6.375" style="545" customWidth="1"/>
    <col min="13829" max="13829" width="10.375" style="545" customWidth="1"/>
    <col min="13830" max="13831" width="10.625" style="545" customWidth="1"/>
    <col min="13832" max="13832" width="20.625" style="545" customWidth="1"/>
    <col min="13833" max="14080" width="9" style="545"/>
    <col min="14081" max="14081" width="11.625" style="545" customWidth="1"/>
    <col min="14082" max="14082" width="16.5" style="545" customWidth="1"/>
    <col min="14083" max="14083" width="9.25" style="545" customWidth="1"/>
    <col min="14084" max="14084" width="6.375" style="545" customWidth="1"/>
    <col min="14085" max="14085" width="10.375" style="545" customWidth="1"/>
    <col min="14086" max="14087" width="10.625" style="545" customWidth="1"/>
    <col min="14088" max="14088" width="20.625" style="545" customWidth="1"/>
    <col min="14089" max="14336" width="9" style="545"/>
    <col min="14337" max="14337" width="11.625" style="545" customWidth="1"/>
    <col min="14338" max="14338" width="16.5" style="545" customWidth="1"/>
    <col min="14339" max="14339" width="9.25" style="545" customWidth="1"/>
    <col min="14340" max="14340" width="6.375" style="545" customWidth="1"/>
    <col min="14341" max="14341" width="10.375" style="545" customWidth="1"/>
    <col min="14342" max="14343" width="10.625" style="545" customWidth="1"/>
    <col min="14344" max="14344" width="20.625" style="545" customWidth="1"/>
    <col min="14345" max="14592" width="9" style="545"/>
    <col min="14593" max="14593" width="11.625" style="545" customWidth="1"/>
    <col min="14594" max="14594" width="16.5" style="545" customWidth="1"/>
    <col min="14595" max="14595" width="9.25" style="545" customWidth="1"/>
    <col min="14596" max="14596" width="6.375" style="545" customWidth="1"/>
    <col min="14597" max="14597" width="10.375" style="545" customWidth="1"/>
    <col min="14598" max="14599" width="10.625" style="545" customWidth="1"/>
    <col min="14600" max="14600" width="20.625" style="545" customWidth="1"/>
    <col min="14601" max="14848" width="9" style="545"/>
    <col min="14849" max="14849" width="11.625" style="545" customWidth="1"/>
    <col min="14850" max="14850" width="16.5" style="545" customWidth="1"/>
    <col min="14851" max="14851" width="9.25" style="545" customWidth="1"/>
    <col min="14852" max="14852" width="6.375" style="545" customWidth="1"/>
    <col min="14853" max="14853" width="10.375" style="545" customWidth="1"/>
    <col min="14854" max="14855" width="10.625" style="545" customWidth="1"/>
    <col min="14856" max="14856" width="20.625" style="545" customWidth="1"/>
    <col min="14857" max="15104" width="9" style="545"/>
    <col min="15105" max="15105" width="11.625" style="545" customWidth="1"/>
    <col min="15106" max="15106" width="16.5" style="545" customWidth="1"/>
    <col min="15107" max="15107" width="9.25" style="545" customWidth="1"/>
    <col min="15108" max="15108" width="6.375" style="545" customWidth="1"/>
    <col min="15109" max="15109" width="10.375" style="545" customWidth="1"/>
    <col min="15110" max="15111" width="10.625" style="545" customWidth="1"/>
    <col min="15112" max="15112" width="20.625" style="545" customWidth="1"/>
    <col min="15113" max="15360" width="9" style="545"/>
    <col min="15361" max="15361" width="11.625" style="545" customWidth="1"/>
    <col min="15362" max="15362" width="16.5" style="545" customWidth="1"/>
    <col min="15363" max="15363" width="9.25" style="545" customWidth="1"/>
    <col min="15364" max="15364" width="6.375" style="545" customWidth="1"/>
    <col min="15365" max="15365" width="10.375" style="545" customWidth="1"/>
    <col min="15366" max="15367" width="10.625" style="545" customWidth="1"/>
    <col min="15368" max="15368" width="20.625" style="545" customWidth="1"/>
    <col min="15369" max="15616" width="9" style="545"/>
    <col min="15617" max="15617" width="11.625" style="545" customWidth="1"/>
    <col min="15618" max="15618" width="16.5" style="545" customWidth="1"/>
    <col min="15619" max="15619" width="9.25" style="545" customWidth="1"/>
    <col min="15620" max="15620" width="6.375" style="545" customWidth="1"/>
    <col min="15621" max="15621" width="10.375" style="545" customWidth="1"/>
    <col min="15622" max="15623" width="10.625" style="545" customWidth="1"/>
    <col min="15624" max="15624" width="20.625" style="545" customWidth="1"/>
    <col min="15625" max="15872" width="9" style="545"/>
    <col min="15873" max="15873" width="11.625" style="545" customWidth="1"/>
    <col min="15874" max="15874" width="16.5" style="545" customWidth="1"/>
    <col min="15875" max="15875" width="9.25" style="545" customWidth="1"/>
    <col min="15876" max="15876" width="6.375" style="545" customWidth="1"/>
    <col min="15877" max="15877" width="10.375" style="545" customWidth="1"/>
    <col min="15878" max="15879" width="10.625" style="545" customWidth="1"/>
    <col min="15880" max="15880" width="20.625" style="545" customWidth="1"/>
    <col min="15881" max="16128" width="9" style="545"/>
    <col min="16129" max="16129" width="11.625" style="545" customWidth="1"/>
    <col min="16130" max="16130" width="16.5" style="545" customWidth="1"/>
    <col min="16131" max="16131" width="9.25" style="545" customWidth="1"/>
    <col min="16132" max="16132" width="6.375" style="545" customWidth="1"/>
    <col min="16133" max="16133" width="10.375" style="545" customWidth="1"/>
    <col min="16134" max="16135" width="10.625" style="545" customWidth="1"/>
    <col min="16136" max="16136" width="20.625" style="545" customWidth="1"/>
    <col min="16137" max="16384" width="9" style="545"/>
  </cols>
  <sheetData>
    <row r="1" spans="1:8" ht="24" customHeight="1">
      <c r="A1" s="545" t="s">
        <v>657</v>
      </c>
    </row>
    <row r="3" spans="1:8" ht="24" customHeight="1">
      <c r="A3" s="544" t="s">
        <v>647</v>
      </c>
    </row>
    <row r="4" spans="1:8" ht="24" customHeight="1">
      <c r="A4" s="546" t="s">
        <v>648</v>
      </c>
      <c r="B4" s="546"/>
      <c r="C4" s="546"/>
      <c r="D4" s="546"/>
      <c r="E4" s="546"/>
      <c r="F4" s="546"/>
      <c r="G4" s="546"/>
      <c r="H4" s="546"/>
    </row>
    <row r="5" spans="1:8" ht="24" customHeight="1">
      <c r="A5" s="1021" t="s">
        <v>649</v>
      </c>
      <c r="B5" s="1021"/>
      <c r="C5" s="1022" t="s">
        <v>650</v>
      </c>
      <c r="D5" s="1023"/>
      <c r="E5" s="1024"/>
      <c r="F5" s="1021" t="s">
        <v>651</v>
      </c>
      <c r="G5" s="1021" t="s">
        <v>652</v>
      </c>
      <c r="H5" s="1029" t="s">
        <v>653</v>
      </c>
    </row>
    <row r="6" spans="1:8" ht="24" customHeight="1">
      <c r="A6" s="547" t="s">
        <v>654</v>
      </c>
      <c r="B6" s="547" t="s">
        <v>655</v>
      </c>
      <c r="C6" s="1025"/>
      <c r="D6" s="1026"/>
      <c r="E6" s="1027"/>
      <c r="F6" s="1028"/>
      <c r="G6" s="1028"/>
      <c r="H6" s="1028"/>
    </row>
    <row r="7" spans="1:8" ht="24" customHeight="1">
      <c r="A7" s="548"/>
      <c r="B7" s="548"/>
      <c r="C7" s="549"/>
      <c r="D7" s="550"/>
      <c r="E7" s="551"/>
      <c r="F7" s="548"/>
      <c r="G7" s="552" t="s">
        <v>602</v>
      </c>
      <c r="H7" s="548"/>
    </row>
    <row r="8" spans="1:8" ht="24" customHeight="1">
      <c r="A8" s="553"/>
      <c r="B8" s="553"/>
      <c r="C8" s="554"/>
      <c r="D8" s="555" t="str">
        <f>IF(C8&gt;0,"～","")</f>
        <v/>
      </c>
      <c r="E8" s="556"/>
      <c r="F8" s="557" t="str">
        <f>IF(C8&gt;0,DATEDIF(C8,E8,"D")+1,"")</f>
        <v/>
      </c>
      <c r="G8" s="553"/>
      <c r="H8" s="553"/>
    </row>
    <row r="9" spans="1:8" ht="24" customHeight="1">
      <c r="A9" s="553"/>
      <c r="B9" s="553"/>
      <c r="C9" s="554"/>
      <c r="D9" s="555" t="str">
        <f t="shared" ref="D9:D19" si="0">IF(C9&gt;0,"～","")</f>
        <v/>
      </c>
      <c r="E9" s="556"/>
      <c r="F9" s="557" t="str">
        <f t="shared" ref="F9:F19" si="1">IF(C9&gt;0,DATEDIF(C9,E9,"D")+1,"")</f>
        <v/>
      </c>
      <c r="G9" s="553"/>
      <c r="H9" s="553"/>
    </row>
    <row r="10" spans="1:8" ht="24" customHeight="1">
      <c r="A10" s="553"/>
      <c r="B10" s="553"/>
      <c r="C10" s="554"/>
      <c r="D10" s="555" t="str">
        <f t="shared" si="0"/>
        <v/>
      </c>
      <c r="E10" s="556"/>
      <c r="F10" s="557" t="str">
        <f t="shared" si="1"/>
        <v/>
      </c>
      <c r="G10" s="553"/>
      <c r="H10" s="553"/>
    </row>
    <row r="11" spans="1:8" ht="24" customHeight="1">
      <c r="A11" s="553"/>
      <c r="B11" s="553"/>
      <c r="C11" s="554"/>
      <c r="D11" s="555" t="str">
        <f t="shared" si="0"/>
        <v/>
      </c>
      <c r="E11" s="556"/>
      <c r="F11" s="557" t="str">
        <f t="shared" si="1"/>
        <v/>
      </c>
      <c r="G11" s="553"/>
      <c r="H11" s="553"/>
    </row>
    <row r="12" spans="1:8" ht="24" customHeight="1">
      <c r="A12" s="553"/>
      <c r="B12" s="553"/>
      <c r="C12" s="554"/>
      <c r="D12" s="555" t="str">
        <f t="shared" si="0"/>
        <v/>
      </c>
      <c r="E12" s="556"/>
      <c r="F12" s="557" t="str">
        <f t="shared" si="1"/>
        <v/>
      </c>
      <c r="G12" s="553"/>
      <c r="H12" s="553"/>
    </row>
    <row r="13" spans="1:8" ht="24" customHeight="1">
      <c r="A13" s="553"/>
      <c r="B13" s="553"/>
      <c r="C13" s="554"/>
      <c r="D13" s="555" t="str">
        <f t="shared" si="0"/>
        <v/>
      </c>
      <c r="E13" s="556"/>
      <c r="F13" s="557" t="str">
        <f t="shared" si="1"/>
        <v/>
      </c>
      <c r="G13" s="553"/>
      <c r="H13" s="553"/>
    </row>
    <row r="14" spans="1:8" ht="24" customHeight="1">
      <c r="A14" s="553"/>
      <c r="B14" s="553"/>
      <c r="C14" s="554"/>
      <c r="D14" s="555" t="str">
        <f t="shared" si="0"/>
        <v/>
      </c>
      <c r="E14" s="556"/>
      <c r="F14" s="557" t="str">
        <f t="shared" si="1"/>
        <v/>
      </c>
      <c r="G14" s="553"/>
      <c r="H14" s="553"/>
    </row>
    <row r="15" spans="1:8" ht="24" customHeight="1">
      <c r="A15" s="553"/>
      <c r="B15" s="553"/>
      <c r="C15" s="554"/>
      <c r="D15" s="555" t="str">
        <f t="shared" si="0"/>
        <v/>
      </c>
      <c r="E15" s="556"/>
      <c r="F15" s="557" t="str">
        <f t="shared" si="1"/>
        <v/>
      </c>
      <c r="G15" s="553"/>
      <c r="H15" s="553"/>
    </row>
    <row r="16" spans="1:8" ht="24" customHeight="1">
      <c r="A16" s="553"/>
      <c r="B16" s="553"/>
      <c r="C16" s="554"/>
      <c r="D16" s="555" t="str">
        <f t="shared" si="0"/>
        <v/>
      </c>
      <c r="E16" s="556"/>
      <c r="F16" s="557" t="str">
        <f t="shared" si="1"/>
        <v/>
      </c>
      <c r="G16" s="553"/>
      <c r="H16" s="553"/>
    </row>
    <row r="17" spans="1:22" ht="24" customHeight="1">
      <c r="A17" s="553"/>
      <c r="B17" s="553"/>
      <c r="C17" s="554"/>
      <c r="D17" s="555" t="str">
        <f t="shared" si="0"/>
        <v/>
      </c>
      <c r="E17" s="556"/>
      <c r="F17" s="557" t="str">
        <f t="shared" si="1"/>
        <v/>
      </c>
      <c r="G17" s="553"/>
      <c r="H17" s="553"/>
    </row>
    <row r="18" spans="1:22" ht="24" customHeight="1">
      <c r="A18" s="553"/>
      <c r="B18" s="553"/>
      <c r="C18" s="554"/>
      <c r="D18" s="555" t="str">
        <f t="shared" si="0"/>
        <v/>
      </c>
      <c r="E18" s="556"/>
      <c r="F18" s="557" t="str">
        <f t="shared" si="1"/>
        <v/>
      </c>
      <c r="G18" s="553"/>
      <c r="H18" s="553"/>
    </row>
    <row r="19" spans="1:22" ht="24" customHeight="1">
      <c r="A19" s="553"/>
      <c r="B19" s="553"/>
      <c r="C19" s="554"/>
      <c r="D19" s="555" t="str">
        <f t="shared" si="0"/>
        <v/>
      </c>
      <c r="E19" s="556"/>
      <c r="F19" s="557" t="str">
        <f t="shared" si="1"/>
        <v/>
      </c>
      <c r="G19" s="553"/>
      <c r="H19" s="553"/>
    </row>
    <row r="20" spans="1:22" ht="24" customHeight="1">
      <c r="A20" s="1020"/>
      <c r="B20" s="1020"/>
      <c r="C20" s="1020"/>
      <c r="D20" s="1020"/>
      <c r="E20" s="1020"/>
      <c r="F20" s="1020"/>
      <c r="G20" s="1020"/>
      <c r="H20" s="1020"/>
      <c r="I20" s="533"/>
      <c r="J20" s="533"/>
      <c r="K20" s="533"/>
      <c r="L20" s="533"/>
      <c r="M20" s="533"/>
      <c r="N20" s="533"/>
      <c r="O20" s="533"/>
      <c r="P20" s="533"/>
      <c r="Q20" s="533"/>
      <c r="R20" s="533"/>
      <c r="S20" s="533"/>
      <c r="T20" s="533"/>
      <c r="U20" s="533"/>
      <c r="V20" s="533"/>
    </row>
  </sheetData>
  <mergeCells count="6">
    <mergeCell ref="A20:H20"/>
    <mergeCell ref="A5:B5"/>
    <mergeCell ref="C5:E6"/>
    <mergeCell ref="F5:F6"/>
    <mergeCell ref="G5:G6"/>
    <mergeCell ref="H5:H6"/>
  </mergeCells>
  <phoneticPr fontId="4"/>
  <printOptions horizontalCentered="1"/>
  <pageMargins left="0.51181102362204722" right="0.51181102362204722" top="0.74803149606299213" bottom="0.74803149606299213" header="0.31496062992125984" footer="0.31496062992125984"/>
  <pageSetup paperSize="9" scale="98" fitToHeight="0"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265"/>
  <sheetViews>
    <sheetView view="pageBreakPreview" zoomScale="115" zoomScaleNormal="90" zoomScaleSheetLayoutView="115" workbookViewId="0">
      <selection activeCell="M10" sqref="M10"/>
    </sheetView>
  </sheetViews>
  <sheetFormatPr defaultColWidth="11.25" defaultRowHeight="13.5"/>
  <cols>
    <col min="1" max="1" width="2.625" style="558" customWidth="1"/>
    <col min="2" max="2" width="1.625" style="558" customWidth="1"/>
    <col min="3" max="4" width="12.5" style="558" customWidth="1"/>
    <col min="5" max="5" width="2.875" style="558" customWidth="1"/>
    <col min="6" max="6" width="9.125" style="558" customWidth="1"/>
    <col min="7" max="7" width="5.75" style="558" customWidth="1"/>
    <col min="8" max="8" width="8.5" style="558" customWidth="1"/>
    <col min="9" max="9" width="3.75" style="558" customWidth="1"/>
    <col min="10" max="10" width="9.75" style="558" customWidth="1"/>
    <col min="11" max="11" width="22.75" style="558" customWidth="1"/>
    <col min="12" max="12" width="14.75" style="558" customWidth="1"/>
    <col min="13" max="13" width="15.25" style="558" customWidth="1"/>
    <col min="14" max="14" width="14.25" style="558" customWidth="1"/>
    <col min="15" max="16" width="7.25" style="558" customWidth="1"/>
    <col min="17" max="17" width="5.75" style="558" customWidth="1"/>
    <col min="18" max="18" width="21.25" style="558" customWidth="1"/>
    <col min="19" max="19" width="13.25" style="558" customWidth="1"/>
    <col min="20" max="20" width="9" style="558" customWidth="1"/>
    <col min="21" max="21" width="23.25" style="558" customWidth="1"/>
    <col min="22" max="22" width="3.25" style="558" customWidth="1"/>
    <col min="23" max="23" width="11.25" style="558" customWidth="1"/>
    <col min="24" max="24" width="19.25" style="558" customWidth="1"/>
    <col min="25" max="25" width="11.25" style="558" customWidth="1"/>
    <col min="26" max="26" width="7.25" style="558" customWidth="1"/>
    <col min="27" max="27" width="21.25" style="558" customWidth="1"/>
    <col min="28" max="28" width="3.25" style="558" customWidth="1"/>
    <col min="29" max="29" width="5.25" style="558" customWidth="1"/>
    <col min="30" max="30" width="11.25" style="558" customWidth="1"/>
    <col min="31" max="60" width="7.25" style="558" customWidth="1"/>
    <col min="61" max="62" width="9" style="558" customWidth="1"/>
    <col min="63" max="63" width="7.25" style="558" customWidth="1"/>
    <col min="64" max="64" width="9" style="558" customWidth="1"/>
    <col min="65" max="65" width="5.25" style="558" customWidth="1"/>
    <col min="66" max="66" width="11.25" style="558" customWidth="1"/>
    <col min="67" max="102" width="7.25" style="558" customWidth="1"/>
    <col min="103" max="256" width="11.25" style="558"/>
    <col min="257" max="257" width="2.625" style="558" customWidth="1"/>
    <col min="258" max="258" width="1.625" style="558" customWidth="1"/>
    <col min="259" max="260" width="12.5" style="558" customWidth="1"/>
    <col min="261" max="261" width="2.875" style="558" customWidth="1"/>
    <col min="262" max="262" width="9.125" style="558" customWidth="1"/>
    <col min="263" max="263" width="5.75" style="558" customWidth="1"/>
    <col min="264" max="264" width="8.5" style="558" customWidth="1"/>
    <col min="265" max="265" width="3.75" style="558" customWidth="1"/>
    <col min="266" max="266" width="9.75" style="558" customWidth="1"/>
    <col min="267" max="267" width="22.75" style="558" customWidth="1"/>
    <col min="268" max="268" width="14.75" style="558" customWidth="1"/>
    <col min="269" max="269" width="15.25" style="558" customWidth="1"/>
    <col min="270" max="270" width="14.25" style="558" customWidth="1"/>
    <col min="271" max="272" width="7.25" style="558" customWidth="1"/>
    <col min="273" max="273" width="5.75" style="558" customWidth="1"/>
    <col min="274" max="274" width="21.25" style="558" customWidth="1"/>
    <col min="275" max="275" width="13.25" style="558" customWidth="1"/>
    <col min="276" max="276" width="9" style="558" customWidth="1"/>
    <col min="277" max="277" width="23.25" style="558" customWidth="1"/>
    <col min="278" max="278" width="3.25" style="558" customWidth="1"/>
    <col min="279" max="279" width="11.25" style="558" customWidth="1"/>
    <col min="280" max="280" width="19.25" style="558" customWidth="1"/>
    <col min="281" max="281" width="11.25" style="558" customWidth="1"/>
    <col min="282" max="282" width="7.25" style="558" customWidth="1"/>
    <col min="283" max="283" width="21.25" style="558" customWidth="1"/>
    <col min="284" max="284" width="3.25" style="558" customWidth="1"/>
    <col min="285" max="285" width="5.25" style="558" customWidth="1"/>
    <col min="286" max="286" width="11.25" style="558" customWidth="1"/>
    <col min="287" max="316" width="7.25" style="558" customWidth="1"/>
    <col min="317" max="318" width="9" style="558" customWidth="1"/>
    <col min="319" max="319" width="7.25" style="558" customWidth="1"/>
    <col min="320" max="320" width="9" style="558" customWidth="1"/>
    <col min="321" max="321" width="5.25" style="558" customWidth="1"/>
    <col min="322" max="322" width="11.25" style="558" customWidth="1"/>
    <col min="323" max="358" width="7.25" style="558" customWidth="1"/>
    <col min="359" max="512" width="11.25" style="558"/>
    <col min="513" max="513" width="2.625" style="558" customWidth="1"/>
    <col min="514" max="514" width="1.625" style="558" customWidth="1"/>
    <col min="515" max="516" width="12.5" style="558" customWidth="1"/>
    <col min="517" max="517" width="2.875" style="558" customWidth="1"/>
    <col min="518" max="518" width="9.125" style="558" customWidth="1"/>
    <col min="519" max="519" width="5.75" style="558" customWidth="1"/>
    <col min="520" max="520" width="8.5" style="558" customWidth="1"/>
    <col min="521" max="521" width="3.75" style="558" customWidth="1"/>
    <col min="522" max="522" width="9.75" style="558" customWidth="1"/>
    <col min="523" max="523" width="22.75" style="558" customWidth="1"/>
    <col min="524" max="524" width="14.75" style="558" customWidth="1"/>
    <col min="525" max="525" width="15.25" style="558" customWidth="1"/>
    <col min="526" max="526" width="14.25" style="558" customWidth="1"/>
    <col min="527" max="528" width="7.25" style="558" customWidth="1"/>
    <col min="529" max="529" width="5.75" style="558" customWidth="1"/>
    <col min="530" max="530" width="21.25" style="558" customWidth="1"/>
    <col min="531" max="531" width="13.25" style="558" customWidth="1"/>
    <col min="532" max="532" width="9" style="558" customWidth="1"/>
    <col min="533" max="533" width="23.25" style="558" customWidth="1"/>
    <col min="534" max="534" width="3.25" style="558" customWidth="1"/>
    <col min="535" max="535" width="11.25" style="558" customWidth="1"/>
    <col min="536" max="536" width="19.25" style="558" customWidth="1"/>
    <col min="537" max="537" width="11.25" style="558" customWidth="1"/>
    <col min="538" max="538" width="7.25" style="558" customWidth="1"/>
    <col min="539" max="539" width="21.25" style="558" customWidth="1"/>
    <col min="540" max="540" width="3.25" style="558" customWidth="1"/>
    <col min="541" max="541" width="5.25" style="558" customWidth="1"/>
    <col min="542" max="542" width="11.25" style="558" customWidth="1"/>
    <col min="543" max="572" width="7.25" style="558" customWidth="1"/>
    <col min="573" max="574" width="9" style="558" customWidth="1"/>
    <col min="575" max="575" width="7.25" style="558" customWidth="1"/>
    <col min="576" max="576" width="9" style="558" customWidth="1"/>
    <col min="577" max="577" width="5.25" style="558" customWidth="1"/>
    <col min="578" max="578" width="11.25" style="558" customWidth="1"/>
    <col min="579" max="614" width="7.25" style="558" customWidth="1"/>
    <col min="615" max="768" width="11.25" style="558"/>
    <col min="769" max="769" width="2.625" style="558" customWidth="1"/>
    <col min="770" max="770" width="1.625" style="558" customWidth="1"/>
    <col min="771" max="772" width="12.5" style="558" customWidth="1"/>
    <col min="773" max="773" width="2.875" style="558" customWidth="1"/>
    <col min="774" max="774" width="9.125" style="558" customWidth="1"/>
    <col min="775" max="775" width="5.75" style="558" customWidth="1"/>
    <col min="776" max="776" width="8.5" style="558" customWidth="1"/>
    <col min="777" max="777" width="3.75" style="558" customWidth="1"/>
    <col min="778" max="778" width="9.75" style="558" customWidth="1"/>
    <col min="779" max="779" width="22.75" style="558" customWidth="1"/>
    <col min="780" max="780" width="14.75" style="558" customWidth="1"/>
    <col min="781" max="781" width="15.25" style="558" customWidth="1"/>
    <col min="782" max="782" width="14.25" style="558" customWidth="1"/>
    <col min="783" max="784" width="7.25" style="558" customWidth="1"/>
    <col min="785" max="785" width="5.75" style="558" customWidth="1"/>
    <col min="786" max="786" width="21.25" style="558" customWidth="1"/>
    <col min="787" max="787" width="13.25" style="558" customWidth="1"/>
    <col min="788" max="788" width="9" style="558" customWidth="1"/>
    <col min="789" max="789" width="23.25" style="558" customWidth="1"/>
    <col min="790" max="790" width="3.25" style="558" customWidth="1"/>
    <col min="791" max="791" width="11.25" style="558" customWidth="1"/>
    <col min="792" max="792" width="19.25" style="558" customWidth="1"/>
    <col min="793" max="793" width="11.25" style="558" customWidth="1"/>
    <col min="794" max="794" width="7.25" style="558" customWidth="1"/>
    <col min="795" max="795" width="21.25" style="558" customWidth="1"/>
    <col min="796" max="796" width="3.25" style="558" customWidth="1"/>
    <col min="797" max="797" width="5.25" style="558" customWidth="1"/>
    <col min="798" max="798" width="11.25" style="558" customWidth="1"/>
    <col min="799" max="828" width="7.25" style="558" customWidth="1"/>
    <col min="829" max="830" width="9" style="558" customWidth="1"/>
    <col min="831" max="831" width="7.25" style="558" customWidth="1"/>
    <col min="832" max="832" width="9" style="558" customWidth="1"/>
    <col min="833" max="833" width="5.25" style="558" customWidth="1"/>
    <col min="834" max="834" width="11.25" style="558" customWidth="1"/>
    <col min="835" max="870" width="7.25" style="558" customWidth="1"/>
    <col min="871" max="1024" width="11.25" style="558"/>
    <col min="1025" max="1025" width="2.625" style="558" customWidth="1"/>
    <col min="1026" max="1026" width="1.625" style="558" customWidth="1"/>
    <col min="1027" max="1028" width="12.5" style="558" customWidth="1"/>
    <col min="1029" max="1029" width="2.875" style="558" customWidth="1"/>
    <col min="1030" max="1030" width="9.125" style="558" customWidth="1"/>
    <col min="1031" max="1031" width="5.75" style="558" customWidth="1"/>
    <col min="1032" max="1032" width="8.5" style="558" customWidth="1"/>
    <col min="1033" max="1033" width="3.75" style="558" customWidth="1"/>
    <col min="1034" max="1034" width="9.75" style="558" customWidth="1"/>
    <col min="1035" max="1035" width="22.75" style="558" customWidth="1"/>
    <col min="1036" max="1036" width="14.75" style="558" customWidth="1"/>
    <col min="1037" max="1037" width="15.25" style="558" customWidth="1"/>
    <col min="1038" max="1038" width="14.25" style="558" customWidth="1"/>
    <col min="1039" max="1040" width="7.25" style="558" customWidth="1"/>
    <col min="1041" max="1041" width="5.75" style="558" customWidth="1"/>
    <col min="1042" max="1042" width="21.25" style="558" customWidth="1"/>
    <col min="1043" max="1043" width="13.25" style="558" customWidth="1"/>
    <col min="1044" max="1044" width="9" style="558" customWidth="1"/>
    <col min="1045" max="1045" width="23.25" style="558" customWidth="1"/>
    <col min="1046" max="1046" width="3.25" style="558" customWidth="1"/>
    <col min="1047" max="1047" width="11.25" style="558" customWidth="1"/>
    <col min="1048" max="1048" width="19.25" style="558" customWidth="1"/>
    <col min="1049" max="1049" width="11.25" style="558" customWidth="1"/>
    <col min="1050" max="1050" width="7.25" style="558" customWidth="1"/>
    <col min="1051" max="1051" width="21.25" style="558" customWidth="1"/>
    <col min="1052" max="1052" width="3.25" style="558" customWidth="1"/>
    <col min="1053" max="1053" width="5.25" style="558" customWidth="1"/>
    <col min="1054" max="1054" width="11.25" style="558" customWidth="1"/>
    <col min="1055" max="1084" width="7.25" style="558" customWidth="1"/>
    <col min="1085" max="1086" width="9" style="558" customWidth="1"/>
    <col min="1087" max="1087" width="7.25" style="558" customWidth="1"/>
    <col min="1088" max="1088" width="9" style="558" customWidth="1"/>
    <col min="1089" max="1089" width="5.25" style="558" customWidth="1"/>
    <col min="1090" max="1090" width="11.25" style="558" customWidth="1"/>
    <col min="1091" max="1126" width="7.25" style="558" customWidth="1"/>
    <col min="1127" max="1280" width="11.25" style="558"/>
    <col min="1281" max="1281" width="2.625" style="558" customWidth="1"/>
    <col min="1282" max="1282" width="1.625" style="558" customWidth="1"/>
    <col min="1283" max="1284" width="12.5" style="558" customWidth="1"/>
    <col min="1285" max="1285" width="2.875" style="558" customWidth="1"/>
    <col min="1286" max="1286" width="9.125" style="558" customWidth="1"/>
    <col min="1287" max="1287" width="5.75" style="558" customWidth="1"/>
    <col min="1288" max="1288" width="8.5" style="558" customWidth="1"/>
    <col min="1289" max="1289" width="3.75" style="558" customWidth="1"/>
    <col min="1290" max="1290" width="9.75" style="558" customWidth="1"/>
    <col min="1291" max="1291" width="22.75" style="558" customWidth="1"/>
    <col min="1292" max="1292" width="14.75" style="558" customWidth="1"/>
    <col min="1293" max="1293" width="15.25" style="558" customWidth="1"/>
    <col min="1294" max="1294" width="14.25" style="558" customWidth="1"/>
    <col min="1295" max="1296" width="7.25" style="558" customWidth="1"/>
    <col min="1297" max="1297" width="5.75" style="558" customWidth="1"/>
    <col min="1298" max="1298" width="21.25" style="558" customWidth="1"/>
    <col min="1299" max="1299" width="13.25" style="558" customWidth="1"/>
    <col min="1300" max="1300" width="9" style="558" customWidth="1"/>
    <col min="1301" max="1301" width="23.25" style="558" customWidth="1"/>
    <col min="1302" max="1302" width="3.25" style="558" customWidth="1"/>
    <col min="1303" max="1303" width="11.25" style="558" customWidth="1"/>
    <col min="1304" max="1304" width="19.25" style="558" customWidth="1"/>
    <col min="1305" max="1305" width="11.25" style="558" customWidth="1"/>
    <col min="1306" max="1306" width="7.25" style="558" customWidth="1"/>
    <col min="1307" max="1307" width="21.25" style="558" customWidth="1"/>
    <col min="1308" max="1308" width="3.25" style="558" customWidth="1"/>
    <col min="1309" max="1309" width="5.25" style="558" customWidth="1"/>
    <col min="1310" max="1310" width="11.25" style="558" customWidth="1"/>
    <col min="1311" max="1340" width="7.25" style="558" customWidth="1"/>
    <col min="1341" max="1342" width="9" style="558" customWidth="1"/>
    <col min="1343" max="1343" width="7.25" style="558" customWidth="1"/>
    <col min="1344" max="1344" width="9" style="558" customWidth="1"/>
    <col min="1345" max="1345" width="5.25" style="558" customWidth="1"/>
    <col min="1346" max="1346" width="11.25" style="558" customWidth="1"/>
    <col min="1347" max="1382" width="7.25" style="558" customWidth="1"/>
    <col min="1383" max="1536" width="11.25" style="558"/>
    <col min="1537" max="1537" width="2.625" style="558" customWidth="1"/>
    <col min="1538" max="1538" width="1.625" style="558" customWidth="1"/>
    <col min="1539" max="1540" width="12.5" style="558" customWidth="1"/>
    <col min="1541" max="1541" width="2.875" style="558" customWidth="1"/>
    <col min="1542" max="1542" width="9.125" style="558" customWidth="1"/>
    <col min="1543" max="1543" width="5.75" style="558" customWidth="1"/>
    <col min="1544" max="1544" width="8.5" style="558" customWidth="1"/>
    <col min="1545" max="1545" width="3.75" style="558" customWidth="1"/>
    <col min="1546" max="1546" width="9.75" style="558" customWidth="1"/>
    <col min="1547" max="1547" width="22.75" style="558" customWidth="1"/>
    <col min="1548" max="1548" width="14.75" style="558" customWidth="1"/>
    <col min="1549" max="1549" width="15.25" style="558" customWidth="1"/>
    <col min="1550" max="1550" width="14.25" style="558" customWidth="1"/>
    <col min="1551" max="1552" width="7.25" style="558" customWidth="1"/>
    <col min="1553" max="1553" width="5.75" style="558" customWidth="1"/>
    <col min="1554" max="1554" width="21.25" style="558" customWidth="1"/>
    <col min="1555" max="1555" width="13.25" style="558" customWidth="1"/>
    <col min="1556" max="1556" width="9" style="558" customWidth="1"/>
    <col min="1557" max="1557" width="23.25" style="558" customWidth="1"/>
    <col min="1558" max="1558" width="3.25" style="558" customWidth="1"/>
    <col min="1559" max="1559" width="11.25" style="558" customWidth="1"/>
    <col min="1560" max="1560" width="19.25" style="558" customWidth="1"/>
    <col min="1561" max="1561" width="11.25" style="558" customWidth="1"/>
    <col min="1562" max="1562" width="7.25" style="558" customWidth="1"/>
    <col min="1563" max="1563" width="21.25" style="558" customWidth="1"/>
    <col min="1564" max="1564" width="3.25" style="558" customWidth="1"/>
    <col min="1565" max="1565" width="5.25" style="558" customWidth="1"/>
    <col min="1566" max="1566" width="11.25" style="558" customWidth="1"/>
    <col min="1567" max="1596" width="7.25" style="558" customWidth="1"/>
    <col min="1597" max="1598" width="9" style="558" customWidth="1"/>
    <col min="1599" max="1599" width="7.25" style="558" customWidth="1"/>
    <col min="1600" max="1600" width="9" style="558" customWidth="1"/>
    <col min="1601" max="1601" width="5.25" style="558" customWidth="1"/>
    <col min="1602" max="1602" width="11.25" style="558" customWidth="1"/>
    <col min="1603" max="1638" width="7.25" style="558" customWidth="1"/>
    <col min="1639" max="1792" width="11.25" style="558"/>
    <col min="1793" max="1793" width="2.625" style="558" customWidth="1"/>
    <col min="1794" max="1794" width="1.625" style="558" customWidth="1"/>
    <col min="1795" max="1796" width="12.5" style="558" customWidth="1"/>
    <col min="1797" max="1797" width="2.875" style="558" customWidth="1"/>
    <col min="1798" max="1798" width="9.125" style="558" customWidth="1"/>
    <col min="1799" max="1799" width="5.75" style="558" customWidth="1"/>
    <col min="1800" max="1800" width="8.5" style="558" customWidth="1"/>
    <col min="1801" max="1801" width="3.75" style="558" customWidth="1"/>
    <col min="1802" max="1802" width="9.75" style="558" customWidth="1"/>
    <col min="1803" max="1803" width="22.75" style="558" customWidth="1"/>
    <col min="1804" max="1804" width="14.75" style="558" customWidth="1"/>
    <col min="1805" max="1805" width="15.25" style="558" customWidth="1"/>
    <col min="1806" max="1806" width="14.25" style="558" customWidth="1"/>
    <col min="1807" max="1808" width="7.25" style="558" customWidth="1"/>
    <col min="1809" max="1809" width="5.75" style="558" customWidth="1"/>
    <col min="1810" max="1810" width="21.25" style="558" customWidth="1"/>
    <col min="1811" max="1811" width="13.25" style="558" customWidth="1"/>
    <col min="1812" max="1812" width="9" style="558" customWidth="1"/>
    <col min="1813" max="1813" width="23.25" style="558" customWidth="1"/>
    <col min="1814" max="1814" width="3.25" style="558" customWidth="1"/>
    <col min="1815" max="1815" width="11.25" style="558" customWidth="1"/>
    <col min="1816" max="1816" width="19.25" style="558" customWidth="1"/>
    <col min="1817" max="1817" width="11.25" style="558" customWidth="1"/>
    <col min="1818" max="1818" width="7.25" style="558" customWidth="1"/>
    <col min="1819" max="1819" width="21.25" style="558" customWidth="1"/>
    <col min="1820" max="1820" width="3.25" style="558" customWidth="1"/>
    <col min="1821" max="1821" width="5.25" style="558" customWidth="1"/>
    <col min="1822" max="1822" width="11.25" style="558" customWidth="1"/>
    <col min="1823" max="1852" width="7.25" style="558" customWidth="1"/>
    <col min="1853" max="1854" width="9" style="558" customWidth="1"/>
    <col min="1855" max="1855" width="7.25" style="558" customWidth="1"/>
    <col min="1856" max="1856" width="9" style="558" customWidth="1"/>
    <col min="1857" max="1857" width="5.25" style="558" customWidth="1"/>
    <col min="1858" max="1858" width="11.25" style="558" customWidth="1"/>
    <col min="1859" max="1894" width="7.25" style="558" customWidth="1"/>
    <col min="1895" max="2048" width="11.25" style="558"/>
    <col min="2049" max="2049" width="2.625" style="558" customWidth="1"/>
    <col min="2050" max="2050" width="1.625" style="558" customWidth="1"/>
    <col min="2051" max="2052" width="12.5" style="558" customWidth="1"/>
    <col min="2053" max="2053" width="2.875" style="558" customWidth="1"/>
    <col min="2054" max="2054" width="9.125" style="558" customWidth="1"/>
    <col min="2055" max="2055" width="5.75" style="558" customWidth="1"/>
    <col min="2056" max="2056" width="8.5" style="558" customWidth="1"/>
    <col min="2057" max="2057" width="3.75" style="558" customWidth="1"/>
    <col min="2058" max="2058" width="9.75" style="558" customWidth="1"/>
    <col min="2059" max="2059" width="22.75" style="558" customWidth="1"/>
    <col min="2060" max="2060" width="14.75" style="558" customWidth="1"/>
    <col min="2061" max="2061" width="15.25" style="558" customWidth="1"/>
    <col min="2062" max="2062" width="14.25" style="558" customWidth="1"/>
    <col min="2063" max="2064" width="7.25" style="558" customWidth="1"/>
    <col min="2065" max="2065" width="5.75" style="558" customWidth="1"/>
    <col min="2066" max="2066" width="21.25" style="558" customWidth="1"/>
    <col min="2067" max="2067" width="13.25" style="558" customWidth="1"/>
    <col min="2068" max="2068" width="9" style="558" customWidth="1"/>
    <col min="2069" max="2069" width="23.25" style="558" customWidth="1"/>
    <col min="2070" max="2070" width="3.25" style="558" customWidth="1"/>
    <col min="2071" max="2071" width="11.25" style="558" customWidth="1"/>
    <col min="2072" max="2072" width="19.25" style="558" customWidth="1"/>
    <col min="2073" max="2073" width="11.25" style="558" customWidth="1"/>
    <col min="2074" max="2074" width="7.25" style="558" customWidth="1"/>
    <col min="2075" max="2075" width="21.25" style="558" customWidth="1"/>
    <col min="2076" max="2076" width="3.25" style="558" customWidth="1"/>
    <col min="2077" max="2077" width="5.25" style="558" customWidth="1"/>
    <col min="2078" max="2078" width="11.25" style="558" customWidth="1"/>
    <col min="2079" max="2108" width="7.25" style="558" customWidth="1"/>
    <col min="2109" max="2110" width="9" style="558" customWidth="1"/>
    <col min="2111" max="2111" width="7.25" style="558" customWidth="1"/>
    <col min="2112" max="2112" width="9" style="558" customWidth="1"/>
    <col min="2113" max="2113" width="5.25" style="558" customWidth="1"/>
    <col min="2114" max="2114" width="11.25" style="558" customWidth="1"/>
    <col min="2115" max="2150" width="7.25" style="558" customWidth="1"/>
    <col min="2151" max="2304" width="11.25" style="558"/>
    <col min="2305" max="2305" width="2.625" style="558" customWidth="1"/>
    <col min="2306" max="2306" width="1.625" style="558" customWidth="1"/>
    <col min="2307" max="2308" width="12.5" style="558" customWidth="1"/>
    <col min="2309" max="2309" width="2.875" style="558" customWidth="1"/>
    <col min="2310" max="2310" width="9.125" style="558" customWidth="1"/>
    <col min="2311" max="2311" width="5.75" style="558" customWidth="1"/>
    <col min="2312" max="2312" width="8.5" style="558" customWidth="1"/>
    <col min="2313" max="2313" width="3.75" style="558" customWidth="1"/>
    <col min="2314" max="2314" width="9.75" style="558" customWidth="1"/>
    <col min="2315" max="2315" width="22.75" style="558" customWidth="1"/>
    <col min="2316" max="2316" width="14.75" style="558" customWidth="1"/>
    <col min="2317" max="2317" width="15.25" style="558" customWidth="1"/>
    <col min="2318" max="2318" width="14.25" style="558" customWidth="1"/>
    <col min="2319" max="2320" width="7.25" style="558" customWidth="1"/>
    <col min="2321" max="2321" width="5.75" style="558" customWidth="1"/>
    <col min="2322" max="2322" width="21.25" style="558" customWidth="1"/>
    <col min="2323" max="2323" width="13.25" style="558" customWidth="1"/>
    <col min="2324" max="2324" width="9" style="558" customWidth="1"/>
    <col min="2325" max="2325" width="23.25" style="558" customWidth="1"/>
    <col min="2326" max="2326" width="3.25" style="558" customWidth="1"/>
    <col min="2327" max="2327" width="11.25" style="558" customWidth="1"/>
    <col min="2328" max="2328" width="19.25" style="558" customWidth="1"/>
    <col min="2329" max="2329" width="11.25" style="558" customWidth="1"/>
    <col min="2330" max="2330" width="7.25" style="558" customWidth="1"/>
    <col min="2331" max="2331" width="21.25" style="558" customWidth="1"/>
    <col min="2332" max="2332" width="3.25" style="558" customWidth="1"/>
    <col min="2333" max="2333" width="5.25" style="558" customWidth="1"/>
    <col min="2334" max="2334" width="11.25" style="558" customWidth="1"/>
    <col min="2335" max="2364" width="7.25" style="558" customWidth="1"/>
    <col min="2365" max="2366" width="9" style="558" customWidth="1"/>
    <col min="2367" max="2367" width="7.25" style="558" customWidth="1"/>
    <col min="2368" max="2368" width="9" style="558" customWidth="1"/>
    <col min="2369" max="2369" width="5.25" style="558" customWidth="1"/>
    <col min="2370" max="2370" width="11.25" style="558" customWidth="1"/>
    <col min="2371" max="2406" width="7.25" style="558" customWidth="1"/>
    <col min="2407" max="2560" width="11.25" style="558"/>
    <col min="2561" max="2561" width="2.625" style="558" customWidth="1"/>
    <col min="2562" max="2562" width="1.625" style="558" customWidth="1"/>
    <col min="2563" max="2564" width="12.5" style="558" customWidth="1"/>
    <col min="2565" max="2565" width="2.875" style="558" customWidth="1"/>
    <col min="2566" max="2566" width="9.125" style="558" customWidth="1"/>
    <col min="2567" max="2567" width="5.75" style="558" customWidth="1"/>
    <col min="2568" max="2568" width="8.5" style="558" customWidth="1"/>
    <col min="2569" max="2569" width="3.75" style="558" customWidth="1"/>
    <col min="2570" max="2570" width="9.75" style="558" customWidth="1"/>
    <col min="2571" max="2571" width="22.75" style="558" customWidth="1"/>
    <col min="2572" max="2572" width="14.75" style="558" customWidth="1"/>
    <col min="2573" max="2573" width="15.25" style="558" customWidth="1"/>
    <col min="2574" max="2574" width="14.25" style="558" customWidth="1"/>
    <col min="2575" max="2576" width="7.25" style="558" customWidth="1"/>
    <col min="2577" max="2577" width="5.75" style="558" customWidth="1"/>
    <col min="2578" max="2578" width="21.25" style="558" customWidth="1"/>
    <col min="2579" max="2579" width="13.25" style="558" customWidth="1"/>
    <col min="2580" max="2580" width="9" style="558" customWidth="1"/>
    <col min="2581" max="2581" width="23.25" style="558" customWidth="1"/>
    <col min="2582" max="2582" width="3.25" style="558" customWidth="1"/>
    <col min="2583" max="2583" width="11.25" style="558" customWidth="1"/>
    <col min="2584" max="2584" width="19.25" style="558" customWidth="1"/>
    <col min="2585" max="2585" width="11.25" style="558" customWidth="1"/>
    <col min="2586" max="2586" width="7.25" style="558" customWidth="1"/>
    <col min="2587" max="2587" width="21.25" style="558" customWidth="1"/>
    <col min="2588" max="2588" width="3.25" style="558" customWidth="1"/>
    <col min="2589" max="2589" width="5.25" style="558" customWidth="1"/>
    <col min="2590" max="2590" width="11.25" style="558" customWidth="1"/>
    <col min="2591" max="2620" width="7.25" style="558" customWidth="1"/>
    <col min="2621" max="2622" width="9" style="558" customWidth="1"/>
    <col min="2623" max="2623" width="7.25" style="558" customWidth="1"/>
    <col min="2624" max="2624" width="9" style="558" customWidth="1"/>
    <col min="2625" max="2625" width="5.25" style="558" customWidth="1"/>
    <col min="2626" max="2626" width="11.25" style="558" customWidth="1"/>
    <col min="2627" max="2662" width="7.25" style="558" customWidth="1"/>
    <col min="2663" max="2816" width="11.25" style="558"/>
    <col min="2817" max="2817" width="2.625" style="558" customWidth="1"/>
    <col min="2818" max="2818" width="1.625" style="558" customWidth="1"/>
    <col min="2819" max="2820" width="12.5" style="558" customWidth="1"/>
    <col min="2821" max="2821" width="2.875" style="558" customWidth="1"/>
    <col min="2822" max="2822" width="9.125" style="558" customWidth="1"/>
    <col min="2823" max="2823" width="5.75" style="558" customWidth="1"/>
    <col min="2824" max="2824" width="8.5" style="558" customWidth="1"/>
    <col min="2825" max="2825" width="3.75" style="558" customWidth="1"/>
    <col min="2826" max="2826" width="9.75" style="558" customWidth="1"/>
    <col min="2827" max="2827" width="22.75" style="558" customWidth="1"/>
    <col min="2828" max="2828" width="14.75" style="558" customWidth="1"/>
    <col min="2829" max="2829" width="15.25" style="558" customWidth="1"/>
    <col min="2830" max="2830" width="14.25" style="558" customWidth="1"/>
    <col min="2831" max="2832" width="7.25" style="558" customWidth="1"/>
    <col min="2833" max="2833" width="5.75" style="558" customWidth="1"/>
    <col min="2834" max="2834" width="21.25" style="558" customWidth="1"/>
    <col min="2835" max="2835" width="13.25" style="558" customWidth="1"/>
    <col min="2836" max="2836" width="9" style="558" customWidth="1"/>
    <col min="2837" max="2837" width="23.25" style="558" customWidth="1"/>
    <col min="2838" max="2838" width="3.25" style="558" customWidth="1"/>
    <col min="2839" max="2839" width="11.25" style="558" customWidth="1"/>
    <col min="2840" max="2840" width="19.25" style="558" customWidth="1"/>
    <col min="2841" max="2841" width="11.25" style="558" customWidth="1"/>
    <col min="2842" max="2842" width="7.25" style="558" customWidth="1"/>
    <col min="2843" max="2843" width="21.25" style="558" customWidth="1"/>
    <col min="2844" max="2844" width="3.25" style="558" customWidth="1"/>
    <col min="2845" max="2845" width="5.25" style="558" customWidth="1"/>
    <col min="2846" max="2846" width="11.25" style="558" customWidth="1"/>
    <col min="2847" max="2876" width="7.25" style="558" customWidth="1"/>
    <col min="2877" max="2878" width="9" style="558" customWidth="1"/>
    <col min="2879" max="2879" width="7.25" style="558" customWidth="1"/>
    <col min="2880" max="2880" width="9" style="558" customWidth="1"/>
    <col min="2881" max="2881" width="5.25" style="558" customWidth="1"/>
    <col min="2882" max="2882" width="11.25" style="558" customWidth="1"/>
    <col min="2883" max="2918" width="7.25" style="558" customWidth="1"/>
    <col min="2919" max="3072" width="11.25" style="558"/>
    <col min="3073" max="3073" width="2.625" style="558" customWidth="1"/>
    <col min="3074" max="3074" width="1.625" style="558" customWidth="1"/>
    <col min="3075" max="3076" width="12.5" style="558" customWidth="1"/>
    <col min="3077" max="3077" width="2.875" style="558" customWidth="1"/>
    <col min="3078" max="3078" width="9.125" style="558" customWidth="1"/>
    <col min="3079" max="3079" width="5.75" style="558" customWidth="1"/>
    <col min="3080" max="3080" width="8.5" style="558" customWidth="1"/>
    <col min="3081" max="3081" width="3.75" style="558" customWidth="1"/>
    <col min="3082" max="3082" width="9.75" style="558" customWidth="1"/>
    <col min="3083" max="3083" width="22.75" style="558" customWidth="1"/>
    <col min="3084" max="3084" width="14.75" style="558" customWidth="1"/>
    <col min="3085" max="3085" width="15.25" style="558" customWidth="1"/>
    <col min="3086" max="3086" width="14.25" style="558" customWidth="1"/>
    <col min="3087" max="3088" width="7.25" style="558" customWidth="1"/>
    <col min="3089" max="3089" width="5.75" style="558" customWidth="1"/>
    <col min="3090" max="3090" width="21.25" style="558" customWidth="1"/>
    <col min="3091" max="3091" width="13.25" style="558" customWidth="1"/>
    <col min="3092" max="3092" width="9" style="558" customWidth="1"/>
    <col min="3093" max="3093" width="23.25" style="558" customWidth="1"/>
    <col min="3094" max="3094" width="3.25" style="558" customWidth="1"/>
    <col min="3095" max="3095" width="11.25" style="558" customWidth="1"/>
    <col min="3096" max="3096" width="19.25" style="558" customWidth="1"/>
    <col min="3097" max="3097" width="11.25" style="558" customWidth="1"/>
    <col min="3098" max="3098" width="7.25" style="558" customWidth="1"/>
    <col min="3099" max="3099" width="21.25" style="558" customWidth="1"/>
    <col min="3100" max="3100" width="3.25" style="558" customWidth="1"/>
    <col min="3101" max="3101" width="5.25" style="558" customWidth="1"/>
    <col min="3102" max="3102" width="11.25" style="558" customWidth="1"/>
    <col min="3103" max="3132" width="7.25" style="558" customWidth="1"/>
    <col min="3133" max="3134" width="9" style="558" customWidth="1"/>
    <col min="3135" max="3135" width="7.25" style="558" customWidth="1"/>
    <col min="3136" max="3136" width="9" style="558" customWidth="1"/>
    <col min="3137" max="3137" width="5.25" style="558" customWidth="1"/>
    <col min="3138" max="3138" width="11.25" style="558" customWidth="1"/>
    <col min="3139" max="3174" width="7.25" style="558" customWidth="1"/>
    <col min="3175" max="3328" width="11.25" style="558"/>
    <col min="3329" max="3329" width="2.625" style="558" customWidth="1"/>
    <col min="3330" max="3330" width="1.625" style="558" customWidth="1"/>
    <col min="3331" max="3332" width="12.5" style="558" customWidth="1"/>
    <col min="3333" max="3333" width="2.875" style="558" customWidth="1"/>
    <col min="3334" max="3334" width="9.125" style="558" customWidth="1"/>
    <col min="3335" max="3335" width="5.75" style="558" customWidth="1"/>
    <col min="3336" max="3336" width="8.5" style="558" customWidth="1"/>
    <col min="3337" max="3337" width="3.75" style="558" customWidth="1"/>
    <col min="3338" max="3338" width="9.75" style="558" customWidth="1"/>
    <col min="3339" max="3339" width="22.75" style="558" customWidth="1"/>
    <col min="3340" max="3340" width="14.75" style="558" customWidth="1"/>
    <col min="3341" max="3341" width="15.25" style="558" customWidth="1"/>
    <col min="3342" max="3342" width="14.25" style="558" customWidth="1"/>
    <col min="3343" max="3344" width="7.25" style="558" customWidth="1"/>
    <col min="3345" max="3345" width="5.75" style="558" customWidth="1"/>
    <col min="3346" max="3346" width="21.25" style="558" customWidth="1"/>
    <col min="3347" max="3347" width="13.25" style="558" customWidth="1"/>
    <col min="3348" max="3348" width="9" style="558" customWidth="1"/>
    <col min="3349" max="3349" width="23.25" style="558" customWidth="1"/>
    <col min="3350" max="3350" width="3.25" style="558" customWidth="1"/>
    <col min="3351" max="3351" width="11.25" style="558" customWidth="1"/>
    <col min="3352" max="3352" width="19.25" style="558" customWidth="1"/>
    <col min="3353" max="3353" width="11.25" style="558" customWidth="1"/>
    <col min="3354" max="3354" width="7.25" style="558" customWidth="1"/>
    <col min="3355" max="3355" width="21.25" style="558" customWidth="1"/>
    <col min="3356" max="3356" width="3.25" style="558" customWidth="1"/>
    <col min="3357" max="3357" width="5.25" style="558" customWidth="1"/>
    <col min="3358" max="3358" width="11.25" style="558" customWidth="1"/>
    <col min="3359" max="3388" width="7.25" style="558" customWidth="1"/>
    <col min="3389" max="3390" width="9" style="558" customWidth="1"/>
    <col min="3391" max="3391" width="7.25" style="558" customWidth="1"/>
    <col min="3392" max="3392" width="9" style="558" customWidth="1"/>
    <col min="3393" max="3393" width="5.25" style="558" customWidth="1"/>
    <col min="3394" max="3394" width="11.25" style="558" customWidth="1"/>
    <col min="3395" max="3430" width="7.25" style="558" customWidth="1"/>
    <col min="3431" max="3584" width="11.25" style="558"/>
    <col min="3585" max="3585" width="2.625" style="558" customWidth="1"/>
    <col min="3586" max="3586" width="1.625" style="558" customWidth="1"/>
    <col min="3587" max="3588" width="12.5" style="558" customWidth="1"/>
    <col min="3589" max="3589" width="2.875" style="558" customWidth="1"/>
    <col min="3590" max="3590" width="9.125" style="558" customWidth="1"/>
    <col min="3591" max="3591" width="5.75" style="558" customWidth="1"/>
    <col min="3592" max="3592" width="8.5" style="558" customWidth="1"/>
    <col min="3593" max="3593" width="3.75" style="558" customWidth="1"/>
    <col min="3594" max="3594" width="9.75" style="558" customWidth="1"/>
    <col min="3595" max="3595" width="22.75" style="558" customWidth="1"/>
    <col min="3596" max="3596" width="14.75" style="558" customWidth="1"/>
    <col min="3597" max="3597" width="15.25" style="558" customWidth="1"/>
    <col min="3598" max="3598" width="14.25" style="558" customWidth="1"/>
    <col min="3599" max="3600" width="7.25" style="558" customWidth="1"/>
    <col min="3601" max="3601" width="5.75" style="558" customWidth="1"/>
    <col min="3602" max="3602" width="21.25" style="558" customWidth="1"/>
    <col min="3603" max="3603" width="13.25" style="558" customWidth="1"/>
    <col min="3604" max="3604" width="9" style="558" customWidth="1"/>
    <col min="3605" max="3605" width="23.25" style="558" customWidth="1"/>
    <col min="3606" max="3606" width="3.25" style="558" customWidth="1"/>
    <col min="3607" max="3607" width="11.25" style="558" customWidth="1"/>
    <col min="3608" max="3608" width="19.25" style="558" customWidth="1"/>
    <col min="3609" max="3609" width="11.25" style="558" customWidth="1"/>
    <col min="3610" max="3610" width="7.25" style="558" customWidth="1"/>
    <col min="3611" max="3611" width="21.25" style="558" customWidth="1"/>
    <col min="3612" max="3612" width="3.25" style="558" customWidth="1"/>
    <col min="3613" max="3613" width="5.25" style="558" customWidth="1"/>
    <col min="3614" max="3614" width="11.25" style="558" customWidth="1"/>
    <col min="3615" max="3644" width="7.25" style="558" customWidth="1"/>
    <col min="3645" max="3646" width="9" style="558" customWidth="1"/>
    <col min="3647" max="3647" width="7.25" style="558" customWidth="1"/>
    <col min="3648" max="3648" width="9" style="558" customWidth="1"/>
    <col min="3649" max="3649" width="5.25" style="558" customWidth="1"/>
    <col min="3650" max="3650" width="11.25" style="558" customWidth="1"/>
    <col min="3651" max="3686" width="7.25" style="558" customWidth="1"/>
    <col min="3687" max="3840" width="11.25" style="558"/>
    <col min="3841" max="3841" width="2.625" style="558" customWidth="1"/>
    <col min="3842" max="3842" width="1.625" style="558" customWidth="1"/>
    <col min="3843" max="3844" width="12.5" style="558" customWidth="1"/>
    <col min="3845" max="3845" width="2.875" style="558" customWidth="1"/>
    <col min="3846" max="3846" width="9.125" style="558" customWidth="1"/>
    <col min="3847" max="3847" width="5.75" style="558" customWidth="1"/>
    <col min="3848" max="3848" width="8.5" style="558" customWidth="1"/>
    <col min="3849" max="3849" width="3.75" style="558" customWidth="1"/>
    <col min="3850" max="3850" width="9.75" style="558" customWidth="1"/>
    <col min="3851" max="3851" width="22.75" style="558" customWidth="1"/>
    <col min="3852" max="3852" width="14.75" style="558" customWidth="1"/>
    <col min="3853" max="3853" width="15.25" style="558" customWidth="1"/>
    <col min="3854" max="3854" width="14.25" style="558" customWidth="1"/>
    <col min="3855" max="3856" width="7.25" style="558" customWidth="1"/>
    <col min="3857" max="3857" width="5.75" style="558" customWidth="1"/>
    <col min="3858" max="3858" width="21.25" style="558" customWidth="1"/>
    <col min="3859" max="3859" width="13.25" style="558" customWidth="1"/>
    <col min="3860" max="3860" width="9" style="558" customWidth="1"/>
    <col min="3861" max="3861" width="23.25" style="558" customWidth="1"/>
    <col min="3862" max="3862" width="3.25" style="558" customWidth="1"/>
    <col min="3863" max="3863" width="11.25" style="558" customWidth="1"/>
    <col min="3864" max="3864" width="19.25" style="558" customWidth="1"/>
    <col min="3865" max="3865" width="11.25" style="558" customWidth="1"/>
    <col min="3866" max="3866" width="7.25" style="558" customWidth="1"/>
    <col min="3867" max="3867" width="21.25" style="558" customWidth="1"/>
    <col min="3868" max="3868" width="3.25" style="558" customWidth="1"/>
    <col min="3869" max="3869" width="5.25" style="558" customWidth="1"/>
    <col min="3870" max="3870" width="11.25" style="558" customWidth="1"/>
    <col min="3871" max="3900" width="7.25" style="558" customWidth="1"/>
    <col min="3901" max="3902" width="9" style="558" customWidth="1"/>
    <col min="3903" max="3903" width="7.25" style="558" customWidth="1"/>
    <col min="3904" max="3904" width="9" style="558" customWidth="1"/>
    <col min="3905" max="3905" width="5.25" style="558" customWidth="1"/>
    <col min="3906" max="3906" width="11.25" style="558" customWidth="1"/>
    <col min="3907" max="3942" width="7.25" style="558" customWidth="1"/>
    <col min="3943" max="4096" width="11.25" style="558"/>
    <col min="4097" max="4097" width="2.625" style="558" customWidth="1"/>
    <col min="4098" max="4098" width="1.625" style="558" customWidth="1"/>
    <col min="4099" max="4100" width="12.5" style="558" customWidth="1"/>
    <col min="4101" max="4101" width="2.875" style="558" customWidth="1"/>
    <col min="4102" max="4102" width="9.125" style="558" customWidth="1"/>
    <col min="4103" max="4103" width="5.75" style="558" customWidth="1"/>
    <col min="4104" max="4104" width="8.5" style="558" customWidth="1"/>
    <col min="4105" max="4105" width="3.75" style="558" customWidth="1"/>
    <col min="4106" max="4106" width="9.75" style="558" customWidth="1"/>
    <col min="4107" max="4107" width="22.75" style="558" customWidth="1"/>
    <col min="4108" max="4108" width="14.75" style="558" customWidth="1"/>
    <col min="4109" max="4109" width="15.25" style="558" customWidth="1"/>
    <col min="4110" max="4110" width="14.25" style="558" customWidth="1"/>
    <col min="4111" max="4112" width="7.25" style="558" customWidth="1"/>
    <col min="4113" max="4113" width="5.75" style="558" customWidth="1"/>
    <col min="4114" max="4114" width="21.25" style="558" customWidth="1"/>
    <col min="4115" max="4115" width="13.25" style="558" customWidth="1"/>
    <col min="4116" max="4116" width="9" style="558" customWidth="1"/>
    <col min="4117" max="4117" width="23.25" style="558" customWidth="1"/>
    <col min="4118" max="4118" width="3.25" style="558" customWidth="1"/>
    <col min="4119" max="4119" width="11.25" style="558" customWidth="1"/>
    <col min="4120" max="4120" width="19.25" style="558" customWidth="1"/>
    <col min="4121" max="4121" width="11.25" style="558" customWidth="1"/>
    <col min="4122" max="4122" width="7.25" style="558" customWidth="1"/>
    <col min="4123" max="4123" width="21.25" style="558" customWidth="1"/>
    <col min="4124" max="4124" width="3.25" style="558" customWidth="1"/>
    <col min="4125" max="4125" width="5.25" style="558" customWidth="1"/>
    <col min="4126" max="4126" width="11.25" style="558" customWidth="1"/>
    <col min="4127" max="4156" width="7.25" style="558" customWidth="1"/>
    <col min="4157" max="4158" width="9" style="558" customWidth="1"/>
    <col min="4159" max="4159" width="7.25" style="558" customWidth="1"/>
    <col min="4160" max="4160" width="9" style="558" customWidth="1"/>
    <col min="4161" max="4161" width="5.25" style="558" customWidth="1"/>
    <col min="4162" max="4162" width="11.25" style="558" customWidth="1"/>
    <col min="4163" max="4198" width="7.25" style="558" customWidth="1"/>
    <col min="4199" max="4352" width="11.25" style="558"/>
    <col min="4353" max="4353" width="2.625" style="558" customWidth="1"/>
    <col min="4354" max="4354" width="1.625" style="558" customWidth="1"/>
    <col min="4355" max="4356" width="12.5" style="558" customWidth="1"/>
    <col min="4357" max="4357" width="2.875" style="558" customWidth="1"/>
    <col min="4358" max="4358" width="9.125" style="558" customWidth="1"/>
    <col min="4359" max="4359" width="5.75" style="558" customWidth="1"/>
    <col min="4360" max="4360" width="8.5" style="558" customWidth="1"/>
    <col min="4361" max="4361" width="3.75" style="558" customWidth="1"/>
    <col min="4362" max="4362" width="9.75" style="558" customWidth="1"/>
    <col min="4363" max="4363" width="22.75" style="558" customWidth="1"/>
    <col min="4364" max="4364" width="14.75" style="558" customWidth="1"/>
    <col min="4365" max="4365" width="15.25" style="558" customWidth="1"/>
    <col min="4366" max="4366" width="14.25" style="558" customWidth="1"/>
    <col min="4367" max="4368" width="7.25" style="558" customWidth="1"/>
    <col min="4369" max="4369" width="5.75" style="558" customWidth="1"/>
    <col min="4370" max="4370" width="21.25" style="558" customWidth="1"/>
    <col min="4371" max="4371" width="13.25" style="558" customWidth="1"/>
    <col min="4372" max="4372" width="9" style="558" customWidth="1"/>
    <col min="4373" max="4373" width="23.25" style="558" customWidth="1"/>
    <col min="4374" max="4374" width="3.25" style="558" customWidth="1"/>
    <col min="4375" max="4375" width="11.25" style="558" customWidth="1"/>
    <col min="4376" max="4376" width="19.25" style="558" customWidth="1"/>
    <col min="4377" max="4377" width="11.25" style="558" customWidth="1"/>
    <col min="4378" max="4378" width="7.25" style="558" customWidth="1"/>
    <col min="4379" max="4379" width="21.25" style="558" customWidth="1"/>
    <col min="4380" max="4380" width="3.25" style="558" customWidth="1"/>
    <col min="4381" max="4381" width="5.25" style="558" customWidth="1"/>
    <col min="4382" max="4382" width="11.25" style="558" customWidth="1"/>
    <col min="4383" max="4412" width="7.25" style="558" customWidth="1"/>
    <col min="4413" max="4414" width="9" style="558" customWidth="1"/>
    <col min="4415" max="4415" width="7.25" style="558" customWidth="1"/>
    <col min="4416" max="4416" width="9" style="558" customWidth="1"/>
    <col min="4417" max="4417" width="5.25" style="558" customWidth="1"/>
    <col min="4418" max="4418" width="11.25" style="558" customWidth="1"/>
    <col min="4419" max="4454" width="7.25" style="558" customWidth="1"/>
    <col min="4455" max="4608" width="11.25" style="558"/>
    <col min="4609" max="4609" width="2.625" style="558" customWidth="1"/>
    <col min="4610" max="4610" width="1.625" style="558" customWidth="1"/>
    <col min="4611" max="4612" width="12.5" style="558" customWidth="1"/>
    <col min="4613" max="4613" width="2.875" style="558" customWidth="1"/>
    <col min="4614" max="4614" width="9.125" style="558" customWidth="1"/>
    <col min="4615" max="4615" width="5.75" style="558" customWidth="1"/>
    <col min="4616" max="4616" width="8.5" style="558" customWidth="1"/>
    <col min="4617" max="4617" width="3.75" style="558" customWidth="1"/>
    <col min="4618" max="4618" width="9.75" style="558" customWidth="1"/>
    <col min="4619" max="4619" width="22.75" style="558" customWidth="1"/>
    <col min="4620" max="4620" width="14.75" style="558" customWidth="1"/>
    <col min="4621" max="4621" width="15.25" style="558" customWidth="1"/>
    <col min="4622" max="4622" width="14.25" style="558" customWidth="1"/>
    <col min="4623" max="4624" width="7.25" style="558" customWidth="1"/>
    <col min="4625" max="4625" width="5.75" style="558" customWidth="1"/>
    <col min="4626" max="4626" width="21.25" style="558" customWidth="1"/>
    <col min="4627" max="4627" width="13.25" style="558" customWidth="1"/>
    <col min="4628" max="4628" width="9" style="558" customWidth="1"/>
    <col min="4629" max="4629" width="23.25" style="558" customWidth="1"/>
    <col min="4630" max="4630" width="3.25" style="558" customWidth="1"/>
    <col min="4631" max="4631" width="11.25" style="558" customWidth="1"/>
    <col min="4632" max="4632" width="19.25" style="558" customWidth="1"/>
    <col min="4633" max="4633" width="11.25" style="558" customWidth="1"/>
    <col min="4634" max="4634" width="7.25" style="558" customWidth="1"/>
    <col min="4635" max="4635" width="21.25" style="558" customWidth="1"/>
    <col min="4636" max="4636" width="3.25" style="558" customWidth="1"/>
    <col min="4637" max="4637" width="5.25" style="558" customWidth="1"/>
    <col min="4638" max="4638" width="11.25" style="558" customWidth="1"/>
    <col min="4639" max="4668" width="7.25" style="558" customWidth="1"/>
    <col min="4669" max="4670" width="9" style="558" customWidth="1"/>
    <col min="4671" max="4671" width="7.25" style="558" customWidth="1"/>
    <col min="4672" max="4672" width="9" style="558" customWidth="1"/>
    <col min="4673" max="4673" width="5.25" style="558" customWidth="1"/>
    <col min="4674" max="4674" width="11.25" style="558" customWidth="1"/>
    <col min="4675" max="4710" width="7.25" style="558" customWidth="1"/>
    <col min="4711" max="4864" width="11.25" style="558"/>
    <col min="4865" max="4865" width="2.625" style="558" customWidth="1"/>
    <col min="4866" max="4866" width="1.625" style="558" customWidth="1"/>
    <col min="4867" max="4868" width="12.5" style="558" customWidth="1"/>
    <col min="4869" max="4869" width="2.875" style="558" customWidth="1"/>
    <col min="4870" max="4870" width="9.125" style="558" customWidth="1"/>
    <col min="4871" max="4871" width="5.75" style="558" customWidth="1"/>
    <col min="4872" max="4872" width="8.5" style="558" customWidth="1"/>
    <col min="4873" max="4873" width="3.75" style="558" customWidth="1"/>
    <col min="4874" max="4874" width="9.75" style="558" customWidth="1"/>
    <col min="4875" max="4875" width="22.75" style="558" customWidth="1"/>
    <col min="4876" max="4876" width="14.75" style="558" customWidth="1"/>
    <col min="4877" max="4877" width="15.25" style="558" customWidth="1"/>
    <col min="4878" max="4878" width="14.25" style="558" customWidth="1"/>
    <col min="4879" max="4880" width="7.25" style="558" customWidth="1"/>
    <col min="4881" max="4881" width="5.75" style="558" customWidth="1"/>
    <col min="4882" max="4882" width="21.25" style="558" customWidth="1"/>
    <col min="4883" max="4883" width="13.25" style="558" customWidth="1"/>
    <col min="4884" max="4884" width="9" style="558" customWidth="1"/>
    <col min="4885" max="4885" width="23.25" style="558" customWidth="1"/>
    <col min="4886" max="4886" width="3.25" style="558" customWidth="1"/>
    <col min="4887" max="4887" width="11.25" style="558" customWidth="1"/>
    <col min="4888" max="4888" width="19.25" style="558" customWidth="1"/>
    <col min="4889" max="4889" width="11.25" style="558" customWidth="1"/>
    <col min="4890" max="4890" width="7.25" style="558" customWidth="1"/>
    <col min="4891" max="4891" width="21.25" style="558" customWidth="1"/>
    <col min="4892" max="4892" width="3.25" style="558" customWidth="1"/>
    <col min="4893" max="4893" width="5.25" style="558" customWidth="1"/>
    <col min="4894" max="4894" width="11.25" style="558" customWidth="1"/>
    <col min="4895" max="4924" width="7.25" style="558" customWidth="1"/>
    <col min="4925" max="4926" width="9" style="558" customWidth="1"/>
    <col min="4927" max="4927" width="7.25" style="558" customWidth="1"/>
    <col min="4928" max="4928" width="9" style="558" customWidth="1"/>
    <col min="4929" max="4929" width="5.25" style="558" customWidth="1"/>
    <col min="4930" max="4930" width="11.25" style="558" customWidth="1"/>
    <col min="4931" max="4966" width="7.25" style="558" customWidth="1"/>
    <col min="4967" max="5120" width="11.25" style="558"/>
    <col min="5121" max="5121" width="2.625" style="558" customWidth="1"/>
    <col min="5122" max="5122" width="1.625" style="558" customWidth="1"/>
    <col min="5123" max="5124" width="12.5" style="558" customWidth="1"/>
    <col min="5125" max="5125" width="2.875" style="558" customWidth="1"/>
    <col min="5126" max="5126" width="9.125" style="558" customWidth="1"/>
    <col min="5127" max="5127" width="5.75" style="558" customWidth="1"/>
    <col min="5128" max="5128" width="8.5" style="558" customWidth="1"/>
    <col min="5129" max="5129" width="3.75" style="558" customWidth="1"/>
    <col min="5130" max="5130" width="9.75" style="558" customWidth="1"/>
    <col min="5131" max="5131" width="22.75" style="558" customWidth="1"/>
    <col min="5132" max="5132" width="14.75" style="558" customWidth="1"/>
    <col min="5133" max="5133" width="15.25" style="558" customWidth="1"/>
    <col min="5134" max="5134" width="14.25" style="558" customWidth="1"/>
    <col min="5135" max="5136" width="7.25" style="558" customWidth="1"/>
    <col min="5137" max="5137" width="5.75" style="558" customWidth="1"/>
    <col min="5138" max="5138" width="21.25" style="558" customWidth="1"/>
    <col min="5139" max="5139" width="13.25" style="558" customWidth="1"/>
    <col min="5140" max="5140" width="9" style="558" customWidth="1"/>
    <col min="5141" max="5141" width="23.25" style="558" customWidth="1"/>
    <col min="5142" max="5142" width="3.25" style="558" customWidth="1"/>
    <col min="5143" max="5143" width="11.25" style="558" customWidth="1"/>
    <col min="5144" max="5144" width="19.25" style="558" customWidth="1"/>
    <col min="5145" max="5145" width="11.25" style="558" customWidth="1"/>
    <col min="5146" max="5146" width="7.25" style="558" customWidth="1"/>
    <col min="5147" max="5147" width="21.25" style="558" customWidth="1"/>
    <col min="5148" max="5148" width="3.25" style="558" customWidth="1"/>
    <col min="5149" max="5149" width="5.25" style="558" customWidth="1"/>
    <col min="5150" max="5150" width="11.25" style="558" customWidth="1"/>
    <col min="5151" max="5180" width="7.25" style="558" customWidth="1"/>
    <col min="5181" max="5182" width="9" style="558" customWidth="1"/>
    <col min="5183" max="5183" width="7.25" style="558" customWidth="1"/>
    <col min="5184" max="5184" width="9" style="558" customWidth="1"/>
    <col min="5185" max="5185" width="5.25" style="558" customWidth="1"/>
    <col min="5186" max="5186" width="11.25" style="558" customWidth="1"/>
    <col min="5187" max="5222" width="7.25" style="558" customWidth="1"/>
    <col min="5223" max="5376" width="11.25" style="558"/>
    <col min="5377" max="5377" width="2.625" style="558" customWidth="1"/>
    <col min="5378" max="5378" width="1.625" style="558" customWidth="1"/>
    <col min="5379" max="5380" width="12.5" style="558" customWidth="1"/>
    <col min="5381" max="5381" width="2.875" style="558" customWidth="1"/>
    <col min="5382" max="5382" width="9.125" style="558" customWidth="1"/>
    <col min="5383" max="5383" width="5.75" style="558" customWidth="1"/>
    <col min="5384" max="5384" width="8.5" style="558" customWidth="1"/>
    <col min="5385" max="5385" width="3.75" style="558" customWidth="1"/>
    <col min="5386" max="5386" width="9.75" style="558" customWidth="1"/>
    <col min="5387" max="5387" width="22.75" style="558" customWidth="1"/>
    <col min="5388" max="5388" width="14.75" style="558" customWidth="1"/>
    <col min="5389" max="5389" width="15.25" style="558" customWidth="1"/>
    <col min="5390" max="5390" width="14.25" style="558" customWidth="1"/>
    <col min="5391" max="5392" width="7.25" style="558" customWidth="1"/>
    <col min="5393" max="5393" width="5.75" style="558" customWidth="1"/>
    <col min="5394" max="5394" width="21.25" style="558" customWidth="1"/>
    <col min="5395" max="5395" width="13.25" style="558" customWidth="1"/>
    <col min="5396" max="5396" width="9" style="558" customWidth="1"/>
    <col min="5397" max="5397" width="23.25" style="558" customWidth="1"/>
    <col min="5398" max="5398" width="3.25" style="558" customWidth="1"/>
    <col min="5399" max="5399" width="11.25" style="558" customWidth="1"/>
    <col min="5400" max="5400" width="19.25" style="558" customWidth="1"/>
    <col min="5401" max="5401" width="11.25" style="558" customWidth="1"/>
    <col min="5402" max="5402" width="7.25" style="558" customWidth="1"/>
    <col min="5403" max="5403" width="21.25" style="558" customWidth="1"/>
    <col min="5404" max="5404" width="3.25" style="558" customWidth="1"/>
    <col min="5405" max="5405" width="5.25" style="558" customWidth="1"/>
    <col min="5406" max="5406" width="11.25" style="558" customWidth="1"/>
    <col min="5407" max="5436" width="7.25" style="558" customWidth="1"/>
    <col min="5437" max="5438" width="9" style="558" customWidth="1"/>
    <col min="5439" max="5439" width="7.25" style="558" customWidth="1"/>
    <col min="5440" max="5440" width="9" style="558" customWidth="1"/>
    <col min="5441" max="5441" width="5.25" style="558" customWidth="1"/>
    <col min="5442" max="5442" width="11.25" style="558" customWidth="1"/>
    <col min="5443" max="5478" width="7.25" style="558" customWidth="1"/>
    <col min="5479" max="5632" width="11.25" style="558"/>
    <col min="5633" max="5633" width="2.625" style="558" customWidth="1"/>
    <col min="5634" max="5634" width="1.625" style="558" customWidth="1"/>
    <col min="5635" max="5636" width="12.5" style="558" customWidth="1"/>
    <col min="5637" max="5637" width="2.875" style="558" customWidth="1"/>
    <col min="5638" max="5638" width="9.125" style="558" customWidth="1"/>
    <col min="5639" max="5639" width="5.75" style="558" customWidth="1"/>
    <col min="5640" max="5640" width="8.5" style="558" customWidth="1"/>
    <col min="5641" max="5641" width="3.75" style="558" customWidth="1"/>
    <col min="5642" max="5642" width="9.75" style="558" customWidth="1"/>
    <col min="5643" max="5643" width="22.75" style="558" customWidth="1"/>
    <col min="5644" max="5644" width="14.75" style="558" customWidth="1"/>
    <col min="5645" max="5645" width="15.25" style="558" customWidth="1"/>
    <col min="5646" max="5646" width="14.25" style="558" customWidth="1"/>
    <col min="5647" max="5648" width="7.25" style="558" customWidth="1"/>
    <col min="5649" max="5649" width="5.75" style="558" customWidth="1"/>
    <col min="5650" max="5650" width="21.25" style="558" customWidth="1"/>
    <col min="5651" max="5651" width="13.25" style="558" customWidth="1"/>
    <col min="5652" max="5652" width="9" style="558" customWidth="1"/>
    <col min="5653" max="5653" width="23.25" style="558" customWidth="1"/>
    <col min="5654" max="5654" width="3.25" style="558" customWidth="1"/>
    <col min="5655" max="5655" width="11.25" style="558" customWidth="1"/>
    <col min="5656" max="5656" width="19.25" style="558" customWidth="1"/>
    <col min="5657" max="5657" width="11.25" style="558" customWidth="1"/>
    <col min="5658" max="5658" width="7.25" style="558" customWidth="1"/>
    <col min="5659" max="5659" width="21.25" style="558" customWidth="1"/>
    <col min="5660" max="5660" width="3.25" style="558" customWidth="1"/>
    <col min="5661" max="5661" width="5.25" style="558" customWidth="1"/>
    <col min="5662" max="5662" width="11.25" style="558" customWidth="1"/>
    <col min="5663" max="5692" width="7.25" style="558" customWidth="1"/>
    <col min="5693" max="5694" width="9" style="558" customWidth="1"/>
    <col min="5695" max="5695" width="7.25" style="558" customWidth="1"/>
    <col min="5696" max="5696" width="9" style="558" customWidth="1"/>
    <col min="5697" max="5697" width="5.25" style="558" customWidth="1"/>
    <col min="5698" max="5698" width="11.25" style="558" customWidth="1"/>
    <col min="5699" max="5734" width="7.25" style="558" customWidth="1"/>
    <col min="5735" max="5888" width="11.25" style="558"/>
    <col min="5889" max="5889" width="2.625" style="558" customWidth="1"/>
    <col min="5890" max="5890" width="1.625" style="558" customWidth="1"/>
    <col min="5891" max="5892" width="12.5" style="558" customWidth="1"/>
    <col min="5893" max="5893" width="2.875" style="558" customWidth="1"/>
    <col min="5894" max="5894" width="9.125" style="558" customWidth="1"/>
    <col min="5895" max="5895" width="5.75" style="558" customWidth="1"/>
    <col min="5896" max="5896" width="8.5" style="558" customWidth="1"/>
    <col min="5897" max="5897" width="3.75" style="558" customWidth="1"/>
    <col min="5898" max="5898" width="9.75" style="558" customWidth="1"/>
    <col min="5899" max="5899" width="22.75" style="558" customWidth="1"/>
    <col min="5900" max="5900" width="14.75" style="558" customWidth="1"/>
    <col min="5901" max="5901" width="15.25" style="558" customWidth="1"/>
    <col min="5902" max="5902" width="14.25" style="558" customWidth="1"/>
    <col min="5903" max="5904" width="7.25" style="558" customWidth="1"/>
    <col min="5905" max="5905" width="5.75" style="558" customWidth="1"/>
    <col min="5906" max="5906" width="21.25" style="558" customWidth="1"/>
    <col min="5907" max="5907" width="13.25" style="558" customWidth="1"/>
    <col min="5908" max="5908" width="9" style="558" customWidth="1"/>
    <col min="5909" max="5909" width="23.25" style="558" customWidth="1"/>
    <col min="5910" max="5910" width="3.25" style="558" customWidth="1"/>
    <col min="5911" max="5911" width="11.25" style="558" customWidth="1"/>
    <col min="5912" max="5912" width="19.25" style="558" customWidth="1"/>
    <col min="5913" max="5913" width="11.25" style="558" customWidth="1"/>
    <col min="5914" max="5914" width="7.25" style="558" customWidth="1"/>
    <col min="5915" max="5915" width="21.25" style="558" customWidth="1"/>
    <col min="5916" max="5916" width="3.25" style="558" customWidth="1"/>
    <col min="5917" max="5917" width="5.25" style="558" customWidth="1"/>
    <col min="5918" max="5918" width="11.25" style="558" customWidth="1"/>
    <col min="5919" max="5948" width="7.25" style="558" customWidth="1"/>
    <col min="5949" max="5950" width="9" style="558" customWidth="1"/>
    <col min="5951" max="5951" width="7.25" style="558" customWidth="1"/>
    <col min="5952" max="5952" width="9" style="558" customWidth="1"/>
    <col min="5953" max="5953" width="5.25" style="558" customWidth="1"/>
    <col min="5954" max="5954" width="11.25" style="558" customWidth="1"/>
    <col min="5955" max="5990" width="7.25" style="558" customWidth="1"/>
    <col min="5991" max="6144" width="11.25" style="558"/>
    <col min="6145" max="6145" width="2.625" style="558" customWidth="1"/>
    <col min="6146" max="6146" width="1.625" style="558" customWidth="1"/>
    <col min="6147" max="6148" width="12.5" style="558" customWidth="1"/>
    <col min="6149" max="6149" width="2.875" style="558" customWidth="1"/>
    <col min="6150" max="6150" width="9.125" style="558" customWidth="1"/>
    <col min="6151" max="6151" width="5.75" style="558" customWidth="1"/>
    <col min="6152" max="6152" width="8.5" style="558" customWidth="1"/>
    <col min="6153" max="6153" width="3.75" style="558" customWidth="1"/>
    <col min="6154" max="6154" width="9.75" style="558" customWidth="1"/>
    <col min="6155" max="6155" width="22.75" style="558" customWidth="1"/>
    <col min="6156" max="6156" width="14.75" style="558" customWidth="1"/>
    <col min="6157" max="6157" width="15.25" style="558" customWidth="1"/>
    <col min="6158" max="6158" width="14.25" style="558" customWidth="1"/>
    <col min="6159" max="6160" width="7.25" style="558" customWidth="1"/>
    <col min="6161" max="6161" width="5.75" style="558" customWidth="1"/>
    <col min="6162" max="6162" width="21.25" style="558" customWidth="1"/>
    <col min="6163" max="6163" width="13.25" style="558" customWidth="1"/>
    <col min="6164" max="6164" width="9" style="558" customWidth="1"/>
    <col min="6165" max="6165" width="23.25" style="558" customWidth="1"/>
    <col min="6166" max="6166" width="3.25" style="558" customWidth="1"/>
    <col min="6167" max="6167" width="11.25" style="558" customWidth="1"/>
    <col min="6168" max="6168" width="19.25" style="558" customWidth="1"/>
    <col min="6169" max="6169" width="11.25" style="558" customWidth="1"/>
    <col min="6170" max="6170" width="7.25" style="558" customWidth="1"/>
    <col min="6171" max="6171" width="21.25" style="558" customWidth="1"/>
    <col min="6172" max="6172" width="3.25" style="558" customWidth="1"/>
    <col min="6173" max="6173" width="5.25" style="558" customWidth="1"/>
    <col min="6174" max="6174" width="11.25" style="558" customWidth="1"/>
    <col min="6175" max="6204" width="7.25" style="558" customWidth="1"/>
    <col min="6205" max="6206" width="9" style="558" customWidth="1"/>
    <col min="6207" max="6207" width="7.25" style="558" customWidth="1"/>
    <col min="6208" max="6208" width="9" style="558" customWidth="1"/>
    <col min="6209" max="6209" width="5.25" style="558" customWidth="1"/>
    <col min="6210" max="6210" width="11.25" style="558" customWidth="1"/>
    <col min="6211" max="6246" width="7.25" style="558" customWidth="1"/>
    <col min="6247" max="6400" width="11.25" style="558"/>
    <col min="6401" max="6401" width="2.625" style="558" customWidth="1"/>
    <col min="6402" max="6402" width="1.625" style="558" customWidth="1"/>
    <col min="6403" max="6404" width="12.5" style="558" customWidth="1"/>
    <col min="6405" max="6405" width="2.875" style="558" customWidth="1"/>
    <col min="6406" max="6406" width="9.125" style="558" customWidth="1"/>
    <col min="6407" max="6407" width="5.75" style="558" customWidth="1"/>
    <col min="6408" max="6408" width="8.5" style="558" customWidth="1"/>
    <col min="6409" max="6409" width="3.75" style="558" customWidth="1"/>
    <col min="6410" max="6410" width="9.75" style="558" customWidth="1"/>
    <col min="6411" max="6411" width="22.75" style="558" customWidth="1"/>
    <col min="6412" max="6412" width="14.75" style="558" customWidth="1"/>
    <col min="6413" max="6413" width="15.25" style="558" customWidth="1"/>
    <col min="6414" max="6414" width="14.25" style="558" customWidth="1"/>
    <col min="6415" max="6416" width="7.25" style="558" customWidth="1"/>
    <col min="6417" max="6417" width="5.75" style="558" customWidth="1"/>
    <col min="6418" max="6418" width="21.25" style="558" customWidth="1"/>
    <col min="6419" max="6419" width="13.25" style="558" customWidth="1"/>
    <col min="6420" max="6420" width="9" style="558" customWidth="1"/>
    <col min="6421" max="6421" width="23.25" style="558" customWidth="1"/>
    <col min="6422" max="6422" width="3.25" style="558" customWidth="1"/>
    <col min="6423" max="6423" width="11.25" style="558" customWidth="1"/>
    <col min="6424" max="6424" width="19.25" style="558" customWidth="1"/>
    <col min="6425" max="6425" width="11.25" style="558" customWidth="1"/>
    <col min="6426" max="6426" width="7.25" style="558" customWidth="1"/>
    <col min="6427" max="6427" width="21.25" style="558" customWidth="1"/>
    <col min="6428" max="6428" width="3.25" style="558" customWidth="1"/>
    <col min="6429" max="6429" width="5.25" style="558" customWidth="1"/>
    <col min="6430" max="6430" width="11.25" style="558" customWidth="1"/>
    <col min="6431" max="6460" width="7.25" style="558" customWidth="1"/>
    <col min="6461" max="6462" width="9" style="558" customWidth="1"/>
    <col min="6463" max="6463" width="7.25" style="558" customWidth="1"/>
    <col min="6464" max="6464" width="9" style="558" customWidth="1"/>
    <col min="6465" max="6465" width="5.25" style="558" customWidth="1"/>
    <col min="6466" max="6466" width="11.25" style="558" customWidth="1"/>
    <col min="6467" max="6502" width="7.25" style="558" customWidth="1"/>
    <col min="6503" max="6656" width="11.25" style="558"/>
    <col min="6657" max="6657" width="2.625" style="558" customWidth="1"/>
    <col min="6658" max="6658" width="1.625" style="558" customWidth="1"/>
    <col min="6659" max="6660" width="12.5" style="558" customWidth="1"/>
    <col min="6661" max="6661" width="2.875" style="558" customWidth="1"/>
    <col min="6662" max="6662" width="9.125" style="558" customWidth="1"/>
    <col min="6663" max="6663" width="5.75" style="558" customWidth="1"/>
    <col min="6664" max="6664" width="8.5" style="558" customWidth="1"/>
    <col min="6665" max="6665" width="3.75" style="558" customWidth="1"/>
    <col min="6666" max="6666" width="9.75" style="558" customWidth="1"/>
    <col min="6667" max="6667" width="22.75" style="558" customWidth="1"/>
    <col min="6668" max="6668" width="14.75" style="558" customWidth="1"/>
    <col min="6669" max="6669" width="15.25" style="558" customWidth="1"/>
    <col min="6670" max="6670" width="14.25" style="558" customWidth="1"/>
    <col min="6671" max="6672" width="7.25" style="558" customWidth="1"/>
    <col min="6673" max="6673" width="5.75" style="558" customWidth="1"/>
    <col min="6674" max="6674" width="21.25" style="558" customWidth="1"/>
    <col min="6675" max="6675" width="13.25" style="558" customWidth="1"/>
    <col min="6676" max="6676" width="9" style="558" customWidth="1"/>
    <col min="6677" max="6677" width="23.25" style="558" customWidth="1"/>
    <col min="6678" max="6678" width="3.25" style="558" customWidth="1"/>
    <col min="6679" max="6679" width="11.25" style="558" customWidth="1"/>
    <col min="6680" max="6680" width="19.25" style="558" customWidth="1"/>
    <col min="6681" max="6681" width="11.25" style="558" customWidth="1"/>
    <col min="6682" max="6682" width="7.25" style="558" customWidth="1"/>
    <col min="6683" max="6683" width="21.25" style="558" customWidth="1"/>
    <col min="6684" max="6684" width="3.25" style="558" customWidth="1"/>
    <col min="6685" max="6685" width="5.25" style="558" customWidth="1"/>
    <col min="6686" max="6686" width="11.25" style="558" customWidth="1"/>
    <col min="6687" max="6716" width="7.25" style="558" customWidth="1"/>
    <col min="6717" max="6718" width="9" style="558" customWidth="1"/>
    <col min="6719" max="6719" width="7.25" style="558" customWidth="1"/>
    <col min="6720" max="6720" width="9" style="558" customWidth="1"/>
    <col min="6721" max="6721" width="5.25" style="558" customWidth="1"/>
    <col min="6722" max="6722" width="11.25" style="558" customWidth="1"/>
    <col min="6723" max="6758" width="7.25" style="558" customWidth="1"/>
    <col min="6759" max="6912" width="11.25" style="558"/>
    <col min="6913" max="6913" width="2.625" style="558" customWidth="1"/>
    <col min="6914" max="6914" width="1.625" style="558" customWidth="1"/>
    <col min="6915" max="6916" width="12.5" style="558" customWidth="1"/>
    <col min="6917" max="6917" width="2.875" style="558" customWidth="1"/>
    <col min="6918" max="6918" width="9.125" style="558" customWidth="1"/>
    <col min="6919" max="6919" width="5.75" style="558" customWidth="1"/>
    <col min="6920" max="6920" width="8.5" style="558" customWidth="1"/>
    <col min="6921" max="6921" width="3.75" style="558" customWidth="1"/>
    <col min="6922" max="6922" width="9.75" style="558" customWidth="1"/>
    <col min="6923" max="6923" width="22.75" style="558" customWidth="1"/>
    <col min="6924" max="6924" width="14.75" style="558" customWidth="1"/>
    <col min="6925" max="6925" width="15.25" style="558" customWidth="1"/>
    <col min="6926" max="6926" width="14.25" style="558" customWidth="1"/>
    <col min="6927" max="6928" width="7.25" style="558" customWidth="1"/>
    <col min="6929" max="6929" width="5.75" style="558" customWidth="1"/>
    <col min="6930" max="6930" width="21.25" style="558" customWidth="1"/>
    <col min="6931" max="6931" width="13.25" style="558" customWidth="1"/>
    <col min="6932" max="6932" width="9" style="558" customWidth="1"/>
    <col min="6933" max="6933" width="23.25" style="558" customWidth="1"/>
    <col min="6934" max="6934" width="3.25" style="558" customWidth="1"/>
    <col min="6935" max="6935" width="11.25" style="558" customWidth="1"/>
    <col min="6936" max="6936" width="19.25" style="558" customWidth="1"/>
    <col min="6937" max="6937" width="11.25" style="558" customWidth="1"/>
    <col min="6938" max="6938" width="7.25" style="558" customWidth="1"/>
    <col min="6939" max="6939" width="21.25" style="558" customWidth="1"/>
    <col min="6940" max="6940" width="3.25" style="558" customWidth="1"/>
    <col min="6941" max="6941" width="5.25" style="558" customWidth="1"/>
    <col min="6942" max="6942" width="11.25" style="558" customWidth="1"/>
    <col min="6943" max="6972" width="7.25" style="558" customWidth="1"/>
    <col min="6973" max="6974" width="9" style="558" customWidth="1"/>
    <col min="6975" max="6975" width="7.25" style="558" customWidth="1"/>
    <col min="6976" max="6976" width="9" style="558" customWidth="1"/>
    <col min="6977" max="6977" width="5.25" style="558" customWidth="1"/>
    <col min="6978" max="6978" width="11.25" style="558" customWidth="1"/>
    <col min="6979" max="7014" width="7.25" style="558" customWidth="1"/>
    <col min="7015" max="7168" width="11.25" style="558"/>
    <col min="7169" max="7169" width="2.625" style="558" customWidth="1"/>
    <col min="7170" max="7170" width="1.625" style="558" customWidth="1"/>
    <col min="7171" max="7172" width="12.5" style="558" customWidth="1"/>
    <col min="7173" max="7173" width="2.875" style="558" customWidth="1"/>
    <col min="7174" max="7174" width="9.125" style="558" customWidth="1"/>
    <col min="7175" max="7175" width="5.75" style="558" customWidth="1"/>
    <col min="7176" max="7176" width="8.5" style="558" customWidth="1"/>
    <col min="7177" max="7177" width="3.75" style="558" customWidth="1"/>
    <col min="7178" max="7178" width="9.75" style="558" customWidth="1"/>
    <col min="7179" max="7179" width="22.75" style="558" customWidth="1"/>
    <col min="7180" max="7180" width="14.75" style="558" customWidth="1"/>
    <col min="7181" max="7181" width="15.25" style="558" customWidth="1"/>
    <col min="7182" max="7182" width="14.25" style="558" customWidth="1"/>
    <col min="7183" max="7184" width="7.25" style="558" customWidth="1"/>
    <col min="7185" max="7185" width="5.75" style="558" customWidth="1"/>
    <col min="7186" max="7186" width="21.25" style="558" customWidth="1"/>
    <col min="7187" max="7187" width="13.25" style="558" customWidth="1"/>
    <col min="7188" max="7188" width="9" style="558" customWidth="1"/>
    <col min="7189" max="7189" width="23.25" style="558" customWidth="1"/>
    <col min="7190" max="7190" width="3.25" style="558" customWidth="1"/>
    <col min="7191" max="7191" width="11.25" style="558" customWidth="1"/>
    <col min="7192" max="7192" width="19.25" style="558" customWidth="1"/>
    <col min="7193" max="7193" width="11.25" style="558" customWidth="1"/>
    <col min="7194" max="7194" width="7.25" style="558" customWidth="1"/>
    <col min="7195" max="7195" width="21.25" style="558" customWidth="1"/>
    <col min="7196" max="7196" width="3.25" style="558" customWidth="1"/>
    <col min="7197" max="7197" width="5.25" style="558" customWidth="1"/>
    <col min="7198" max="7198" width="11.25" style="558" customWidth="1"/>
    <col min="7199" max="7228" width="7.25" style="558" customWidth="1"/>
    <col min="7229" max="7230" width="9" style="558" customWidth="1"/>
    <col min="7231" max="7231" width="7.25" style="558" customWidth="1"/>
    <col min="7232" max="7232" width="9" style="558" customWidth="1"/>
    <col min="7233" max="7233" width="5.25" style="558" customWidth="1"/>
    <col min="7234" max="7234" width="11.25" style="558" customWidth="1"/>
    <col min="7235" max="7270" width="7.25" style="558" customWidth="1"/>
    <col min="7271" max="7424" width="11.25" style="558"/>
    <col min="7425" max="7425" width="2.625" style="558" customWidth="1"/>
    <col min="7426" max="7426" width="1.625" style="558" customWidth="1"/>
    <col min="7427" max="7428" width="12.5" style="558" customWidth="1"/>
    <col min="7429" max="7429" width="2.875" style="558" customWidth="1"/>
    <col min="7430" max="7430" width="9.125" style="558" customWidth="1"/>
    <col min="7431" max="7431" width="5.75" style="558" customWidth="1"/>
    <col min="7432" max="7432" width="8.5" style="558" customWidth="1"/>
    <col min="7433" max="7433" width="3.75" style="558" customWidth="1"/>
    <col min="7434" max="7434" width="9.75" style="558" customWidth="1"/>
    <col min="7435" max="7435" width="22.75" style="558" customWidth="1"/>
    <col min="7436" max="7436" width="14.75" style="558" customWidth="1"/>
    <col min="7437" max="7437" width="15.25" style="558" customWidth="1"/>
    <col min="7438" max="7438" width="14.25" style="558" customWidth="1"/>
    <col min="7439" max="7440" width="7.25" style="558" customWidth="1"/>
    <col min="7441" max="7441" width="5.75" style="558" customWidth="1"/>
    <col min="7442" max="7442" width="21.25" style="558" customWidth="1"/>
    <col min="7443" max="7443" width="13.25" style="558" customWidth="1"/>
    <col min="7444" max="7444" width="9" style="558" customWidth="1"/>
    <col min="7445" max="7445" width="23.25" style="558" customWidth="1"/>
    <col min="7446" max="7446" width="3.25" style="558" customWidth="1"/>
    <col min="7447" max="7447" width="11.25" style="558" customWidth="1"/>
    <col min="7448" max="7448" width="19.25" style="558" customWidth="1"/>
    <col min="7449" max="7449" width="11.25" style="558" customWidth="1"/>
    <col min="7450" max="7450" width="7.25" style="558" customWidth="1"/>
    <col min="7451" max="7451" width="21.25" style="558" customWidth="1"/>
    <col min="7452" max="7452" width="3.25" style="558" customWidth="1"/>
    <col min="7453" max="7453" width="5.25" style="558" customWidth="1"/>
    <col min="7454" max="7454" width="11.25" style="558" customWidth="1"/>
    <col min="7455" max="7484" width="7.25" style="558" customWidth="1"/>
    <col min="7485" max="7486" width="9" style="558" customWidth="1"/>
    <col min="7487" max="7487" width="7.25" style="558" customWidth="1"/>
    <col min="7488" max="7488" width="9" style="558" customWidth="1"/>
    <col min="7489" max="7489" width="5.25" style="558" customWidth="1"/>
    <col min="7490" max="7490" width="11.25" style="558" customWidth="1"/>
    <col min="7491" max="7526" width="7.25" style="558" customWidth="1"/>
    <col min="7527" max="7680" width="11.25" style="558"/>
    <col min="7681" max="7681" width="2.625" style="558" customWidth="1"/>
    <col min="7682" max="7682" width="1.625" style="558" customWidth="1"/>
    <col min="7683" max="7684" width="12.5" style="558" customWidth="1"/>
    <col min="7685" max="7685" width="2.875" style="558" customWidth="1"/>
    <col min="7686" max="7686" width="9.125" style="558" customWidth="1"/>
    <col min="7687" max="7687" width="5.75" style="558" customWidth="1"/>
    <col min="7688" max="7688" width="8.5" style="558" customWidth="1"/>
    <col min="7689" max="7689" width="3.75" style="558" customWidth="1"/>
    <col min="7690" max="7690" width="9.75" style="558" customWidth="1"/>
    <col min="7691" max="7691" width="22.75" style="558" customWidth="1"/>
    <col min="7692" max="7692" width="14.75" style="558" customWidth="1"/>
    <col min="7693" max="7693" width="15.25" style="558" customWidth="1"/>
    <col min="7694" max="7694" width="14.25" style="558" customWidth="1"/>
    <col min="7695" max="7696" width="7.25" style="558" customWidth="1"/>
    <col min="7697" max="7697" width="5.75" style="558" customWidth="1"/>
    <col min="7698" max="7698" width="21.25" style="558" customWidth="1"/>
    <col min="7699" max="7699" width="13.25" style="558" customWidth="1"/>
    <col min="7700" max="7700" width="9" style="558" customWidth="1"/>
    <col min="7701" max="7701" width="23.25" style="558" customWidth="1"/>
    <col min="7702" max="7702" width="3.25" style="558" customWidth="1"/>
    <col min="7703" max="7703" width="11.25" style="558" customWidth="1"/>
    <col min="7704" max="7704" width="19.25" style="558" customWidth="1"/>
    <col min="7705" max="7705" width="11.25" style="558" customWidth="1"/>
    <col min="7706" max="7706" width="7.25" style="558" customWidth="1"/>
    <col min="7707" max="7707" width="21.25" style="558" customWidth="1"/>
    <col min="7708" max="7708" width="3.25" style="558" customWidth="1"/>
    <col min="7709" max="7709" width="5.25" style="558" customWidth="1"/>
    <col min="7710" max="7710" width="11.25" style="558" customWidth="1"/>
    <col min="7711" max="7740" width="7.25" style="558" customWidth="1"/>
    <col min="7741" max="7742" width="9" style="558" customWidth="1"/>
    <col min="7743" max="7743" width="7.25" style="558" customWidth="1"/>
    <col min="7744" max="7744" width="9" style="558" customWidth="1"/>
    <col min="7745" max="7745" width="5.25" style="558" customWidth="1"/>
    <col min="7746" max="7746" width="11.25" style="558" customWidth="1"/>
    <col min="7747" max="7782" width="7.25" style="558" customWidth="1"/>
    <col min="7783" max="7936" width="11.25" style="558"/>
    <col min="7937" max="7937" width="2.625" style="558" customWidth="1"/>
    <col min="7938" max="7938" width="1.625" style="558" customWidth="1"/>
    <col min="7939" max="7940" width="12.5" style="558" customWidth="1"/>
    <col min="7941" max="7941" width="2.875" style="558" customWidth="1"/>
    <col min="7942" max="7942" width="9.125" style="558" customWidth="1"/>
    <col min="7943" max="7943" width="5.75" style="558" customWidth="1"/>
    <col min="7944" max="7944" width="8.5" style="558" customWidth="1"/>
    <col min="7945" max="7945" width="3.75" style="558" customWidth="1"/>
    <col min="7946" max="7946" width="9.75" style="558" customWidth="1"/>
    <col min="7947" max="7947" width="22.75" style="558" customWidth="1"/>
    <col min="7948" max="7948" width="14.75" style="558" customWidth="1"/>
    <col min="7949" max="7949" width="15.25" style="558" customWidth="1"/>
    <col min="7950" max="7950" width="14.25" style="558" customWidth="1"/>
    <col min="7951" max="7952" width="7.25" style="558" customWidth="1"/>
    <col min="7953" max="7953" width="5.75" style="558" customWidth="1"/>
    <col min="7954" max="7954" width="21.25" style="558" customWidth="1"/>
    <col min="7955" max="7955" width="13.25" style="558" customWidth="1"/>
    <col min="7956" max="7956" width="9" style="558" customWidth="1"/>
    <col min="7957" max="7957" width="23.25" style="558" customWidth="1"/>
    <col min="7958" max="7958" width="3.25" style="558" customWidth="1"/>
    <col min="7959" max="7959" width="11.25" style="558" customWidth="1"/>
    <col min="7960" max="7960" width="19.25" style="558" customWidth="1"/>
    <col min="7961" max="7961" width="11.25" style="558" customWidth="1"/>
    <col min="7962" max="7962" width="7.25" style="558" customWidth="1"/>
    <col min="7963" max="7963" width="21.25" style="558" customWidth="1"/>
    <col min="7964" max="7964" width="3.25" style="558" customWidth="1"/>
    <col min="7965" max="7965" width="5.25" style="558" customWidth="1"/>
    <col min="7966" max="7966" width="11.25" style="558" customWidth="1"/>
    <col min="7967" max="7996" width="7.25" style="558" customWidth="1"/>
    <col min="7997" max="7998" width="9" style="558" customWidth="1"/>
    <col min="7999" max="7999" width="7.25" style="558" customWidth="1"/>
    <col min="8000" max="8000" width="9" style="558" customWidth="1"/>
    <col min="8001" max="8001" width="5.25" style="558" customWidth="1"/>
    <col min="8002" max="8002" width="11.25" style="558" customWidth="1"/>
    <col min="8003" max="8038" width="7.25" style="558" customWidth="1"/>
    <col min="8039" max="8192" width="11.25" style="558"/>
    <col min="8193" max="8193" width="2.625" style="558" customWidth="1"/>
    <col min="8194" max="8194" width="1.625" style="558" customWidth="1"/>
    <col min="8195" max="8196" width="12.5" style="558" customWidth="1"/>
    <col min="8197" max="8197" width="2.875" style="558" customWidth="1"/>
    <col min="8198" max="8198" width="9.125" style="558" customWidth="1"/>
    <col min="8199" max="8199" width="5.75" style="558" customWidth="1"/>
    <col min="8200" max="8200" width="8.5" style="558" customWidth="1"/>
    <col min="8201" max="8201" width="3.75" style="558" customWidth="1"/>
    <col min="8202" max="8202" width="9.75" style="558" customWidth="1"/>
    <col min="8203" max="8203" width="22.75" style="558" customWidth="1"/>
    <col min="8204" max="8204" width="14.75" style="558" customWidth="1"/>
    <col min="8205" max="8205" width="15.25" style="558" customWidth="1"/>
    <col min="8206" max="8206" width="14.25" style="558" customWidth="1"/>
    <col min="8207" max="8208" width="7.25" style="558" customWidth="1"/>
    <col min="8209" max="8209" width="5.75" style="558" customWidth="1"/>
    <col min="8210" max="8210" width="21.25" style="558" customWidth="1"/>
    <col min="8211" max="8211" width="13.25" style="558" customWidth="1"/>
    <col min="8212" max="8212" width="9" style="558" customWidth="1"/>
    <col min="8213" max="8213" width="23.25" style="558" customWidth="1"/>
    <col min="8214" max="8214" width="3.25" style="558" customWidth="1"/>
    <col min="8215" max="8215" width="11.25" style="558" customWidth="1"/>
    <col min="8216" max="8216" width="19.25" style="558" customWidth="1"/>
    <col min="8217" max="8217" width="11.25" style="558" customWidth="1"/>
    <col min="8218" max="8218" width="7.25" style="558" customWidth="1"/>
    <col min="8219" max="8219" width="21.25" style="558" customWidth="1"/>
    <col min="8220" max="8220" width="3.25" style="558" customWidth="1"/>
    <col min="8221" max="8221" width="5.25" style="558" customWidth="1"/>
    <col min="8222" max="8222" width="11.25" style="558" customWidth="1"/>
    <col min="8223" max="8252" width="7.25" style="558" customWidth="1"/>
    <col min="8253" max="8254" width="9" style="558" customWidth="1"/>
    <col min="8255" max="8255" width="7.25" style="558" customWidth="1"/>
    <col min="8256" max="8256" width="9" style="558" customWidth="1"/>
    <col min="8257" max="8257" width="5.25" style="558" customWidth="1"/>
    <col min="8258" max="8258" width="11.25" style="558" customWidth="1"/>
    <col min="8259" max="8294" width="7.25" style="558" customWidth="1"/>
    <col min="8295" max="8448" width="11.25" style="558"/>
    <col min="8449" max="8449" width="2.625" style="558" customWidth="1"/>
    <col min="8450" max="8450" width="1.625" style="558" customWidth="1"/>
    <col min="8451" max="8452" width="12.5" style="558" customWidth="1"/>
    <col min="8453" max="8453" width="2.875" style="558" customWidth="1"/>
    <col min="8454" max="8454" width="9.125" style="558" customWidth="1"/>
    <col min="8455" max="8455" width="5.75" style="558" customWidth="1"/>
    <col min="8456" max="8456" width="8.5" style="558" customWidth="1"/>
    <col min="8457" max="8457" width="3.75" style="558" customWidth="1"/>
    <col min="8458" max="8458" width="9.75" style="558" customWidth="1"/>
    <col min="8459" max="8459" width="22.75" style="558" customWidth="1"/>
    <col min="8460" max="8460" width="14.75" style="558" customWidth="1"/>
    <col min="8461" max="8461" width="15.25" style="558" customWidth="1"/>
    <col min="8462" max="8462" width="14.25" style="558" customWidth="1"/>
    <col min="8463" max="8464" width="7.25" style="558" customWidth="1"/>
    <col min="8465" max="8465" width="5.75" style="558" customWidth="1"/>
    <col min="8466" max="8466" width="21.25" style="558" customWidth="1"/>
    <col min="8467" max="8467" width="13.25" style="558" customWidth="1"/>
    <col min="8468" max="8468" width="9" style="558" customWidth="1"/>
    <col min="8469" max="8469" width="23.25" style="558" customWidth="1"/>
    <col min="8470" max="8470" width="3.25" style="558" customWidth="1"/>
    <col min="8471" max="8471" width="11.25" style="558" customWidth="1"/>
    <col min="8472" max="8472" width="19.25" style="558" customWidth="1"/>
    <col min="8473" max="8473" width="11.25" style="558" customWidth="1"/>
    <col min="8474" max="8474" width="7.25" style="558" customWidth="1"/>
    <col min="8475" max="8475" width="21.25" style="558" customWidth="1"/>
    <col min="8476" max="8476" width="3.25" style="558" customWidth="1"/>
    <col min="8477" max="8477" width="5.25" style="558" customWidth="1"/>
    <col min="8478" max="8478" width="11.25" style="558" customWidth="1"/>
    <col min="8479" max="8508" width="7.25" style="558" customWidth="1"/>
    <col min="8509" max="8510" width="9" style="558" customWidth="1"/>
    <col min="8511" max="8511" width="7.25" style="558" customWidth="1"/>
    <col min="8512" max="8512" width="9" style="558" customWidth="1"/>
    <col min="8513" max="8513" width="5.25" style="558" customWidth="1"/>
    <col min="8514" max="8514" width="11.25" style="558" customWidth="1"/>
    <col min="8515" max="8550" width="7.25" style="558" customWidth="1"/>
    <col min="8551" max="8704" width="11.25" style="558"/>
    <col min="8705" max="8705" width="2.625" style="558" customWidth="1"/>
    <col min="8706" max="8706" width="1.625" style="558" customWidth="1"/>
    <col min="8707" max="8708" width="12.5" style="558" customWidth="1"/>
    <col min="8709" max="8709" width="2.875" style="558" customWidth="1"/>
    <col min="8710" max="8710" width="9.125" style="558" customWidth="1"/>
    <col min="8711" max="8711" width="5.75" style="558" customWidth="1"/>
    <col min="8712" max="8712" width="8.5" style="558" customWidth="1"/>
    <col min="8713" max="8713" width="3.75" style="558" customWidth="1"/>
    <col min="8714" max="8714" width="9.75" style="558" customWidth="1"/>
    <col min="8715" max="8715" width="22.75" style="558" customWidth="1"/>
    <col min="8716" max="8716" width="14.75" style="558" customWidth="1"/>
    <col min="8717" max="8717" width="15.25" style="558" customWidth="1"/>
    <col min="8718" max="8718" width="14.25" style="558" customWidth="1"/>
    <col min="8719" max="8720" width="7.25" style="558" customWidth="1"/>
    <col min="8721" max="8721" width="5.75" style="558" customWidth="1"/>
    <col min="8722" max="8722" width="21.25" style="558" customWidth="1"/>
    <col min="8723" max="8723" width="13.25" style="558" customWidth="1"/>
    <col min="8724" max="8724" width="9" style="558" customWidth="1"/>
    <col min="8725" max="8725" width="23.25" style="558" customWidth="1"/>
    <col min="8726" max="8726" width="3.25" style="558" customWidth="1"/>
    <col min="8727" max="8727" width="11.25" style="558" customWidth="1"/>
    <col min="8728" max="8728" width="19.25" style="558" customWidth="1"/>
    <col min="8729" max="8729" width="11.25" style="558" customWidth="1"/>
    <col min="8730" max="8730" width="7.25" style="558" customWidth="1"/>
    <col min="8731" max="8731" width="21.25" style="558" customWidth="1"/>
    <col min="8732" max="8732" width="3.25" style="558" customWidth="1"/>
    <col min="8733" max="8733" width="5.25" style="558" customWidth="1"/>
    <col min="8734" max="8734" width="11.25" style="558" customWidth="1"/>
    <col min="8735" max="8764" width="7.25" style="558" customWidth="1"/>
    <col min="8765" max="8766" width="9" style="558" customWidth="1"/>
    <col min="8767" max="8767" width="7.25" style="558" customWidth="1"/>
    <col min="8768" max="8768" width="9" style="558" customWidth="1"/>
    <col min="8769" max="8769" width="5.25" style="558" customWidth="1"/>
    <col min="8770" max="8770" width="11.25" style="558" customWidth="1"/>
    <col min="8771" max="8806" width="7.25" style="558" customWidth="1"/>
    <col min="8807" max="8960" width="11.25" style="558"/>
    <col min="8961" max="8961" width="2.625" style="558" customWidth="1"/>
    <col min="8962" max="8962" width="1.625" style="558" customWidth="1"/>
    <col min="8963" max="8964" width="12.5" style="558" customWidth="1"/>
    <col min="8965" max="8965" width="2.875" style="558" customWidth="1"/>
    <col min="8966" max="8966" width="9.125" style="558" customWidth="1"/>
    <col min="8967" max="8967" width="5.75" style="558" customWidth="1"/>
    <col min="8968" max="8968" width="8.5" style="558" customWidth="1"/>
    <col min="8969" max="8969" width="3.75" style="558" customWidth="1"/>
    <col min="8970" max="8970" width="9.75" style="558" customWidth="1"/>
    <col min="8971" max="8971" width="22.75" style="558" customWidth="1"/>
    <col min="8972" max="8972" width="14.75" style="558" customWidth="1"/>
    <col min="8973" max="8973" width="15.25" style="558" customWidth="1"/>
    <col min="8974" max="8974" width="14.25" style="558" customWidth="1"/>
    <col min="8975" max="8976" width="7.25" style="558" customWidth="1"/>
    <col min="8977" max="8977" width="5.75" style="558" customWidth="1"/>
    <col min="8978" max="8978" width="21.25" style="558" customWidth="1"/>
    <col min="8979" max="8979" width="13.25" style="558" customWidth="1"/>
    <col min="8980" max="8980" width="9" style="558" customWidth="1"/>
    <col min="8981" max="8981" width="23.25" style="558" customWidth="1"/>
    <col min="8982" max="8982" width="3.25" style="558" customWidth="1"/>
    <col min="8983" max="8983" width="11.25" style="558" customWidth="1"/>
    <col min="8984" max="8984" width="19.25" style="558" customWidth="1"/>
    <col min="8985" max="8985" width="11.25" style="558" customWidth="1"/>
    <col min="8986" max="8986" width="7.25" style="558" customWidth="1"/>
    <col min="8987" max="8987" width="21.25" style="558" customWidth="1"/>
    <col min="8988" max="8988" width="3.25" style="558" customWidth="1"/>
    <col min="8989" max="8989" width="5.25" style="558" customWidth="1"/>
    <col min="8990" max="8990" width="11.25" style="558" customWidth="1"/>
    <col min="8991" max="9020" width="7.25" style="558" customWidth="1"/>
    <col min="9021" max="9022" width="9" style="558" customWidth="1"/>
    <col min="9023" max="9023" width="7.25" style="558" customWidth="1"/>
    <col min="9024" max="9024" width="9" style="558" customWidth="1"/>
    <col min="9025" max="9025" width="5.25" style="558" customWidth="1"/>
    <col min="9026" max="9026" width="11.25" style="558" customWidth="1"/>
    <col min="9027" max="9062" width="7.25" style="558" customWidth="1"/>
    <col min="9063" max="9216" width="11.25" style="558"/>
    <col min="9217" max="9217" width="2.625" style="558" customWidth="1"/>
    <col min="9218" max="9218" width="1.625" style="558" customWidth="1"/>
    <col min="9219" max="9220" width="12.5" style="558" customWidth="1"/>
    <col min="9221" max="9221" width="2.875" style="558" customWidth="1"/>
    <col min="9222" max="9222" width="9.125" style="558" customWidth="1"/>
    <col min="9223" max="9223" width="5.75" style="558" customWidth="1"/>
    <col min="9224" max="9224" width="8.5" style="558" customWidth="1"/>
    <col min="9225" max="9225" width="3.75" style="558" customWidth="1"/>
    <col min="9226" max="9226" width="9.75" style="558" customWidth="1"/>
    <col min="9227" max="9227" width="22.75" style="558" customWidth="1"/>
    <col min="9228" max="9228" width="14.75" style="558" customWidth="1"/>
    <col min="9229" max="9229" width="15.25" style="558" customWidth="1"/>
    <col min="9230" max="9230" width="14.25" style="558" customWidth="1"/>
    <col min="9231" max="9232" width="7.25" style="558" customWidth="1"/>
    <col min="9233" max="9233" width="5.75" style="558" customWidth="1"/>
    <col min="9234" max="9234" width="21.25" style="558" customWidth="1"/>
    <col min="9235" max="9235" width="13.25" style="558" customWidth="1"/>
    <col min="9236" max="9236" width="9" style="558" customWidth="1"/>
    <col min="9237" max="9237" width="23.25" style="558" customWidth="1"/>
    <col min="9238" max="9238" width="3.25" style="558" customWidth="1"/>
    <col min="9239" max="9239" width="11.25" style="558" customWidth="1"/>
    <col min="9240" max="9240" width="19.25" style="558" customWidth="1"/>
    <col min="9241" max="9241" width="11.25" style="558" customWidth="1"/>
    <col min="9242" max="9242" width="7.25" style="558" customWidth="1"/>
    <col min="9243" max="9243" width="21.25" style="558" customWidth="1"/>
    <col min="9244" max="9244" width="3.25" style="558" customWidth="1"/>
    <col min="9245" max="9245" width="5.25" style="558" customWidth="1"/>
    <col min="9246" max="9246" width="11.25" style="558" customWidth="1"/>
    <col min="9247" max="9276" width="7.25" style="558" customWidth="1"/>
    <col min="9277" max="9278" width="9" style="558" customWidth="1"/>
    <col min="9279" max="9279" width="7.25" style="558" customWidth="1"/>
    <col min="9280" max="9280" width="9" style="558" customWidth="1"/>
    <col min="9281" max="9281" width="5.25" style="558" customWidth="1"/>
    <col min="9282" max="9282" width="11.25" style="558" customWidth="1"/>
    <col min="9283" max="9318" width="7.25" style="558" customWidth="1"/>
    <col min="9319" max="9472" width="11.25" style="558"/>
    <col min="9473" max="9473" width="2.625" style="558" customWidth="1"/>
    <col min="9474" max="9474" width="1.625" style="558" customWidth="1"/>
    <col min="9475" max="9476" width="12.5" style="558" customWidth="1"/>
    <col min="9477" max="9477" width="2.875" style="558" customWidth="1"/>
    <col min="9478" max="9478" width="9.125" style="558" customWidth="1"/>
    <col min="9479" max="9479" width="5.75" style="558" customWidth="1"/>
    <col min="9480" max="9480" width="8.5" style="558" customWidth="1"/>
    <col min="9481" max="9481" width="3.75" style="558" customWidth="1"/>
    <col min="9482" max="9482" width="9.75" style="558" customWidth="1"/>
    <col min="9483" max="9483" width="22.75" style="558" customWidth="1"/>
    <col min="9484" max="9484" width="14.75" style="558" customWidth="1"/>
    <col min="9485" max="9485" width="15.25" style="558" customWidth="1"/>
    <col min="9486" max="9486" width="14.25" style="558" customWidth="1"/>
    <col min="9487" max="9488" width="7.25" style="558" customWidth="1"/>
    <col min="9489" max="9489" width="5.75" style="558" customWidth="1"/>
    <col min="9490" max="9490" width="21.25" style="558" customWidth="1"/>
    <col min="9491" max="9491" width="13.25" style="558" customWidth="1"/>
    <col min="9492" max="9492" width="9" style="558" customWidth="1"/>
    <col min="9493" max="9493" width="23.25" style="558" customWidth="1"/>
    <col min="9494" max="9494" width="3.25" style="558" customWidth="1"/>
    <col min="9495" max="9495" width="11.25" style="558" customWidth="1"/>
    <col min="9496" max="9496" width="19.25" style="558" customWidth="1"/>
    <col min="9497" max="9497" width="11.25" style="558" customWidth="1"/>
    <col min="9498" max="9498" width="7.25" style="558" customWidth="1"/>
    <col min="9499" max="9499" width="21.25" style="558" customWidth="1"/>
    <col min="9500" max="9500" width="3.25" style="558" customWidth="1"/>
    <col min="9501" max="9501" width="5.25" style="558" customWidth="1"/>
    <col min="9502" max="9502" width="11.25" style="558" customWidth="1"/>
    <col min="9503" max="9532" width="7.25" style="558" customWidth="1"/>
    <col min="9533" max="9534" width="9" style="558" customWidth="1"/>
    <col min="9535" max="9535" width="7.25" style="558" customWidth="1"/>
    <col min="9536" max="9536" width="9" style="558" customWidth="1"/>
    <col min="9537" max="9537" width="5.25" style="558" customWidth="1"/>
    <col min="9538" max="9538" width="11.25" style="558" customWidth="1"/>
    <col min="9539" max="9574" width="7.25" style="558" customWidth="1"/>
    <col min="9575" max="9728" width="11.25" style="558"/>
    <col min="9729" max="9729" width="2.625" style="558" customWidth="1"/>
    <col min="9730" max="9730" width="1.625" style="558" customWidth="1"/>
    <col min="9731" max="9732" width="12.5" style="558" customWidth="1"/>
    <col min="9733" max="9733" width="2.875" style="558" customWidth="1"/>
    <col min="9734" max="9734" width="9.125" style="558" customWidth="1"/>
    <col min="9735" max="9735" width="5.75" style="558" customWidth="1"/>
    <col min="9736" max="9736" width="8.5" style="558" customWidth="1"/>
    <col min="9737" max="9737" width="3.75" style="558" customWidth="1"/>
    <col min="9738" max="9738" width="9.75" style="558" customWidth="1"/>
    <col min="9739" max="9739" width="22.75" style="558" customWidth="1"/>
    <col min="9740" max="9740" width="14.75" style="558" customWidth="1"/>
    <col min="9741" max="9741" width="15.25" style="558" customWidth="1"/>
    <col min="9742" max="9742" width="14.25" style="558" customWidth="1"/>
    <col min="9743" max="9744" width="7.25" style="558" customWidth="1"/>
    <col min="9745" max="9745" width="5.75" style="558" customWidth="1"/>
    <col min="9746" max="9746" width="21.25" style="558" customWidth="1"/>
    <col min="9747" max="9747" width="13.25" style="558" customWidth="1"/>
    <col min="9748" max="9748" width="9" style="558" customWidth="1"/>
    <col min="9749" max="9749" width="23.25" style="558" customWidth="1"/>
    <col min="9750" max="9750" width="3.25" style="558" customWidth="1"/>
    <col min="9751" max="9751" width="11.25" style="558" customWidth="1"/>
    <col min="9752" max="9752" width="19.25" style="558" customWidth="1"/>
    <col min="9753" max="9753" width="11.25" style="558" customWidth="1"/>
    <col min="9754" max="9754" width="7.25" style="558" customWidth="1"/>
    <col min="9755" max="9755" width="21.25" style="558" customWidth="1"/>
    <col min="9756" max="9756" width="3.25" style="558" customWidth="1"/>
    <col min="9757" max="9757" width="5.25" style="558" customWidth="1"/>
    <col min="9758" max="9758" width="11.25" style="558" customWidth="1"/>
    <col min="9759" max="9788" width="7.25" style="558" customWidth="1"/>
    <col min="9789" max="9790" width="9" style="558" customWidth="1"/>
    <col min="9791" max="9791" width="7.25" style="558" customWidth="1"/>
    <col min="9792" max="9792" width="9" style="558" customWidth="1"/>
    <col min="9793" max="9793" width="5.25" style="558" customWidth="1"/>
    <col min="9794" max="9794" width="11.25" style="558" customWidth="1"/>
    <col min="9795" max="9830" width="7.25" style="558" customWidth="1"/>
    <col min="9831" max="9984" width="11.25" style="558"/>
    <col min="9985" max="9985" width="2.625" style="558" customWidth="1"/>
    <col min="9986" max="9986" width="1.625" style="558" customWidth="1"/>
    <col min="9987" max="9988" width="12.5" style="558" customWidth="1"/>
    <col min="9989" max="9989" width="2.875" style="558" customWidth="1"/>
    <col min="9990" max="9990" width="9.125" style="558" customWidth="1"/>
    <col min="9991" max="9991" width="5.75" style="558" customWidth="1"/>
    <col min="9992" max="9992" width="8.5" style="558" customWidth="1"/>
    <col min="9993" max="9993" width="3.75" style="558" customWidth="1"/>
    <col min="9994" max="9994" width="9.75" style="558" customWidth="1"/>
    <col min="9995" max="9995" width="22.75" style="558" customWidth="1"/>
    <col min="9996" max="9996" width="14.75" style="558" customWidth="1"/>
    <col min="9997" max="9997" width="15.25" style="558" customWidth="1"/>
    <col min="9998" max="9998" width="14.25" style="558" customWidth="1"/>
    <col min="9999" max="10000" width="7.25" style="558" customWidth="1"/>
    <col min="10001" max="10001" width="5.75" style="558" customWidth="1"/>
    <col min="10002" max="10002" width="21.25" style="558" customWidth="1"/>
    <col min="10003" max="10003" width="13.25" style="558" customWidth="1"/>
    <col min="10004" max="10004" width="9" style="558" customWidth="1"/>
    <col min="10005" max="10005" width="23.25" style="558" customWidth="1"/>
    <col min="10006" max="10006" width="3.25" style="558" customWidth="1"/>
    <col min="10007" max="10007" width="11.25" style="558" customWidth="1"/>
    <col min="10008" max="10008" width="19.25" style="558" customWidth="1"/>
    <col min="10009" max="10009" width="11.25" style="558" customWidth="1"/>
    <col min="10010" max="10010" width="7.25" style="558" customWidth="1"/>
    <col min="10011" max="10011" width="21.25" style="558" customWidth="1"/>
    <col min="10012" max="10012" width="3.25" style="558" customWidth="1"/>
    <col min="10013" max="10013" width="5.25" style="558" customWidth="1"/>
    <col min="10014" max="10014" width="11.25" style="558" customWidth="1"/>
    <col min="10015" max="10044" width="7.25" style="558" customWidth="1"/>
    <col min="10045" max="10046" width="9" style="558" customWidth="1"/>
    <col min="10047" max="10047" width="7.25" style="558" customWidth="1"/>
    <col min="10048" max="10048" width="9" style="558" customWidth="1"/>
    <col min="10049" max="10049" width="5.25" style="558" customWidth="1"/>
    <col min="10050" max="10050" width="11.25" style="558" customWidth="1"/>
    <col min="10051" max="10086" width="7.25" style="558" customWidth="1"/>
    <col min="10087" max="10240" width="11.25" style="558"/>
    <col min="10241" max="10241" width="2.625" style="558" customWidth="1"/>
    <col min="10242" max="10242" width="1.625" style="558" customWidth="1"/>
    <col min="10243" max="10244" width="12.5" style="558" customWidth="1"/>
    <col min="10245" max="10245" width="2.875" style="558" customWidth="1"/>
    <col min="10246" max="10246" width="9.125" style="558" customWidth="1"/>
    <col min="10247" max="10247" width="5.75" style="558" customWidth="1"/>
    <col min="10248" max="10248" width="8.5" style="558" customWidth="1"/>
    <col min="10249" max="10249" width="3.75" style="558" customWidth="1"/>
    <col min="10250" max="10250" width="9.75" style="558" customWidth="1"/>
    <col min="10251" max="10251" width="22.75" style="558" customWidth="1"/>
    <col min="10252" max="10252" width="14.75" style="558" customWidth="1"/>
    <col min="10253" max="10253" width="15.25" style="558" customWidth="1"/>
    <col min="10254" max="10254" width="14.25" style="558" customWidth="1"/>
    <col min="10255" max="10256" width="7.25" style="558" customWidth="1"/>
    <col min="10257" max="10257" width="5.75" style="558" customWidth="1"/>
    <col min="10258" max="10258" width="21.25" style="558" customWidth="1"/>
    <col min="10259" max="10259" width="13.25" style="558" customWidth="1"/>
    <col min="10260" max="10260" width="9" style="558" customWidth="1"/>
    <col min="10261" max="10261" width="23.25" style="558" customWidth="1"/>
    <col min="10262" max="10262" width="3.25" style="558" customWidth="1"/>
    <col min="10263" max="10263" width="11.25" style="558" customWidth="1"/>
    <col min="10264" max="10264" width="19.25" style="558" customWidth="1"/>
    <col min="10265" max="10265" width="11.25" style="558" customWidth="1"/>
    <col min="10266" max="10266" width="7.25" style="558" customWidth="1"/>
    <col min="10267" max="10267" width="21.25" style="558" customWidth="1"/>
    <col min="10268" max="10268" width="3.25" style="558" customWidth="1"/>
    <col min="10269" max="10269" width="5.25" style="558" customWidth="1"/>
    <col min="10270" max="10270" width="11.25" style="558" customWidth="1"/>
    <col min="10271" max="10300" width="7.25" style="558" customWidth="1"/>
    <col min="10301" max="10302" width="9" style="558" customWidth="1"/>
    <col min="10303" max="10303" width="7.25" style="558" customWidth="1"/>
    <col min="10304" max="10304" width="9" style="558" customWidth="1"/>
    <col min="10305" max="10305" width="5.25" style="558" customWidth="1"/>
    <col min="10306" max="10306" width="11.25" style="558" customWidth="1"/>
    <col min="10307" max="10342" width="7.25" style="558" customWidth="1"/>
    <col min="10343" max="10496" width="11.25" style="558"/>
    <col min="10497" max="10497" width="2.625" style="558" customWidth="1"/>
    <col min="10498" max="10498" width="1.625" style="558" customWidth="1"/>
    <col min="10499" max="10500" width="12.5" style="558" customWidth="1"/>
    <col min="10501" max="10501" width="2.875" style="558" customWidth="1"/>
    <col min="10502" max="10502" width="9.125" style="558" customWidth="1"/>
    <col min="10503" max="10503" width="5.75" style="558" customWidth="1"/>
    <col min="10504" max="10504" width="8.5" style="558" customWidth="1"/>
    <col min="10505" max="10505" width="3.75" style="558" customWidth="1"/>
    <col min="10506" max="10506" width="9.75" style="558" customWidth="1"/>
    <col min="10507" max="10507" width="22.75" style="558" customWidth="1"/>
    <col min="10508" max="10508" width="14.75" style="558" customWidth="1"/>
    <col min="10509" max="10509" width="15.25" style="558" customWidth="1"/>
    <col min="10510" max="10510" width="14.25" style="558" customWidth="1"/>
    <col min="10511" max="10512" width="7.25" style="558" customWidth="1"/>
    <col min="10513" max="10513" width="5.75" style="558" customWidth="1"/>
    <col min="10514" max="10514" width="21.25" style="558" customWidth="1"/>
    <col min="10515" max="10515" width="13.25" style="558" customWidth="1"/>
    <col min="10516" max="10516" width="9" style="558" customWidth="1"/>
    <col min="10517" max="10517" width="23.25" style="558" customWidth="1"/>
    <col min="10518" max="10518" width="3.25" style="558" customWidth="1"/>
    <col min="10519" max="10519" width="11.25" style="558" customWidth="1"/>
    <col min="10520" max="10520" width="19.25" style="558" customWidth="1"/>
    <col min="10521" max="10521" width="11.25" style="558" customWidth="1"/>
    <col min="10522" max="10522" width="7.25" style="558" customWidth="1"/>
    <col min="10523" max="10523" width="21.25" style="558" customWidth="1"/>
    <col min="10524" max="10524" width="3.25" style="558" customWidth="1"/>
    <col min="10525" max="10525" width="5.25" style="558" customWidth="1"/>
    <col min="10526" max="10526" width="11.25" style="558" customWidth="1"/>
    <col min="10527" max="10556" width="7.25" style="558" customWidth="1"/>
    <col min="10557" max="10558" width="9" style="558" customWidth="1"/>
    <col min="10559" max="10559" width="7.25" style="558" customWidth="1"/>
    <col min="10560" max="10560" width="9" style="558" customWidth="1"/>
    <col min="10561" max="10561" width="5.25" style="558" customWidth="1"/>
    <col min="10562" max="10562" width="11.25" style="558" customWidth="1"/>
    <col min="10563" max="10598" width="7.25" style="558" customWidth="1"/>
    <col min="10599" max="10752" width="11.25" style="558"/>
    <col min="10753" max="10753" width="2.625" style="558" customWidth="1"/>
    <col min="10754" max="10754" width="1.625" style="558" customWidth="1"/>
    <col min="10755" max="10756" width="12.5" style="558" customWidth="1"/>
    <col min="10757" max="10757" width="2.875" style="558" customWidth="1"/>
    <col min="10758" max="10758" width="9.125" style="558" customWidth="1"/>
    <col min="10759" max="10759" width="5.75" style="558" customWidth="1"/>
    <col min="10760" max="10760" width="8.5" style="558" customWidth="1"/>
    <col min="10761" max="10761" width="3.75" style="558" customWidth="1"/>
    <col min="10762" max="10762" width="9.75" style="558" customWidth="1"/>
    <col min="10763" max="10763" width="22.75" style="558" customWidth="1"/>
    <col min="10764" max="10764" width="14.75" style="558" customWidth="1"/>
    <col min="10765" max="10765" width="15.25" style="558" customWidth="1"/>
    <col min="10766" max="10766" width="14.25" style="558" customWidth="1"/>
    <col min="10767" max="10768" width="7.25" style="558" customWidth="1"/>
    <col min="10769" max="10769" width="5.75" style="558" customWidth="1"/>
    <col min="10770" max="10770" width="21.25" style="558" customWidth="1"/>
    <col min="10771" max="10771" width="13.25" style="558" customWidth="1"/>
    <col min="10772" max="10772" width="9" style="558" customWidth="1"/>
    <col min="10773" max="10773" width="23.25" style="558" customWidth="1"/>
    <col min="10774" max="10774" width="3.25" style="558" customWidth="1"/>
    <col min="10775" max="10775" width="11.25" style="558" customWidth="1"/>
    <col min="10776" max="10776" width="19.25" style="558" customWidth="1"/>
    <col min="10777" max="10777" width="11.25" style="558" customWidth="1"/>
    <col min="10778" max="10778" width="7.25" style="558" customWidth="1"/>
    <col min="10779" max="10779" width="21.25" style="558" customWidth="1"/>
    <col min="10780" max="10780" width="3.25" style="558" customWidth="1"/>
    <col min="10781" max="10781" width="5.25" style="558" customWidth="1"/>
    <col min="10782" max="10782" width="11.25" style="558" customWidth="1"/>
    <col min="10783" max="10812" width="7.25" style="558" customWidth="1"/>
    <col min="10813" max="10814" width="9" style="558" customWidth="1"/>
    <col min="10815" max="10815" width="7.25" style="558" customWidth="1"/>
    <col min="10816" max="10816" width="9" style="558" customWidth="1"/>
    <col min="10817" max="10817" width="5.25" style="558" customWidth="1"/>
    <col min="10818" max="10818" width="11.25" style="558" customWidth="1"/>
    <col min="10819" max="10854" width="7.25" style="558" customWidth="1"/>
    <col min="10855" max="11008" width="11.25" style="558"/>
    <col min="11009" max="11009" width="2.625" style="558" customWidth="1"/>
    <col min="11010" max="11010" width="1.625" style="558" customWidth="1"/>
    <col min="11011" max="11012" width="12.5" style="558" customWidth="1"/>
    <col min="11013" max="11013" width="2.875" style="558" customWidth="1"/>
    <col min="11014" max="11014" width="9.125" style="558" customWidth="1"/>
    <col min="11015" max="11015" width="5.75" style="558" customWidth="1"/>
    <col min="11016" max="11016" width="8.5" style="558" customWidth="1"/>
    <col min="11017" max="11017" width="3.75" style="558" customWidth="1"/>
    <col min="11018" max="11018" width="9.75" style="558" customWidth="1"/>
    <col min="11019" max="11019" width="22.75" style="558" customWidth="1"/>
    <col min="11020" max="11020" width="14.75" style="558" customWidth="1"/>
    <col min="11021" max="11021" width="15.25" style="558" customWidth="1"/>
    <col min="11022" max="11022" width="14.25" style="558" customWidth="1"/>
    <col min="11023" max="11024" width="7.25" style="558" customWidth="1"/>
    <col min="11025" max="11025" width="5.75" style="558" customWidth="1"/>
    <col min="11026" max="11026" width="21.25" style="558" customWidth="1"/>
    <col min="11027" max="11027" width="13.25" style="558" customWidth="1"/>
    <col min="11028" max="11028" width="9" style="558" customWidth="1"/>
    <col min="11029" max="11029" width="23.25" style="558" customWidth="1"/>
    <col min="11030" max="11030" width="3.25" style="558" customWidth="1"/>
    <col min="11031" max="11031" width="11.25" style="558" customWidth="1"/>
    <col min="11032" max="11032" width="19.25" style="558" customWidth="1"/>
    <col min="11033" max="11033" width="11.25" style="558" customWidth="1"/>
    <col min="11034" max="11034" width="7.25" style="558" customWidth="1"/>
    <col min="11035" max="11035" width="21.25" style="558" customWidth="1"/>
    <col min="11036" max="11036" width="3.25" style="558" customWidth="1"/>
    <col min="11037" max="11037" width="5.25" style="558" customWidth="1"/>
    <col min="11038" max="11038" width="11.25" style="558" customWidth="1"/>
    <col min="11039" max="11068" width="7.25" style="558" customWidth="1"/>
    <col min="11069" max="11070" width="9" style="558" customWidth="1"/>
    <col min="11071" max="11071" width="7.25" style="558" customWidth="1"/>
    <col min="11072" max="11072" width="9" style="558" customWidth="1"/>
    <col min="11073" max="11073" width="5.25" style="558" customWidth="1"/>
    <col min="11074" max="11074" width="11.25" style="558" customWidth="1"/>
    <col min="11075" max="11110" width="7.25" style="558" customWidth="1"/>
    <col min="11111" max="11264" width="11.25" style="558"/>
    <col min="11265" max="11265" width="2.625" style="558" customWidth="1"/>
    <col min="11266" max="11266" width="1.625" style="558" customWidth="1"/>
    <col min="11267" max="11268" width="12.5" style="558" customWidth="1"/>
    <col min="11269" max="11269" width="2.875" style="558" customWidth="1"/>
    <col min="11270" max="11270" width="9.125" style="558" customWidth="1"/>
    <col min="11271" max="11271" width="5.75" style="558" customWidth="1"/>
    <col min="11272" max="11272" width="8.5" style="558" customWidth="1"/>
    <col min="11273" max="11273" width="3.75" style="558" customWidth="1"/>
    <col min="11274" max="11274" width="9.75" style="558" customWidth="1"/>
    <col min="11275" max="11275" width="22.75" style="558" customWidth="1"/>
    <col min="11276" max="11276" width="14.75" style="558" customWidth="1"/>
    <col min="11277" max="11277" width="15.25" style="558" customWidth="1"/>
    <col min="11278" max="11278" width="14.25" style="558" customWidth="1"/>
    <col min="11279" max="11280" width="7.25" style="558" customWidth="1"/>
    <col min="11281" max="11281" width="5.75" style="558" customWidth="1"/>
    <col min="11282" max="11282" width="21.25" style="558" customWidth="1"/>
    <col min="11283" max="11283" width="13.25" style="558" customWidth="1"/>
    <col min="11284" max="11284" width="9" style="558" customWidth="1"/>
    <col min="11285" max="11285" width="23.25" style="558" customWidth="1"/>
    <col min="11286" max="11286" width="3.25" style="558" customWidth="1"/>
    <col min="11287" max="11287" width="11.25" style="558" customWidth="1"/>
    <col min="11288" max="11288" width="19.25" style="558" customWidth="1"/>
    <col min="11289" max="11289" width="11.25" style="558" customWidth="1"/>
    <col min="11290" max="11290" width="7.25" style="558" customWidth="1"/>
    <col min="11291" max="11291" width="21.25" style="558" customWidth="1"/>
    <col min="11292" max="11292" width="3.25" style="558" customWidth="1"/>
    <col min="11293" max="11293" width="5.25" style="558" customWidth="1"/>
    <col min="11294" max="11294" width="11.25" style="558" customWidth="1"/>
    <col min="11295" max="11324" width="7.25" style="558" customWidth="1"/>
    <col min="11325" max="11326" width="9" style="558" customWidth="1"/>
    <col min="11327" max="11327" width="7.25" style="558" customWidth="1"/>
    <col min="11328" max="11328" width="9" style="558" customWidth="1"/>
    <col min="11329" max="11329" width="5.25" style="558" customWidth="1"/>
    <col min="11330" max="11330" width="11.25" style="558" customWidth="1"/>
    <col min="11331" max="11366" width="7.25" style="558" customWidth="1"/>
    <col min="11367" max="11520" width="11.25" style="558"/>
    <col min="11521" max="11521" width="2.625" style="558" customWidth="1"/>
    <col min="11522" max="11522" width="1.625" style="558" customWidth="1"/>
    <col min="11523" max="11524" width="12.5" style="558" customWidth="1"/>
    <col min="11525" max="11525" width="2.875" style="558" customWidth="1"/>
    <col min="11526" max="11526" width="9.125" style="558" customWidth="1"/>
    <col min="11527" max="11527" width="5.75" style="558" customWidth="1"/>
    <col min="11528" max="11528" width="8.5" style="558" customWidth="1"/>
    <col min="11529" max="11529" width="3.75" style="558" customWidth="1"/>
    <col min="11530" max="11530" width="9.75" style="558" customWidth="1"/>
    <col min="11531" max="11531" width="22.75" style="558" customWidth="1"/>
    <col min="11532" max="11532" width="14.75" style="558" customWidth="1"/>
    <col min="11533" max="11533" width="15.25" style="558" customWidth="1"/>
    <col min="11534" max="11534" width="14.25" style="558" customWidth="1"/>
    <col min="11535" max="11536" width="7.25" style="558" customWidth="1"/>
    <col min="11537" max="11537" width="5.75" style="558" customWidth="1"/>
    <col min="11538" max="11538" width="21.25" style="558" customWidth="1"/>
    <col min="11539" max="11539" width="13.25" style="558" customWidth="1"/>
    <col min="11540" max="11540" width="9" style="558" customWidth="1"/>
    <col min="11541" max="11541" width="23.25" style="558" customWidth="1"/>
    <col min="11542" max="11542" width="3.25" style="558" customWidth="1"/>
    <col min="11543" max="11543" width="11.25" style="558" customWidth="1"/>
    <col min="11544" max="11544" width="19.25" style="558" customWidth="1"/>
    <col min="11545" max="11545" width="11.25" style="558" customWidth="1"/>
    <col min="11546" max="11546" width="7.25" style="558" customWidth="1"/>
    <col min="11547" max="11547" width="21.25" style="558" customWidth="1"/>
    <col min="11548" max="11548" width="3.25" style="558" customWidth="1"/>
    <col min="11549" max="11549" width="5.25" style="558" customWidth="1"/>
    <col min="11550" max="11550" width="11.25" style="558" customWidth="1"/>
    <col min="11551" max="11580" width="7.25" style="558" customWidth="1"/>
    <col min="11581" max="11582" width="9" style="558" customWidth="1"/>
    <col min="11583" max="11583" width="7.25" style="558" customWidth="1"/>
    <col min="11584" max="11584" width="9" style="558" customWidth="1"/>
    <col min="11585" max="11585" width="5.25" style="558" customWidth="1"/>
    <col min="11586" max="11586" width="11.25" style="558" customWidth="1"/>
    <col min="11587" max="11622" width="7.25" style="558" customWidth="1"/>
    <col min="11623" max="11776" width="11.25" style="558"/>
    <col min="11777" max="11777" width="2.625" style="558" customWidth="1"/>
    <col min="11778" max="11778" width="1.625" style="558" customWidth="1"/>
    <col min="11779" max="11780" width="12.5" style="558" customWidth="1"/>
    <col min="11781" max="11781" width="2.875" style="558" customWidth="1"/>
    <col min="11782" max="11782" width="9.125" style="558" customWidth="1"/>
    <col min="11783" max="11783" width="5.75" style="558" customWidth="1"/>
    <col min="11784" max="11784" width="8.5" style="558" customWidth="1"/>
    <col min="11785" max="11785" width="3.75" style="558" customWidth="1"/>
    <col min="11786" max="11786" width="9.75" style="558" customWidth="1"/>
    <col min="11787" max="11787" width="22.75" style="558" customWidth="1"/>
    <col min="11788" max="11788" width="14.75" style="558" customWidth="1"/>
    <col min="11789" max="11789" width="15.25" style="558" customWidth="1"/>
    <col min="11790" max="11790" width="14.25" style="558" customWidth="1"/>
    <col min="11791" max="11792" width="7.25" style="558" customWidth="1"/>
    <col min="11793" max="11793" width="5.75" style="558" customWidth="1"/>
    <col min="11794" max="11794" width="21.25" style="558" customWidth="1"/>
    <col min="11795" max="11795" width="13.25" style="558" customWidth="1"/>
    <col min="11796" max="11796" width="9" style="558" customWidth="1"/>
    <col min="11797" max="11797" width="23.25" style="558" customWidth="1"/>
    <col min="11798" max="11798" width="3.25" style="558" customWidth="1"/>
    <col min="11799" max="11799" width="11.25" style="558" customWidth="1"/>
    <col min="11800" max="11800" width="19.25" style="558" customWidth="1"/>
    <col min="11801" max="11801" width="11.25" style="558" customWidth="1"/>
    <col min="11802" max="11802" width="7.25" style="558" customWidth="1"/>
    <col min="11803" max="11803" width="21.25" style="558" customWidth="1"/>
    <col min="11804" max="11804" width="3.25" style="558" customWidth="1"/>
    <col min="11805" max="11805" width="5.25" style="558" customWidth="1"/>
    <col min="11806" max="11806" width="11.25" style="558" customWidth="1"/>
    <col min="11807" max="11836" width="7.25" style="558" customWidth="1"/>
    <col min="11837" max="11838" width="9" style="558" customWidth="1"/>
    <col min="11839" max="11839" width="7.25" style="558" customWidth="1"/>
    <col min="11840" max="11840" width="9" style="558" customWidth="1"/>
    <col min="11841" max="11841" width="5.25" style="558" customWidth="1"/>
    <col min="11842" max="11842" width="11.25" style="558" customWidth="1"/>
    <col min="11843" max="11878" width="7.25" style="558" customWidth="1"/>
    <col min="11879" max="12032" width="11.25" style="558"/>
    <col min="12033" max="12033" width="2.625" style="558" customWidth="1"/>
    <col min="12034" max="12034" width="1.625" style="558" customWidth="1"/>
    <col min="12035" max="12036" width="12.5" style="558" customWidth="1"/>
    <col min="12037" max="12037" width="2.875" style="558" customWidth="1"/>
    <col min="12038" max="12038" width="9.125" style="558" customWidth="1"/>
    <col min="12039" max="12039" width="5.75" style="558" customWidth="1"/>
    <col min="12040" max="12040" width="8.5" style="558" customWidth="1"/>
    <col min="12041" max="12041" width="3.75" style="558" customWidth="1"/>
    <col min="12042" max="12042" width="9.75" style="558" customWidth="1"/>
    <col min="12043" max="12043" width="22.75" style="558" customWidth="1"/>
    <col min="12044" max="12044" width="14.75" style="558" customWidth="1"/>
    <col min="12045" max="12045" width="15.25" style="558" customWidth="1"/>
    <col min="12046" max="12046" width="14.25" style="558" customWidth="1"/>
    <col min="12047" max="12048" width="7.25" style="558" customWidth="1"/>
    <col min="12049" max="12049" width="5.75" style="558" customWidth="1"/>
    <col min="12050" max="12050" width="21.25" style="558" customWidth="1"/>
    <col min="12051" max="12051" width="13.25" style="558" customWidth="1"/>
    <col min="12052" max="12052" width="9" style="558" customWidth="1"/>
    <col min="12053" max="12053" width="23.25" style="558" customWidth="1"/>
    <col min="12054" max="12054" width="3.25" style="558" customWidth="1"/>
    <col min="12055" max="12055" width="11.25" style="558" customWidth="1"/>
    <col min="12056" max="12056" width="19.25" style="558" customWidth="1"/>
    <col min="12057" max="12057" width="11.25" style="558" customWidth="1"/>
    <col min="12058" max="12058" width="7.25" style="558" customWidth="1"/>
    <col min="12059" max="12059" width="21.25" style="558" customWidth="1"/>
    <col min="12060" max="12060" width="3.25" style="558" customWidth="1"/>
    <col min="12061" max="12061" width="5.25" style="558" customWidth="1"/>
    <col min="12062" max="12062" width="11.25" style="558" customWidth="1"/>
    <col min="12063" max="12092" width="7.25" style="558" customWidth="1"/>
    <col min="12093" max="12094" width="9" style="558" customWidth="1"/>
    <col min="12095" max="12095" width="7.25" style="558" customWidth="1"/>
    <col min="12096" max="12096" width="9" style="558" customWidth="1"/>
    <col min="12097" max="12097" width="5.25" style="558" customWidth="1"/>
    <col min="12098" max="12098" width="11.25" style="558" customWidth="1"/>
    <col min="12099" max="12134" width="7.25" style="558" customWidth="1"/>
    <col min="12135" max="12288" width="11.25" style="558"/>
    <col min="12289" max="12289" width="2.625" style="558" customWidth="1"/>
    <col min="12290" max="12290" width="1.625" style="558" customWidth="1"/>
    <col min="12291" max="12292" width="12.5" style="558" customWidth="1"/>
    <col min="12293" max="12293" width="2.875" style="558" customWidth="1"/>
    <col min="12294" max="12294" width="9.125" style="558" customWidth="1"/>
    <col min="12295" max="12295" width="5.75" style="558" customWidth="1"/>
    <col min="12296" max="12296" width="8.5" style="558" customWidth="1"/>
    <col min="12297" max="12297" width="3.75" style="558" customWidth="1"/>
    <col min="12298" max="12298" width="9.75" style="558" customWidth="1"/>
    <col min="12299" max="12299" width="22.75" style="558" customWidth="1"/>
    <col min="12300" max="12300" width="14.75" style="558" customWidth="1"/>
    <col min="12301" max="12301" width="15.25" style="558" customWidth="1"/>
    <col min="12302" max="12302" width="14.25" style="558" customWidth="1"/>
    <col min="12303" max="12304" width="7.25" style="558" customWidth="1"/>
    <col min="12305" max="12305" width="5.75" style="558" customWidth="1"/>
    <col min="12306" max="12306" width="21.25" style="558" customWidth="1"/>
    <col min="12307" max="12307" width="13.25" style="558" customWidth="1"/>
    <col min="12308" max="12308" width="9" style="558" customWidth="1"/>
    <col min="12309" max="12309" width="23.25" style="558" customWidth="1"/>
    <col min="12310" max="12310" width="3.25" style="558" customWidth="1"/>
    <col min="12311" max="12311" width="11.25" style="558" customWidth="1"/>
    <col min="12312" max="12312" width="19.25" style="558" customWidth="1"/>
    <col min="12313" max="12313" width="11.25" style="558" customWidth="1"/>
    <col min="12314" max="12314" width="7.25" style="558" customWidth="1"/>
    <col min="12315" max="12315" width="21.25" style="558" customWidth="1"/>
    <col min="12316" max="12316" width="3.25" style="558" customWidth="1"/>
    <col min="12317" max="12317" width="5.25" style="558" customWidth="1"/>
    <col min="12318" max="12318" width="11.25" style="558" customWidth="1"/>
    <col min="12319" max="12348" width="7.25" style="558" customWidth="1"/>
    <col min="12349" max="12350" width="9" style="558" customWidth="1"/>
    <col min="12351" max="12351" width="7.25" style="558" customWidth="1"/>
    <col min="12352" max="12352" width="9" style="558" customWidth="1"/>
    <col min="12353" max="12353" width="5.25" style="558" customWidth="1"/>
    <col min="12354" max="12354" width="11.25" style="558" customWidth="1"/>
    <col min="12355" max="12390" width="7.25" style="558" customWidth="1"/>
    <col min="12391" max="12544" width="11.25" style="558"/>
    <col min="12545" max="12545" width="2.625" style="558" customWidth="1"/>
    <col min="12546" max="12546" width="1.625" style="558" customWidth="1"/>
    <col min="12547" max="12548" width="12.5" style="558" customWidth="1"/>
    <col min="12549" max="12549" width="2.875" style="558" customWidth="1"/>
    <col min="12550" max="12550" width="9.125" style="558" customWidth="1"/>
    <col min="12551" max="12551" width="5.75" style="558" customWidth="1"/>
    <col min="12552" max="12552" width="8.5" style="558" customWidth="1"/>
    <col min="12553" max="12553" width="3.75" style="558" customWidth="1"/>
    <col min="12554" max="12554" width="9.75" style="558" customWidth="1"/>
    <col min="12555" max="12555" width="22.75" style="558" customWidth="1"/>
    <col min="12556" max="12556" width="14.75" style="558" customWidth="1"/>
    <col min="12557" max="12557" width="15.25" style="558" customWidth="1"/>
    <col min="12558" max="12558" width="14.25" style="558" customWidth="1"/>
    <col min="12559" max="12560" width="7.25" style="558" customWidth="1"/>
    <col min="12561" max="12561" width="5.75" style="558" customWidth="1"/>
    <col min="12562" max="12562" width="21.25" style="558" customWidth="1"/>
    <col min="12563" max="12563" width="13.25" style="558" customWidth="1"/>
    <col min="12564" max="12564" width="9" style="558" customWidth="1"/>
    <col min="12565" max="12565" width="23.25" style="558" customWidth="1"/>
    <col min="12566" max="12566" width="3.25" style="558" customWidth="1"/>
    <col min="12567" max="12567" width="11.25" style="558" customWidth="1"/>
    <col min="12568" max="12568" width="19.25" style="558" customWidth="1"/>
    <col min="12569" max="12569" width="11.25" style="558" customWidth="1"/>
    <col min="12570" max="12570" width="7.25" style="558" customWidth="1"/>
    <col min="12571" max="12571" width="21.25" style="558" customWidth="1"/>
    <col min="12572" max="12572" width="3.25" style="558" customWidth="1"/>
    <col min="12573" max="12573" width="5.25" style="558" customWidth="1"/>
    <col min="12574" max="12574" width="11.25" style="558" customWidth="1"/>
    <col min="12575" max="12604" width="7.25" style="558" customWidth="1"/>
    <col min="12605" max="12606" width="9" style="558" customWidth="1"/>
    <col min="12607" max="12607" width="7.25" style="558" customWidth="1"/>
    <col min="12608" max="12608" width="9" style="558" customWidth="1"/>
    <col min="12609" max="12609" width="5.25" style="558" customWidth="1"/>
    <col min="12610" max="12610" width="11.25" style="558" customWidth="1"/>
    <col min="12611" max="12646" width="7.25" style="558" customWidth="1"/>
    <col min="12647" max="12800" width="11.25" style="558"/>
    <col min="12801" max="12801" width="2.625" style="558" customWidth="1"/>
    <col min="12802" max="12802" width="1.625" style="558" customWidth="1"/>
    <col min="12803" max="12804" width="12.5" style="558" customWidth="1"/>
    <col min="12805" max="12805" width="2.875" style="558" customWidth="1"/>
    <col min="12806" max="12806" width="9.125" style="558" customWidth="1"/>
    <col min="12807" max="12807" width="5.75" style="558" customWidth="1"/>
    <col min="12808" max="12808" width="8.5" style="558" customWidth="1"/>
    <col min="12809" max="12809" width="3.75" style="558" customWidth="1"/>
    <col min="12810" max="12810" width="9.75" style="558" customWidth="1"/>
    <col min="12811" max="12811" width="22.75" style="558" customWidth="1"/>
    <col min="12812" max="12812" width="14.75" style="558" customWidth="1"/>
    <col min="12813" max="12813" width="15.25" style="558" customWidth="1"/>
    <col min="12814" max="12814" width="14.25" style="558" customWidth="1"/>
    <col min="12815" max="12816" width="7.25" style="558" customWidth="1"/>
    <col min="12817" max="12817" width="5.75" style="558" customWidth="1"/>
    <col min="12818" max="12818" width="21.25" style="558" customWidth="1"/>
    <col min="12819" max="12819" width="13.25" style="558" customWidth="1"/>
    <col min="12820" max="12820" width="9" style="558" customWidth="1"/>
    <col min="12821" max="12821" width="23.25" style="558" customWidth="1"/>
    <col min="12822" max="12822" width="3.25" style="558" customWidth="1"/>
    <col min="12823" max="12823" width="11.25" style="558" customWidth="1"/>
    <col min="12824" max="12824" width="19.25" style="558" customWidth="1"/>
    <col min="12825" max="12825" width="11.25" style="558" customWidth="1"/>
    <col min="12826" max="12826" width="7.25" style="558" customWidth="1"/>
    <col min="12827" max="12827" width="21.25" style="558" customWidth="1"/>
    <col min="12828" max="12828" width="3.25" style="558" customWidth="1"/>
    <col min="12829" max="12829" width="5.25" style="558" customWidth="1"/>
    <col min="12830" max="12830" width="11.25" style="558" customWidth="1"/>
    <col min="12831" max="12860" width="7.25" style="558" customWidth="1"/>
    <col min="12861" max="12862" width="9" style="558" customWidth="1"/>
    <col min="12863" max="12863" width="7.25" style="558" customWidth="1"/>
    <col min="12864" max="12864" width="9" style="558" customWidth="1"/>
    <col min="12865" max="12865" width="5.25" style="558" customWidth="1"/>
    <col min="12866" max="12866" width="11.25" style="558" customWidth="1"/>
    <col min="12867" max="12902" width="7.25" style="558" customWidth="1"/>
    <col min="12903" max="13056" width="11.25" style="558"/>
    <col min="13057" max="13057" width="2.625" style="558" customWidth="1"/>
    <col min="13058" max="13058" width="1.625" style="558" customWidth="1"/>
    <col min="13059" max="13060" width="12.5" style="558" customWidth="1"/>
    <col min="13061" max="13061" width="2.875" style="558" customWidth="1"/>
    <col min="13062" max="13062" width="9.125" style="558" customWidth="1"/>
    <col min="13063" max="13063" width="5.75" style="558" customWidth="1"/>
    <col min="13064" max="13064" width="8.5" style="558" customWidth="1"/>
    <col min="13065" max="13065" width="3.75" style="558" customWidth="1"/>
    <col min="13066" max="13066" width="9.75" style="558" customWidth="1"/>
    <col min="13067" max="13067" width="22.75" style="558" customWidth="1"/>
    <col min="13068" max="13068" width="14.75" style="558" customWidth="1"/>
    <col min="13069" max="13069" width="15.25" style="558" customWidth="1"/>
    <col min="13070" max="13070" width="14.25" style="558" customWidth="1"/>
    <col min="13071" max="13072" width="7.25" style="558" customWidth="1"/>
    <col min="13073" max="13073" width="5.75" style="558" customWidth="1"/>
    <col min="13074" max="13074" width="21.25" style="558" customWidth="1"/>
    <col min="13075" max="13075" width="13.25" style="558" customWidth="1"/>
    <col min="13076" max="13076" width="9" style="558" customWidth="1"/>
    <col min="13077" max="13077" width="23.25" style="558" customWidth="1"/>
    <col min="13078" max="13078" width="3.25" style="558" customWidth="1"/>
    <col min="13079" max="13079" width="11.25" style="558" customWidth="1"/>
    <col min="13080" max="13080" width="19.25" style="558" customWidth="1"/>
    <col min="13081" max="13081" width="11.25" style="558" customWidth="1"/>
    <col min="13082" max="13082" width="7.25" style="558" customWidth="1"/>
    <col min="13083" max="13083" width="21.25" style="558" customWidth="1"/>
    <col min="13084" max="13084" width="3.25" style="558" customWidth="1"/>
    <col min="13085" max="13085" width="5.25" style="558" customWidth="1"/>
    <col min="13086" max="13086" width="11.25" style="558" customWidth="1"/>
    <col min="13087" max="13116" width="7.25" style="558" customWidth="1"/>
    <col min="13117" max="13118" width="9" style="558" customWidth="1"/>
    <col min="13119" max="13119" width="7.25" style="558" customWidth="1"/>
    <col min="13120" max="13120" width="9" style="558" customWidth="1"/>
    <col min="13121" max="13121" width="5.25" style="558" customWidth="1"/>
    <col min="13122" max="13122" width="11.25" style="558" customWidth="1"/>
    <col min="13123" max="13158" width="7.25" style="558" customWidth="1"/>
    <col min="13159" max="13312" width="11.25" style="558"/>
    <col min="13313" max="13313" width="2.625" style="558" customWidth="1"/>
    <col min="13314" max="13314" width="1.625" style="558" customWidth="1"/>
    <col min="13315" max="13316" width="12.5" style="558" customWidth="1"/>
    <col min="13317" max="13317" width="2.875" style="558" customWidth="1"/>
    <col min="13318" max="13318" width="9.125" style="558" customWidth="1"/>
    <col min="13319" max="13319" width="5.75" style="558" customWidth="1"/>
    <col min="13320" max="13320" width="8.5" style="558" customWidth="1"/>
    <col min="13321" max="13321" width="3.75" style="558" customWidth="1"/>
    <col min="13322" max="13322" width="9.75" style="558" customWidth="1"/>
    <col min="13323" max="13323" width="22.75" style="558" customWidth="1"/>
    <col min="13324" max="13324" width="14.75" style="558" customWidth="1"/>
    <col min="13325" max="13325" width="15.25" style="558" customWidth="1"/>
    <col min="13326" max="13326" width="14.25" style="558" customWidth="1"/>
    <col min="13327" max="13328" width="7.25" style="558" customWidth="1"/>
    <col min="13329" max="13329" width="5.75" style="558" customWidth="1"/>
    <col min="13330" max="13330" width="21.25" style="558" customWidth="1"/>
    <col min="13331" max="13331" width="13.25" style="558" customWidth="1"/>
    <col min="13332" max="13332" width="9" style="558" customWidth="1"/>
    <col min="13333" max="13333" width="23.25" style="558" customWidth="1"/>
    <col min="13334" max="13334" width="3.25" style="558" customWidth="1"/>
    <col min="13335" max="13335" width="11.25" style="558" customWidth="1"/>
    <col min="13336" max="13336" width="19.25" style="558" customWidth="1"/>
    <col min="13337" max="13337" width="11.25" style="558" customWidth="1"/>
    <col min="13338" max="13338" width="7.25" style="558" customWidth="1"/>
    <col min="13339" max="13339" width="21.25" style="558" customWidth="1"/>
    <col min="13340" max="13340" width="3.25" style="558" customWidth="1"/>
    <col min="13341" max="13341" width="5.25" style="558" customWidth="1"/>
    <col min="13342" max="13342" width="11.25" style="558" customWidth="1"/>
    <col min="13343" max="13372" width="7.25" style="558" customWidth="1"/>
    <col min="13373" max="13374" width="9" style="558" customWidth="1"/>
    <col min="13375" max="13375" width="7.25" style="558" customWidth="1"/>
    <col min="13376" max="13376" width="9" style="558" customWidth="1"/>
    <col min="13377" max="13377" width="5.25" style="558" customWidth="1"/>
    <col min="13378" max="13378" width="11.25" style="558" customWidth="1"/>
    <col min="13379" max="13414" width="7.25" style="558" customWidth="1"/>
    <col min="13415" max="13568" width="11.25" style="558"/>
    <col min="13569" max="13569" width="2.625" style="558" customWidth="1"/>
    <col min="13570" max="13570" width="1.625" style="558" customWidth="1"/>
    <col min="13571" max="13572" width="12.5" style="558" customWidth="1"/>
    <col min="13573" max="13573" width="2.875" style="558" customWidth="1"/>
    <col min="13574" max="13574" width="9.125" style="558" customWidth="1"/>
    <col min="13575" max="13575" width="5.75" style="558" customWidth="1"/>
    <col min="13576" max="13576" width="8.5" style="558" customWidth="1"/>
    <col min="13577" max="13577" width="3.75" style="558" customWidth="1"/>
    <col min="13578" max="13578" width="9.75" style="558" customWidth="1"/>
    <col min="13579" max="13579" width="22.75" style="558" customWidth="1"/>
    <col min="13580" max="13580" width="14.75" style="558" customWidth="1"/>
    <col min="13581" max="13581" width="15.25" style="558" customWidth="1"/>
    <col min="13582" max="13582" width="14.25" style="558" customWidth="1"/>
    <col min="13583" max="13584" width="7.25" style="558" customWidth="1"/>
    <col min="13585" max="13585" width="5.75" style="558" customWidth="1"/>
    <col min="13586" max="13586" width="21.25" style="558" customWidth="1"/>
    <col min="13587" max="13587" width="13.25" style="558" customWidth="1"/>
    <col min="13588" max="13588" width="9" style="558" customWidth="1"/>
    <col min="13589" max="13589" width="23.25" style="558" customWidth="1"/>
    <col min="13590" max="13590" width="3.25" style="558" customWidth="1"/>
    <col min="13591" max="13591" width="11.25" style="558" customWidth="1"/>
    <col min="13592" max="13592" width="19.25" style="558" customWidth="1"/>
    <col min="13593" max="13593" width="11.25" style="558" customWidth="1"/>
    <col min="13594" max="13594" width="7.25" style="558" customWidth="1"/>
    <col min="13595" max="13595" width="21.25" style="558" customWidth="1"/>
    <col min="13596" max="13596" width="3.25" style="558" customWidth="1"/>
    <col min="13597" max="13597" width="5.25" style="558" customWidth="1"/>
    <col min="13598" max="13598" width="11.25" style="558" customWidth="1"/>
    <col min="13599" max="13628" width="7.25" style="558" customWidth="1"/>
    <col min="13629" max="13630" width="9" style="558" customWidth="1"/>
    <col min="13631" max="13631" width="7.25" style="558" customWidth="1"/>
    <col min="13632" max="13632" width="9" style="558" customWidth="1"/>
    <col min="13633" max="13633" width="5.25" style="558" customWidth="1"/>
    <col min="13634" max="13634" width="11.25" style="558" customWidth="1"/>
    <col min="13635" max="13670" width="7.25" style="558" customWidth="1"/>
    <col min="13671" max="13824" width="11.25" style="558"/>
    <col min="13825" max="13825" width="2.625" style="558" customWidth="1"/>
    <col min="13826" max="13826" width="1.625" style="558" customWidth="1"/>
    <col min="13827" max="13828" width="12.5" style="558" customWidth="1"/>
    <col min="13829" max="13829" width="2.875" style="558" customWidth="1"/>
    <col min="13830" max="13830" width="9.125" style="558" customWidth="1"/>
    <col min="13831" max="13831" width="5.75" style="558" customWidth="1"/>
    <col min="13832" max="13832" width="8.5" style="558" customWidth="1"/>
    <col min="13833" max="13833" width="3.75" style="558" customWidth="1"/>
    <col min="13834" max="13834" width="9.75" style="558" customWidth="1"/>
    <col min="13835" max="13835" width="22.75" style="558" customWidth="1"/>
    <col min="13836" max="13836" width="14.75" style="558" customWidth="1"/>
    <col min="13837" max="13837" width="15.25" style="558" customWidth="1"/>
    <col min="13838" max="13838" width="14.25" style="558" customWidth="1"/>
    <col min="13839" max="13840" width="7.25" style="558" customWidth="1"/>
    <col min="13841" max="13841" width="5.75" style="558" customWidth="1"/>
    <col min="13842" max="13842" width="21.25" style="558" customWidth="1"/>
    <col min="13843" max="13843" width="13.25" style="558" customWidth="1"/>
    <col min="13844" max="13844" width="9" style="558" customWidth="1"/>
    <col min="13845" max="13845" width="23.25" style="558" customWidth="1"/>
    <col min="13846" max="13846" width="3.25" style="558" customWidth="1"/>
    <col min="13847" max="13847" width="11.25" style="558" customWidth="1"/>
    <col min="13848" max="13848" width="19.25" style="558" customWidth="1"/>
    <col min="13849" max="13849" width="11.25" style="558" customWidth="1"/>
    <col min="13850" max="13850" width="7.25" style="558" customWidth="1"/>
    <col min="13851" max="13851" width="21.25" style="558" customWidth="1"/>
    <col min="13852" max="13852" width="3.25" style="558" customWidth="1"/>
    <col min="13853" max="13853" width="5.25" style="558" customWidth="1"/>
    <col min="13854" max="13854" width="11.25" style="558" customWidth="1"/>
    <col min="13855" max="13884" width="7.25" style="558" customWidth="1"/>
    <col min="13885" max="13886" width="9" style="558" customWidth="1"/>
    <col min="13887" max="13887" width="7.25" style="558" customWidth="1"/>
    <col min="13888" max="13888" width="9" style="558" customWidth="1"/>
    <col min="13889" max="13889" width="5.25" style="558" customWidth="1"/>
    <col min="13890" max="13890" width="11.25" style="558" customWidth="1"/>
    <col min="13891" max="13926" width="7.25" style="558" customWidth="1"/>
    <col min="13927" max="14080" width="11.25" style="558"/>
    <col min="14081" max="14081" width="2.625" style="558" customWidth="1"/>
    <col min="14082" max="14082" width="1.625" style="558" customWidth="1"/>
    <col min="14083" max="14084" width="12.5" style="558" customWidth="1"/>
    <col min="14085" max="14085" width="2.875" style="558" customWidth="1"/>
    <col min="14086" max="14086" width="9.125" style="558" customWidth="1"/>
    <col min="14087" max="14087" width="5.75" style="558" customWidth="1"/>
    <col min="14088" max="14088" width="8.5" style="558" customWidth="1"/>
    <col min="14089" max="14089" width="3.75" style="558" customWidth="1"/>
    <col min="14090" max="14090" width="9.75" style="558" customWidth="1"/>
    <col min="14091" max="14091" width="22.75" style="558" customWidth="1"/>
    <col min="14092" max="14092" width="14.75" style="558" customWidth="1"/>
    <col min="14093" max="14093" width="15.25" style="558" customWidth="1"/>
    <col min="14094" max="14094" width="14.25" style="558" customWidth="1"/>
    <col min="14095" max="14096" width="7.25" style="558" customWidth="1"/>
    <col min="14097" max="14097" width="5.75" style="558" customWidth="1"/>
    <col min="14098" max="14098" width="21.25" style="558" customWidth="1"/>
    <col min="14099" max="14099" width="13.25" style="558" customWidth="1"/>
    <col min="14100" max="14100" width="9" style="558" customWidth="1"/>
    <col min="14101" max="14101" width="23.25" style="558" customWidth="1"/>
    <col min="14102" max="14102" width="3.25" style="558" customWidth="1"/>
    <col min="14103" max="14103" width="11.25" style="558" customWidth="1"/>
    <col min="14104" max="14104" width="19.25" style="558" customWidth="1"/>
    <col min="14105" max="14105" width="11.25" style="558" customWidth="1"/>
    <col min="14106" max="14106" width="7.25" style="558" customWidth="1"/>
    <col min="14107" max="14107" width="21.25" style="558" customWidth="1"/>
    <col min="14108" max="14108" width="3.25" style="558" customWidth="1"/>
    <col min="14109" max="14109" width="5.25" style="558" customWidth="1"/>
    <col min="14110" max="14110" width="11.25" style="558" customWidth="1"/>
    <col min="14111" max="14140" width="7.25" style="558" customWidth="1"/>
    <col min="14141" max="14142" width="9" style="558" customWidth="1"/>
    <col min="14143" max="14143" width="7.25" style="558" customWidth="1"/>
    <col min="14144" max="14144" width="9" style="558" customWidth="1"/>
    <col min="14145" max="14145" width="5.25" style="558" customWidth="1"/>
    <col min="14146" max="14146" width="11.25" style="558" customWidth="1"/>
    <col min="14147" max="14182" width="7.25" style="558" customWidth="1"/>
    <col min="14183" max="14336" width="11.25" style="558"/>
    <col min="14337" max="14337" width="2.625" style="558" customWidth="1"/>
    <col min="14338" max="14338" width="1.625" style="558" customWidth="1"/>
    <col min="14339" max="14340" width="12.5" style="558" customWidth="1"/>
    <col min="14341" max="14341" width="2.875" style="558" customWidth="1"/>
    <col min="14342" max="14342" width="9.125" style="558" customWidth="1"/>
    <col min="14343" max="14343" width="5.75" style="558" customWidth="1"/>
    <col min="14344" max="14344" width="8.5" style="558" customWidth="1"/>
    <col min="14345" max="14345" width="3.75" style="558" customWidth="1"/>
    <col min="14346" max="14346" width="9.75" style="558" customWidth="1"/>
    <col min="14347" max="14347" width="22.75" style="558" customWidth="1"/>
    <col min="14348" max="14348" width="14.75" style="558" customWidth="1"/>
    <col min="14349" max="14349" width="15.25" style="558" customWidth="1"/>
    <col min="14350" max="14350" width="14.25" style="558" customWidth="1"/>
    <col min="14351" max="14352" width="7.25" style="558" customWidth="1"/>
    <col min="14353" max="14353" width="5.75" style="558" customWidth="1"/>
    <col min="14354" max="14354" width="21.25" style="558" customWidth="1"/>
    <col min="14355" max="14355" width="13.25" style="558" customWidth="1"/>
    <col min="14356" max="14356" width="9" style="558" customWidth="1"/>
    <col min="14357" max="14357" width="23.25" style="558" customWidth="1"/>
    <col min="14358" max="14358" width="3.25" style="558" customWidth="1"/>
    <col min="14359" max="14359" width="11.25" style="558" customWidth="1"/>
    <col min="14360" max="14360" width="19.25" style="558" customWidth="1"/>
    <col min="14361" max="14361" width="11.25" style="558" customWidth="1"/>
    <col min="14362" max="14362" width="7.25" style="558" customWidth="1"/>
    <col min="14363" max="14363" width="21.25" style="558" customWidth="1"/>
    <col min="14364" max="14364" width="3.25" style="558" customWidth="1"/>
    <col min="14365" max="14365" width="5.25" style="558" customWidth="1"/>
    <col min="14366" max="14366" width="11.25" style="558" customWidth="1"/>
    <col min="14367" max="14396" width="7.25" style="558" customWidth="1"/>
    <col min="14397" max="14398" width="9" style="558" customWidth="1"/>
    <col min="14399" max="14399" width="7.25" style="558" customWidth="1"/>
    <col min="14400" max="14400" width="9" style="558" customWidth="1"/>
    <col min="14401" max="14401" width="5.25" style="558" customWidth="1"/>
    <col min="14402" max="14402" width="11.25" style="558" customWidth="1"/>
    <col min="14403" max="14438" width="7.25" style="558" customWidth="1"/>
    <col min="14439" max="14592" width="11.25" style="558"/>
    <col min="14593" max="14593" width="2.625" style="558" customWidth="1"/>
    <col min="14594" max="14594" width="1.625" style="558" customWidth="1"/>
    <col min="14595" max="14596" width="12.5" style="558" customWidth="1"/>
    <col min="14597" max="14597" width="2.875" style="558" customWidth="1"/>
    <col min="14598" max="14598" width="9.125" style="558" customWidth="1"/>
    <col min="14599" max="14599" width="5.75" style="558" customWidth="1"/>
    <col min="14600" max="14600" width="8.5" style="558" customWidth="1"/>
    <col min="14601" max="14601" width="3.75" style="558" customWidth="1"/>
    <col min="14602" max="14602" width="9.75" style="558" customWidth="1"/>
    <col min="14603" max="14603" width="22.75" style="558" customWidth="1"/>
    <col min="14604" max="14604" width="14.75" style="558" customWidth="1"/>
    <col min="14605" max="14605" width="15.25" style="558" customWidth="1"/>
    <col min="14606" max="14606" width="14.25" style="558" customWidth="1"/>
    <col min="14607" max="14608" width="7.25" style="558" customWidth="1"/>
    <col min="14609" max="14609" width="5.75" style="558" customWidth="1"/>
    <col min="14610" max="14610" width="21.25" style="558" customWidth="1"/>
    <col min="14611" max="14611" width="13.25" style="558" customWidth="1"/>
    <col min="14612" max="14612" width="9" style="558" customWidth="1"/>
    <col min="14613" max="14613" width="23.25" style="558" customWidth="1"/>
    <col min="14614" max="14614" width="3.25" style="558" customWidth="1"/>
    <col min="14615" max="14615" width="11.25" style="558" customWidth="1"/>
    <col min="14616" max="14616" width="19.25" style="558" customWidth="1"/>
    <col min="14617" max="14617" width="11.25" style="558" customWidth="1"/>
    <col min="14618" max="14618" width="7.25" style="558" customWidth="1"/>
    <col min="14619" max="14619" width="21.25" style="558" customWidth="1"/>
    <col min="14620" max="14620" width="3.25" style="558" customWidth="1"/>
    <col min="14621" max="14621" width="5.25" style="558" customWidth="1"/>
    <col min="14622" max="14622" width="11.25" style="558" customWidth="1"/>
    <col min="14623" max="14652" width="7.25" style="558" customWidth="1"/>
    <col min="14653" max="14654" width="9" style="558" customWidth="1"/>
    <col min="14655" max="14655" width="7.25" style="558" customWidth="1"/>
    <col min="14656" max="14656" width="9" style="558" customWidth="1"/>
    <col min="14657" max="14657" width="5.25" style="558" customWidth="1"/>
    <col min="14658" max="14658" width="11.25" style="558" customWidth="1"/>
    <col min="14659" max="14694" width="7.25" style="558" customWidth="1"/>
    <col min="14695" max="14848" width="11.25" style="558"/>
    <col min="14849" max="14849" width="2.625" style="558" customWidth="1"/>
    <col min="14850" max="14850" width="1.625" style="558" customWidth="1"/>
    <col min="14851" max="14852" width="12.5" style="558" customWidth="1"/>
    <col min="14853" max="14853" width="2.875" style="558" customWidth="1"/>
    <col min="14854" max="14854" width="9.125" style="558" customWidth="1"/>
    <col min="14855" max="14855" width="5.75" style="558" customWidth="1"/>
    <col min="14856" max="14856" width="8.5" style="558" customWidth="1"/>
    <col min="14857" max="14857" width="3.75" style="558" customWidth="1"/>
    <col min="14858" max="14858" width="9.75" style="558" customWidth="1"/>
    <col min="14859" max="14859" width="22.75" style="558" customWidth="1"/>
    <col min="14860" max="14860" width="14.75" style="558" customWidth="1"/>
    <col min="14861" max="14861" width="15.25" style="558" customWidth="1"/>
    <col min="14862" max="14862" width="14.25" style="558" customWidth="1"/>
    <col min="14863" max="14864" width="7.25" style="558" customWidth="1"/>
    <col min="14865" max="14865" width="5.75" style="558" customWidth="1"/>
    <col min="14866" max="14866" width="21.25" style="558" customWidth="1"/>
    <col min="14867" max="14867" width="13.25" style="558" customWidth="1"/>
    <col min="14868" max="14868" width="9" style="558" customWidth="1"/>
    <col min="14869" max="14869" width="23.25" style="558" customWidth="1"/>
    <col min="14870" max="14870" width="3.25" style="558" customWidth="1"/>
    <col min="14871" max="14871" width="11.25" style="558" customWidth="1"/>
    <col min="14872" max="14872" width="19.25" style="558" customWidth="1"/>
    <col min="14873" max="14873" width="11.25" style="558" customWidth="1"/>
    <col min="14874" max="14874" width="7.25" style="558" customWidth="1"/>
    <col min="14875" max="14875" width="21.25" style="558" customWidth="1"/>
    <col min="14876" max="14876" width="3.25" style="558" customWidth="1"/>
    <col min="14877" max="14877" width="5.25" style="558" customWidth="1"/>
    <col min="14878" max="14878" width="11.25" style="558" customWidth="1"/>
    <col min="14879" max="14908" width="7.25" style="558" customWidth="1"/>
    <col min="14909" max="14910" width="9" style="558" customWidth="1"/>
    <col min="14911" max="14911" width="7.25" style="558" customWidth="1"/>
    <col min="14912" max="14912" width="9" style="558" customWidth="1"/>
    <col min="14913" max="14913" width="5.25" style="558" customWidth="1"/>
    <col min="14914" max="14914" width="11.25" style="558" customWidth="1"/>
    <col min="14915" max="14950" width="7.25" style="558" customWidth="1"/>
    <col min="14951" max="15104" width="11.25" style="558"/>
    <col min="15105" max="15105" width="2.625" style="558" customWidth="1"/>
    <col min="15106" max="15106" width="1.625" style="558" customWidth="1"/>
    <col min="15107" max="15108" width="12.5" style="558" customWidth="1"/>
    <col min="15109" max="15109" width="2.875" style="558" customWidth="1"/>
    <col min="15110" max="15110" width="9.125" style="558" customWidth="1"/>
    <col min="15111" max="15111" width="5.75" style="558" customWidth="1"/>
    <col min="15112" max="15112" width="8.5" style="558" customWidth="1"/>
    <col min="15113" max="15113" width="3.75" style="558" customWidth="1"/>
    <col min="15114" max="15114" width="9.75" style="558" customWidth="1"/>
    <col min="15115" max="15115" width="22.75" style="558" customWidth="1"/>
    <col min="15116" max="15116" width="14.75" style="558" customWidth="1"/>
    <col min="15117" max="15117" width="15.25" style="558" customWidth="1"/>
    <col min="15118" max="15118" width="14.25" style="558" customWidth="1"/>
    <col min="15119" max="15120" width="7.25" style="558" customWidth="1"/>
    <col min="15121" max="15121" width="5.75" style="558" customWidth="1"/>
    <col min="15122" max="15122" width="21.25" style="558" customWidth="1"/>
    <col min="15123" max="15123" width="13.25" style="558" customWidth="1"/>
    <col min="15124" max="15124" width="9" style="558" customWidth="1"/>
    <col min="15125" max="15125" width="23.25" style="558" customWidth="1"/>
    <col min="15126" max="15126" width="3.25" style="558" customWidth="1"/>
    <col min="15127" max="15127" width="11.25" style="558" customWidth="1"/>
    <col min="15128" max="15128" width="19.25" style="558" customWidth="1"/>
    <col min="15129" max="15129" width="11.25" style="558" customWidth="1"/>
    <col min="15130" max="15130" width="7.25" style="558" customWidth="1"/>
    <col min="15131" max="15131" width="21.25" style="558" customWidth="1"/>
    <col min="15132" max="15132" width="3.25" style="558" customWidth="1"/>
    <col min="15133" max="15133" width="5.25" style="558" customWidth="1"/>
    <col min="15134" max="15134" width="11.25" style="558" customWidth="1"/>
    <col min="15135" max="15164" width="7.25" style="558" customWidth="1"/>
    <col min="15165" max="15166" width="9" style="558" customWidth="1"/>
    <col min="15167" max="15167" width="7.25" style="558" customWidth="1"/>
    <col min="15168" max="15168" width="9" style="558" customWidth="1"/>
    <col min="15169" max="15169" width="5.25" style="558" customWidth="1"/>
    <col min="15170" max="15170" width="11.25" style="558" customWidth="1"/>
    <col min="15171" max="15206" width="7.25" style="558" customWidth="1"/>
    <col min="15207" max="15360" width="11.25" style="558"/>
    <col min="15361" max="15361" width="2.625" style="558" customWidth="1"/>
    <col min="15362" max="15362" width="1.625" style="558" customWidth="1"/>
    <col min="15363" max="15364" width="12.5" style="558" customWidth="1"/>
    <col min="15365" max="15365" width="2.875" style="558" customWidth="1"/>
    <col min="15366" max="15366" width="9.125" style="558" customWidth="1"/>
    <col min="15367" max="15367" width="5.75" style="558" customWidth="1"/>
    <col min="15368" max="15368" width="8.5" style="558" customWidth="1"/>
    <col min="15369" max="15369" width="3.75" style="558" customWidth="1"/>
    <col min="15370" max="15370" width="9.75" style="558" customWidth="1"/>
    <col min="15371" max="15371" width="22.75" style="558" customWidth="1"/>
    <col min="15372" max="15372" width="14.75" style="558" customWidth="1"/>
    <col min="15373" max="15373" width="15.25" style="558" customWidth="1"/>
    <col min="15374" max="15374" width="14.25" style="558" customWidth="1"/>
    <col min="15375" max="15376" width="7.25" style="558" customWidth="1"/>
    <col min="15377" max="15377" width="5.75" style="558" customWidth="1"/>
    <col min="15378" max="15378" width="21.25" style="558" customWidth="1"/>
    <col min="15379" max="15379" width="13.25" style="558" customWidth="1"/>
    <col min="15380" max="15380" width="9" style="558" customWidth="1"/>
    <col min="15381" max="15381" width="23.25" style="558" customWidth="1"/>
    <col min="15382" max="15382" width="3.25" style="558" customWidth="1"/>
    <col min="15383" max="15383" width="11.25" style="558" customWidth="1"/>
    <col min="15384" max="15384" width="19.25" style="558" customWidth="1"/>
    <col min="15385" max="15385" width="11.25" style="558" customWidth="1"/>
    <col min="15386" max="15386" width="7.25" style="558" customWidth="1"/>
    <col min="15387" max="15387" width="21.25" style="558" customWidth="1"/>
    <col min="15388" max="15388" width="3.25" style="558" customWidth="1"/>
    <col min="15389" max="15389" width="5.25" style="558" customWidth="1"/>
    <col min="15390" max="15390" width="11.25" style="558" customWidth="1"/>
    <col min="15391" max="15420" width="7.25" style="558" customWidth="1"/>
    <col min="15421" max="15422" width="9" style="558" customWidth="1"/>
    <col min="15423" max="15423" width="7.25" style="558" customWidth="1"/>
    <col min="15424" max="15424" width="9" style="558" customWidth="1"/>
    <col min="15425" max="15425" width="5.25" style="558" customWidth="1"/>
    <col min="15426" max="15426" width="11.25" style="558" customWidth="1"/>
    <col min="15427" max="15462" width="7.25" style="558" customWidth="1"/>
    <col min="15463" max="15616" width="11.25" style="558"/>
    <col min="15617" max="15617" width="2.625" style="558" customWidth="1"/>
    <col min="15618" max="15618" width="1.625" style="558" customWidth="1"/>
    <col min="15619" max="15620" width="12.5" style="558" customWidth="1"/>
    <col min="15621" max="15621" width="2.875" style="558" customWidth="1"/>
    <col min="15622" max="15622" width="9.125" style="558" customWidth="1"/>
    <col min="15623" max="15623" width="5.75" style="558" customWidth="1"/>
    <col min="15624" max="15624" width="8.5" style="558" customWidth="1"/>
    <col min="15625" max="15625" width="3.75" style="558" customWidth="1"/>
    <col min="15626" max="15626" width="9.75" style="558" customWidth="1"/>
    <col min="15627" max="15627" width="22.75" style="558" customWidth="1"/>
    <col min="15628" max="15628" width="14.75" style="558" customWidth="1"/>
    <col min="15629" max="15629" width="15.25" style="558" customWidth="1"/>
    <col min="15630" max="15630" width="14.25" style="558" customWidth="1"/>
    <col min="15631" max="15632" width="7.25" style="558" customWidth="1"/>
    <col min="15633" max="15633" width="5.75" style="558" customWidth="1"/>
    <col min="15634" max="15634" width="21.25" style="558" customWidth="1"/>
    <col min="15635" max="15635" width="13.25" style="558" customWidth="1"/>
    <col min="15636" max="15636" width="9" style="558" customWidth="1"/>
    <col min="15637" max="15637" width="23.25" style="558" customWidth="1"/>
    <col min="15638" max="15638" width="3.25" style="558" customWidth="1"/>
    <col min="15639" max="15639" width="11.25" style="558" customWidth="1"/>
    <col min="15640" max="15640" width="19.25" style="558" customWidth="1"/>
    <col min="15641" max="15641" width="11.25" style="558" customWidth="1"/>
    <col min="15642" max="15642" width="7.25" style="558" customWidth="1"/>
    <col min="15643" max="15643" width="21.25" style="558" customWidth="1"/>
    <col min="15644" max="15644" width="3.25" style="558" customWidth="1"/>
    <col min="15645" max="15645" width="5.25" style="558" customWidth="1"/>
    <col min="15646" max="15646" width="11.25" style="558" customWidth="1"/>
    <col min="15647" max="15676" width="7.25" style="558" customWidth="1"/>
    <col min="15677" max="15678" width="9" style="558" customWidth="1"/>
    <col min="15679" max="15679" width="7.25" style="558" customWidth="1"/>
    <col min="15680" max="15680" width="9" style="558" customWidth="1"/>
    <col min="15681" max="15681" width="5.25" style="558" customWidth="1"/>
    <col min="15682" max="15682" width="11.25" style="558" customWidth="1"/>
    <col min="15683" max="15718" width="7.25" style="558" customWidth="1"/>
    <col min="15719" max="15872" width="11.25" style="558"/>
    <col min="15873" max="15873" width="2.625" style="558" customWidth="1"/>
    <col min="15874" max="15874" width="1.625" style="558" customWidth="1"/>
    <col min="15875" max="15876" width="12.5" style="558" customWidth="1"/>
    <col min="15877" max="15877" width="2.875" style="558" customWidth="1"/>
    <col min="15878" max="15878" width="9.125" style="558" customWidth="1"/>
    <col min="15879" max="15879" width="5.75" style="558" customWidth="1"/>
    <col min="15880" max="15880" width="8.5" style="558" customWidth="1"/>
    <col min="15881" max="15881" width="3.75" style="558" customWidth="1"/>
    <col min="15882" max="15882" width="9.75" style="558" customWidth="1"/>
    <col min="15883" max="15883" width="22.75" style="558" customWidth="1"/>
    <col min="15884" max="15884" width="14.75" style="558" customWidth="1"/>
    <col min="15885" max="15885" width="15.25" style="558" customWidth="1"/>
    <col min="15886" max="15886" width="14.25" style="558" customWidth="1"/>
    <col min="15887" max="15888" width="7.25" style="558" customWidth="1"/>
    <col min="15889" max="15889" width="5.75" style="558" customWidth="1"/>
    <col min="15890" max="15890" width="21.25" style="558" customWidth="1"/>
    <col min="15891" max="15891" width="13.25" style="558" customWidth="1"/>
    <col min="15892" max="15892" width="9" style="558" customWidth="1"/>
    <col min="15893" max="15893" width="23.25" style="558" customWidth="1"/>
    <col min="15894" max="15894" width="3.25" style="558" customWidth="1"/>
    <col min="15895" max="15895" width="11.25" style="558" customWidth="1"/>
    <col min="15896" max="15896" width="19.25" style="558" customWidth="1"/>
    <col min="15897" max="15897" width="11.25" style="558" customWidth="1"/>
    <col min="15898" max="15898" width="7.25" style="558" customWidth="1"/>
    <col min="15899" max="15899" width="21.25" style="558" customWidth="1"/>
    <col min="15900" max="15900" width="3.25" style="558" customWidth="1"/>
    <col min="15901" max="15901" width="5.25" style="558" customWidth="1"/>
    <col min="15902" max="15902" width="11.25" style="558" customWidth="1"/>
    <col min="15903" max="15932" width="7.25" style="558" customWidth="1"/>
    <col min="15933" max="15934" width="9" style="558" customWidth="1"/>
    <col min="15935" max="15935" width="7.25" style="558" customWidth="1"/>
    <col min="15936" max="15936" width="9" style="558" customWidth="1"/>
    <col min="15937" max="15937" width="5.25" style="558" customWidth="1"/>
    <col min="15938" max="15938" width="11.25" style="558" customWidth="1"/>
    <col min="15939" max="15974" width="7.25" style="558" customWidth="1"/>
    <col min="15975" max="16128" width="11.25" style="558"/>
    <col min="16129" max="16129" width="2.625" style="558" customWidth="1"/>
    <col min="16130" max="16130" width="1.625" style="558" customWidth="1"/>
    <col min="16131" max="16132" width="12.5" style="558" customWidth="1"/>
    <col min="16133" max="16133" width="2.875" style="558" customWidth="1"/>
    <col min="16134" max="16134" width="9.125" style="558" customWidth="1"/>
    <col min="16135" max="16135" width="5.75" style="558" customWidth="1"/>
    <col min="16136" max="16136" width="8.5" style="558" customWidth="1"/>
    <col min="16137" max="16137" width="3.75" style="558" customWidth="1"/>
    <col min="16138" max="16138" width="9.75" style="558" customWidth="1"/>
    <col min="16139" max="16139" width="22.75" style="558" customWidth="1"/>
    <col min="16140" max="16140" width="14.75" style="558" customWidth="1"/>
    <col min="16141" max="16141" width="15.25" style="558" customWidth="1"/>
    <col min="16142" max="16142" width="14.25" style="558" customWidth="1"/>
    <col min="16143" max="16144" width="7.25" style="558" customWidth="1"/>
    <col min="16145" max="16145" width="5.75" style="558" customWidth="1"/>
    <col min="16146" max="16146" width="21.25" style="558" customWidth="1"/>
    <col min="16147" max="16147" width="13.25" style="558" customWidth="1"/>
    <col min="16148" max="16148" width="9" style="558" customWidth="1"/>
    <col min="16149" max="16149" width="23.25" style="558" customWidth="1"/>
    <col min="16150" max="16150" width="3.25" style="558" customWidth="1"/>
    <col min="16151" max="16151" width="11.25" style="558" customWidth="1"/>
    <col min="16152" max="16152" width="19.25" style="558" customWidth="1"/>
    <col min="16153" max="16153" width="11.25" style="558" customWidth="1"/>
    <col min="16154" max="16154" width="7.25" style="558" customWidth="1"/>
    <col min="16155" max="16155" width="21.25" style="558" customWidth="1"/>
    <col min="16156" max="16156" width="3.25" style="558" customWidth="1"/>
    <col min="16157" max="16157" width="5.25" style="558" customWidth="1"/>
    <col min="16158" max="16158" width="11.25" style="558" customWidth="1"/>
    <col min="16159" max="16188" width="7.25" style="558" customWidth="1"/>
    <col min="16189" max="16190" width="9" style="558" customWidth="1"/>
    <col min="16191" max="16191" width="7.25" style="558" customWidth="1"/>
    <col min="16192" max="16192" width="9" style="558" customWidth="1"/>
    <col min="16193" max="16193" width="5.25" style="558" customWidth="1"/>
    <col min="16194" max="16194" width="11.25" style="558" customWidth="1"/>
    <col min="16195" max="16230" width="7.25" style="558" customWidth="1"/>
    <col min="16231" max="16384" width="11.25" style="558"/>
  </cols>
  <sheetData>
    <row r="1" spans="1:11" ht="14.25" customHeight="1">
      <c r="A1" s="558" t="s">
        <v>619</v>
      </c>
      <c r="B1" s="559"/>
    </row>
    <row r="2" spans="1:11" s="560" customFormat="1" ht="17.25">
      <c r="B2" s="561" t="s">
        <v>778</v>
      </c>
      <c r="C2" s="562"/>
      <c r="D2" s="562"/>
      <c r="E2" s="562"/>
      <c r="F2" s="562"/>
      <c r="G2" s="562"/>
      <c r="H2" s="562"/>
      <c r="I2" s="562"/>
      <c r="J2" s="562"/>
      <c r="K2" s="562"/>
    </row>
    <row r="3" spans="1:11" s="563" customFormat="1" ht="13.5" customHeight="1">
      <c r="B3" s="564"/>
    </row>
    <row r="4" spans="1:11" s="563" customFormat="1" ht="19.5" customHeight="1">
      <c r="A4" s="563" t="s">
        <v>658</v>
      </c>
      <c r="B4" s="564"/>
      <c r="C4" s="564"/>
      <c r="D4" s="564"/>
      <c r="E4" s="564"/>
      <c r="F4" s="564"/>
      <c r="G4" s="564"/>
      <c r="H4" s="564"/>
      <c r="I4" s="564"/>
      <c r="J4" s="564"/>
      <c r="K4" s="564"/>
    </row>
    <row r="5" spans="1:11" s="563" customFormat="1" ht="19.5" customHeight="1">
      <c r="A5" s="564"/>
      <c r="B5" s="277"/>
      <c r="C5" s="1030" t="s">
        <v>659</v>
      </c>
      <c r="D5" s="1031"/>
      <c r="E5" s="1031"/>
      <c r="F5" s="1031"/>
      <c r="G5" s="1032"/>
      <c r="H5" s="1030" t="s">
        <v>660</v>
      </c>
      <c r="I5" s="1031"/>
      <c r="J5" s="1031"/>
      <c r="K5" s="1032"/>
    </row>
    <row r="6" spans="1:11" s="563" customFormat="1" ht="65.25" customHeight="1">
      <c r="A6" s="564"/>
      <c r="B6" s="277"/>
      <c r="C6" s="565"/>
      <c r="D6" s="566"/>
      <c r="E6" s="566"/>
      <c r="F6" s="566"/>
      <c r="G6" s="567"/>
      <c r="H6" s="566"/>
      <c r="I6" s="566"/>
      <c r="J6" s="566"/>
      <c r="K6" s="567"/>
    </row>
    <row r="7" spans="1:11" s="563" customFormat="1" ht="13.5" customHeight="1">
      <c r="A7" s="564"/>
      <c r="B7" s="277"/>
      <c r="C7" s="564"/>
      <c r="D7" s="564"/>
      <c r="E7" s="564"/>
      <c r="F7" s="564"/>
      <c r="G7" s="564"/>
      <c r="H7" s="564"/>
      <c r="I7" s="564"/>
      <c r="J7" s="564"/>
      <c r="K7" s="564"/>
    </row>
    <row r="8" spans="1:11" s="563" customFormat="1" ht="13.5" customHeight="1">
      <c r="A8" s="563" t="s">
        <v>661</v>
      </c>
      <c r="B8" s="564"/>
      <c r="C8" s="564"/>
      <c r="D8" s="564"/>
      <c r="E8" s="564"/>
      <c r="F8" s="564"/>
      <c r="G8" s="564"/>
      <c r="H8" s="564"/>
      <c r="I8" s="564"/>
      <c r="J8" s="564"/>
      <c r="K8" s="564"/>
    </row>
    <row r="9" spans="1:11" s="563" customFormat="1" ht="19.5" customHeight="1">
      <c r="A9" s="564"/>
      <c r="B9" s="564"/>
      <c r="C9" s="1030" t="s">
        <v>659</v>
      </c>
      <c r="D9" s="1031"/>
      <c r="E9" s="1031"/>
      <c r="F9" s="1031"/>
      <c r="G9" s="1032"/>
      <c r="H9" s="1030" t="s">
        <v>660</v>
      </c>
      <c r="I9" s="1031"/>
      <c r="J9" s="1031"/>
      <c r="K9" s="1032"/>
    </row>
    <row r="10" spans="1:11" s="563" customFormat="1" ht="65.25" customHeight="1">
      <c r="A10" s="564"/>
      <c r="B10" s="564"/>
      <c r="C10" s="565"/>
      <c r="D10" s="566"/>
      <c r="E10" s="566"/>
      <c r="F10" s="566"/>
      <c r="G10" s="567"/>
      <c r="H10" s="566"/>
      <c r="I10" s="566"/>
      <c r="J10" s="566"/>
      <c r="K10" s="567"/>
    </row>
    <row r="11" spans="1:11" s="563" customFormat="1" ht="13.5" customHeight="1">
      <c r="A11" s="564"/>
      <c r="B11" s="564"/>
      <c r="C11" s="564"/>
      <c r="D11" s="564"/>
      <c r="E11" s="564"/>
      <c r="F11" s="564"/>
      <c r="G11" s="564"/>
      <c r="H11" s="564"/>
      <c r="I11" s="564"/>
      <c r="J11" s="564"/>
      <c r="K11" s="564"/>
    </row>
    <row r="12" spans="1:11" s="563" customFormat="1" ht="19.5" customHeight="1">
      <c r="A12" s="563" t="s">
        <v>662</v>
      </c>
      <c r="B12" s="568"/>
      <c r="C12" s="569"/>
      <c r="D12" s="564"/>
      <c r="E12" s="564"/>
      <c r="F12" s="564"/>
      <c r="G12" s="564"/>
      <c r="H12" s="564"/>
      <c r="I12" s="564"/>
      <c r="J12" s="564"/>
      <c r="K12" s="569"/>
    </row>
    <row r="13" spans="1:11" s="563" customFormat="1" ht="19.5" customHeight="1">
      <c r="A13" s="564"/>
      <c r="B13" s="570"/>
      <c r="C13" s="1030" t="s">
        <v>659</v>
      </c>
      <c r="D13" s="1031"/>
      <c r="E13" s="1031"/>
      <c r="F13" s="1031"/>
      <c r="G13" s="1032"/>
      <c r="H13" s="1030" t="s">
        <v>660</v>
      </c>
      <c r="I13" s="1031"/>
      <c r="J13" s="1031"/>
      <c r="K13" s="1032"/>
    </row>
    <row r="14" spans="1:11" s="563" customFormat="1" ht="65.25" customHeight="1">
      <c r="A14" s="564"/>
      <c r="B14" s="564"/>
      <c r="C14" s="565"/>
      <c r="D14" s="566"/>
      <c r="E14" s="566"/>
      <c r="F14" s="566"/>
      <c r="G14" s="567"/>
      <c r="H14" s="566"/>
      <c r="I14" s="566"/>
      <c r="J14" s="566"/>
      <c r="K14" s="567"/>
    </row>
    <row r="15" spans="1:11" s="563" customFormat="1" ht="13.5" customHeight="1">
      <c r="A15" s="564"/>
      <c r="B15" s="564"/>
      <c r="C15" s="564"/>
      <c r="D15" s="564"/>
      <c r="E15" s="564"/>
      <c r="F15" s="564"/>
      <c r="G15" s="564"/>
      <c r="H15" s="564"/>
      <c r="I15" s="564"/>
      <c r="J15" s="564"/>
      <c r="K15" s="564"/>
    </row>
    <row r="16" spans="1:11" s="563" customFormat="1" ht="19.5" customHeight="1">
      <c r="A16" s="564" t="s">
        <v>663</v>
      </c>
      <c r="B16" s="564"/>
      <c r="C16" s="564"/>
      <c r="D16" s="564"/>
      <c r="E16" s="564"/>
      <c r="F16" s="564"/>
      <c r="G16" s="564"/>
      <c r="H16" s="564"/>
      <c r="I16" s="564"/>
      <c r="J16" s="564"/>
      <c r="K16" s="564"/>
    </row>
    <row r="17" spans="1:11" s="563" customFormat="1" ht="19.5" customHeight="1">
      <c r="A17" s="564"/>
      <c r="B17" s="564"/>
      <c r="C17" s="1030" t="s">
        <v>659</v>
      </c>
      <c r="D17" s="1031"/>
      <c r="E17" s="1031"/>
      <c r="F17" s="1031"/>
      <c r="G17" s="1032"/>
      <c r="H17" s="1030" t="s">
        <v>660</v>
      </c>
      <c r="I17" s="1031"/>
      <c r="J17" s="1031"/>
      <c r="K17" s="1032"/>
    </row>
    <row r="18" spans="1:11" s="563" customFormat="1" ht="65.25" customHeight="1">
      <c r="A18" s="564"/>
      <c r="B18" s="564"/>
      <c r="C18" s="565"/>
      <c r="D18" s="566"/>
      <c r="E18" s="566"/>
      <c r="F18" s="566"/>
      <c r="G18" s="567"/>
      <c r="H18" s="566"/>
      <c r="I18" s="566"/>
      <c r="J18" s="566"/>
      <c r="K18" s="567"/>
    </row>
    <row r="19" spans="1:11" s="563" customFormat="1" ht="13.5" customHeight="1">
      <c r="A19" s="564"/>
      <c r="B19" s="564"/>
      <c r="C19" s="564"/>
      <c r="D19" s="564"/>
      <c r="E19" s="564"/>
      <c r="F19" s="564"/>
      <c r="G19" s="564"/>
      <c r="H19" s="564"/>
      <c r="I19" s="564"/>
      <c r="J19" s="564"/>
      <c r="K19" s="564"/>
    </row>
    <row r="20" spans="1:11" s="563" customFormat="1" ht="19.5" customHeight="1">
      <c r="A20" s="564" t="s">
        <v>664</v>
      </c>
      <c r="B20" s="277"/>
      <c r="C20" s="564"/>
      <c r="D20" s="564"/>
      <c r="E20" s="564"/>
      <c r="F20" s="564"/>
      <c r="G20" s="564"/>
      <c r="H20" s="564"/>
      <c r="I20" s="564"/>
      <c r="J20" s="564"/>
      <c r="K20" s="564"/>
    </row>
    <row r="21" spans="1:11" s="563" customFormat="1" ht="15.75" customHeight="1">
      <c r="A21" s="564"/>
      <c r="B21" s="277"/>
      <c r="C21" s="1030" t="s">
        <v>659</v>
      </c>
      <c r="D21" s="1031"/>
      <c r="E21" s="1031"/>
      <c r="F21" s="1031"/>
      <c r="G21" s="1032"/>
      <c r="H21" s="1030" t="s">
        <v>660</v>
      </c>
      <c r="I21" s="1031"/>
      <c r="J21" s="1031"/>
      <c r="K21" s="1032"/>
    </row>
    <row r="22" spans="1:11" s="563" customFormat="1" ht="65.25" customHeight="1">
      <c r="A22" s="564"/>
      <c r="B22" s="277"/>
      <c r="C22" s="565"/>
      <c r="D22" s="566"/>
      <c r="E22" s="566"/>
      <c r="F22" s="566"/>
      <c r="G22" s="567"/>
      <c r="H22" s="566"/>
      <c r="I22" s="566"/>
      <c r="J22" s="566"/>
      <c r="K22" s="567"/>
    </row>
    <row r="23" spans="1:11" s="563" customFormat="1" ht="13.5" customHeight="1">
      <c r="B23" s="564"/>
    </row>
    <row r="24" spans="1:11" ht="13.5" customHeight="1">
      <c r="C24" s="560"/>
      <c r="D24" s="560"/>
      <c r="E24" s="560"/>
      <c r="F24" s="560"/>
      <c r="G24" s="560"/>
      <c r="H24" s="560"/>
      <c r="I24" s="560"/>
      <c r="J24" s="560"/>
      <c r="K24" s="560"/>
    </row>
    <row r="25" spans="1:11" ht="13.5" customHeight="1">
      <c r="C25" s="560"/>
      <c r="D25" s="560"/>
      <c r="E25" s="560"/>
      <c r="F25" s="560"/>
      <c r="G25" s="560"/>
      <c r="H25" s="560"/>
      <c r="I25" s="560"/>
      <c r="J25" s="560"/>
      <c r="K25" s="560"/>
    </row>
    <row r="26" spans="1:11" ht="13.5" customHeight="1">
      <c r="C26" s="560"/>
      <c r="D26" s="560"/>
      <c r="E26" s="560"/>
      <c r="F26" s="560"/>
      <c r="G26" s="560"/>
      <c r="H26" s="560"/>
      <c r="I26" s="560"/>
      <c r="J26" s="560"/>
      <c r="K26" s="560"/>
    </row>
    <row r="222" spans="15:15">
      <c r="O222" s="571"/>
    </row>
    <row r="223" spans="15:15">
      <c r="O223" s="571"/>
    </row>
    <row r="224" spans="15:15">
      <c r="O224" s="571"/>
    </row>
    <row r="225" spans="15:15">
      <c r="O225" s="571"/>
    </row>
    <row r="226" spans="15:15">
      <c r="O226" s="571"/>
    </row>
    <row r="227" spans="15:15">
      <c r="O227" s="571"/>
    </row>
    <row r="228" spans="15:15">
      <c r="O228" s="571"/>
    </row>
    <row r="229" spans="15:15">
      <c r="O229" s="571"/>
    </row>
    <row r="230" spans="15:15">
      <c r="O230" s="571"/>
    </row>
    <row r="231" spans="15:15">
      <c r="O231" s="571"/>
    </row>
    <row r="232" spans="15:15">
      <c r="O232" s="571"/>
    </row>
    <row r="233" spans="15:15">
      <c r="O233" s="571"/>
    </row>
    <row r="234" spans="15:15">
      <c r="O234" s="571"/>
    </row>
    <row r="235" spans="15:15">
      <c r="O235" s="571"/>
    </row>
    <row r="236" spans="15:15">
      <c r="O236" s="571"/>
    </row>
    <row r="237" spans="15:15">
      <c r="O237" s="571"/>
    </row>
    <row r="238" spans="15:15">
      <c r="O238" s="571"/>
    </row>
    <row r="239" spans="15:15">
      <c r="O239" s="571"/>
    </row>
    <row r="240" spans="15:15">
      <c r="O240" s="571"/>
    </row>
    <row r="241" spans="15:15">
      <c r="O241" s="571"/>
    </row>
    <row r="242" spans="15:15">
      <c r="O242" s="571"/>
    </row>
    <row r="243" spans="15:15">
      <c r="O243" s="571"/>
    </row>
    <row r="244" spans="15:15">
      <c r="O244" s="571"/>
    </row>
    <row r="245" spans="15:15">
      <c r="O245" s="571"/>
    </row>
    <row r="246" spans="15:15">
      <c r="O246" s="571"/>
    </row>
    <row r="247" spans="15:15">
      <c r="O247" s="571"/>
    </row>
    <row r="248" spans="15:15">
      <c r="O248" s="571"/>
    </row>
    <row r="249" spans="15:15">
      <c r="O249" s="571"/>
    </row>
    <row r="250" spans="15:15">
      <c r="O250" s="571"/>
    </row>
    <row r="251" spans="15:15">
      <c r="O251" s="571"/>
    </row>
    <row r="252" spans="15:15">
      <c r="O252" s="571"/>
    </row>
    <row r="253" spans="15:15">
      <c r="O253" s="571"/>
    </row>
    <row r="254" spans="15:15">
      <c r="O254" s="571"/>
    </row>
    <row r="255" spans="15:15">
      <c r="O255" s="571"/>
    </row>
    <row r="256" spans="15:15">
      <c r="O256" s="571"/>
    </row>
    <row r="257" spans="15:15">
      <c r="O257" s="571"/>
    </row>
    <row r="258" spans="15:15">
      <c r="O258" s="571"/>
    </row>
    <row r="259" spans="15:15">
      <c r="O259" s="571"/>
    </row>
    <row r="260" spans="15:15">
      <c r="O260" s="571"/>
    </row>
    <row r="261" spans="15:15">
      <c r="O261" s="571"/>
    </row>
    <row r="262" spans="15:15">
      <c r="O262" s="571"/>
    </row>
    <row r="263" spans="15:15">
      <c r="O263" s="571"/>
    </row>
    <row r="264" spans="15:15">
      <c r="O264" s="571"/>
    </row>
    <row r="265" spans="15:15">
      <c r="O265" s="571"/>
    </row>
  </sheetData>
  <mergeCells count="10">
    <mergeCell ref="C17:G17"/>
    <mergeCell ref="H17:K17"/>
    <mergeCell ref="C21:G21"/>
    <mergeCell ref="H21:K21"/>
    <mergeCell ref="C5:G5"/>
    <mergeCell ref="H5:K5"/>
    <mergeCell ref="C9:G9"/>
    <mergeCell ref="H9:K9"/>
    <mergeCell ref="C13:G13"/>
    <mergeCell ref="H13:K13"/>
  </mergeCells>
  <phoneticPr fontId="4"/>
  <printOptions horizontalCentered="1" gridLinesSet="0"/>
  <pageMargins left="0.78740157480314965" right="0.78740157480314965" top="0.82677165354330717" bottom="0.86614173228346458" header="1.1417322834645669" footer="0.78740157480314965"/>
  <pageSetup paperSize="9" scale="90"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A2" sqref="A2"/>
    </sheetView>
  </sheetViews>
  <sheetFormatPr defaultColWidth="9" defaultRowHeight="14.25"/>
  <cols>
    <col min="1" max="1" width="86.25" style="503" customWidth="1"/>
    <col min="2" max="16384" width="9" style="503"/>
  </cols>
  <sheetData>
    <row r="1" spans="1:1">
      <c r="A1" s="502" t="s">
        <v>615</v>
      </c>
    </row>
    <row r="2" spans="1:1" ht="27.75" customHeight="1">
      <c r="A2" s="504" t="s">
        <v>665</v>
      </c>
    </row>
    <row r="4" spans="1:1">
      <c r="A4" s="503" t="s">
        <v>775</v>
      </c>
    </row>
    <row r="5" spans="1:1" ht="23.25" customHeight="1">
      <c r="A5" s="505" t="s">
        <v>617</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K35" sqref="K35"/>
    </sheetView>
  </sheetViews>
  <sheetFormatPr defaultColWidth="9" defaultRowHeight="14.25"/>
  <cols>
    <col min="1" max="1" width="86.25" style="503" customWidth="1"/>
    <col min="2" max="16384" width="9" style="503"/>
  </cols>
  <sheetData>
    <row r="1" spans="1:1">
      <c r="A1" s="502" t="s">
        <v>615</v>
      </c>
    </row>
    <row r="2" spans="1:1" ht="27.75" customHeight="1">
      <c r="A2" s="504" t="s">
        <v>781</v>
      </c>
    </row>
    <row r="4" spans="1:1">
      <c r="A4" s="503" t="s">
        <v>775</v>
      </c>
    </row>
    <row r="5" spans="1:1" ht="23.25" customHeight="1">
      <c r="A5" s="505" t="s">
        <v>617</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3.5"/>
  <sheetData/>
  <phoneticPr fontId="4"/>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53"/>
  <sheetViews>
    <sheetView showZeros="0" view="pageBreakPreview" zoomScale="85" zoomScaleNormal="85" zoomScaleSheetLayoutView="85" workbookViewId="0">
      <selection activeCell="C29" sqref="C29"/>
    </sheetView>
  </sheetViews>
  <sheetFormatPr defaultColWidth="9" defaultRowHeight="19.5" customHeight="1"/>
  <cols>
    <col min="1" max="1" width="17.875" style="573" customWidth="1"/>
    <col min="2" max="2" width="23.875" style="573" customWidth="1"/>
    <col min="3" max="3" width="21.75" style="573" customWidth="1"/>
    <col min="4" max="4" width="12" style="573" customWidth="1"/>
    <col min="5" max="5" width="51.25" style="573" customWidth="1"/>
    <col min="6" max="6" width="16" style="573" customWidth="1"/>
    <col min="7" max="9" width="8.5" style="573" customWidth="1"/>
    <col min="10" max="16384" width="9" style="573"/>
  </cols>
  <sheetData>
    <row r="1" spans="1:9" ht="19.5" customHeight="1">
      <c r="A1" s="572" t="s">
        <v>678</v>
      </c>
      <c r="B1" s="572"/>
    </row>
    <row r="2" spans="1:9" s="576" customFormat="1" ht="19.5" customHeight="1">
      <c r="A2" s="678" t="s">
        <v>800</v>
      </c>
      <c r="B2" s="574"/>
      <c r="C2" s="574"/>
      <c r="D2" s="574"/>
      <c r="E2" s="574"/>
      <c r="F2" s="574"/>
      <c r="G2" s="575"/>
      <c r="H2" s="575"/>
      <c r="I2" s="575"/>
    </row>
    <row r="4" spans="1:9" ht="19.5" customHeight="1" thickBot="1">
      <c r="A4" s="572" t="s">
        <v>666</v>
      </c>
      <c r="D4" s="577"/>
      <c r="E4" s="577"/>
      <c r="F4" s="577"/>
      <c r="G4" s="578"/>
      <c r="H4" s="577"/>
      <c r="I4" s="579"/>
    </row>
    <row r="5" spans="1:9" ht="19.5" customHeight="1">
      <c r="A5" s="1035" t="s">
        <v>667</v>
      </c>
      <c r="B5" s="1037" t="s">
        <v>668</v>
      </c>
      <c r="C5" s="1037" t="s">
        <v>669</v>
      </c>
      <c r="D5" s="1039" t="s">
        <v>670</v>
      </c>
      <c r="E5" s="1040"/>
      <c r="F5" s="1041" t="s">
        <v>671</v>
      </c>
      <c r="G5" s="580"/>
      <c r="H5" s="580"/>
      <c r="I5" s="577"/>
    </row>
    <row r="6" spans="1:9" ht="19.5" customHeight="1" thickBot="1">
      <c r="A6" s="1036"/>
      <c r="B6" s="1038"/>
      <c r="C6" s="1038"/>
      <c r="D6" s="581" t="s">
        <v>672</v>
      </c>
      <c r="E6" s="582" t="s">
        <v>673</v>
      </c>
      <c r="F6" s="1042"/>
      <c r="G6" s="580"/>
      <c r="H6" s="580"/>
      <c r="I6" s="577"/>
    </row>
    <row r="7" spans="1:9" ht="28.5" customHeight="1">
      <c r="A7" s="583"/>
      <c r="B7" s="584"/>
      <c r="C7" s="584"/>
      <c r="D7" s="585"/>
      <c r="E7" s="586"/>
      <c r="F7" s="587"/>
      <c r="G7" s="578"/>
      <c r="H7" s="578"/>
      <c r="I7" s="578"/>
    </row>
    <row r="8" spans="1:9" ht="28.5" customHeight="1">
      <c r="A8" s="588"/>
      <c r="B8" s="589"/>
      <c r="C8" s="589"/>
      <c r="D8" s="590"/>
      <c r="E8" s="591"/>
      <c r="F8" s="592"/>
      <c r="G8" s="577"/>
      <c r="H8" s="577"/>
      <c r="I8" s="577"/>
    </row>
    <row r="9" spans="1:9" ht="28.5" customHeight="1">
      <c r="A9" s="588"/>
      <c r="B9" s="589"/>
      <c r="C9" s="589"/>
      <c r="D9" s="590"/>
      <c r="E9" s="591"/>
      <c r="F9" s="593"/>
      <c r="G9" s="594"/>
      <c r="H9" s="594"/>
      <c r="I9" s="595"/>
    </row>
    <row r="10" spans="1:9" ht="28.5" customHeight="1" thickBot="1">
      <c r="A10" s="596"/>
      <c r="B10" s="597"/>
      <c r="C10" s="597"/>
      <c r="D10" s="598"/>
      <c r="E10" s="599"/>
      <c r="F10" s="600"/>
      <c r="G10" s="595"/>
      <c r="H10" s="595"/>
      <c r="I10" s="595"/>
    </row>
    <row r="11" spans="1:9" ht="19.5" customHeight="1">
      <c r="A11" s="1033" t="s">
        <v>674</v>
      </c>
      <c r="B11" s="1033"/>
      <c r="C11" s="1033"/>
      <c r="D11" s="1033"/>
      <c r="E11" s="1033"/>
      <c r="F11" s="1033"/>
      <c r="G11" s="595"/>
      <c r="H11" s="595"/>
      <c r="I11" s="595"/>
    </row>
    <row r="12" spans="1:9" ht="19.5" customHeight="1">
      <c r="A12" s="1034"/>
      <c r="B12" s="1034"/>
      <c r="C12" s="1034"/>
      <c r="D12" s="1034"/>
      <c r="E12" s="1034"/>
      <c r="F12" s="1034"/>
      <c r="G12" s="595"/>
      <c r="H12" s="595"/>
      <c r="I12" s="595"/>
    </row>
    <row r="13" spans="1:9" ht="19.5" customHeight="1" thickBot="1">
      <c r="A13" s="572" t="s">
        <v>675</v>
      </c>
      <c r="D13" s="577"/>
      <c r="E13" s="577"/>
      <c r="F13" s="577"/>
      <c r="G13" s="578"/>
      <c r="H13" s="577"/>
      <c r="I13" s="579"/>
    </row>
    <row r="14" spans="1:9" ht="19.5" customHeight="1">
      <c r="A14" s="1035" t="s">
        <v>667</v>
      </c>
      <c r="B14" s="1037" t="s">
        <v>668</v>
      </c>
      <c r="C14" s="1037" t="s">
        <v>669</v>
      </c>
      <c r="D14" s="1039" t="s">
        <v>670</v>
      </c>
      <c r="E14" s="1040"/>
      <c r="F14" s="1041" t="s">
        <v>671</v>
      </c>
      <c r="G14" s="580"/>
      <c r="H14" s="580"/>
      <c r="I14" s="577"/>
    </row>
    <row r="15" spans="1:9" ht="19.5" customHeight="1" thickBot="1">
      <c r="A15" s="1036"/>
      <c r="B15" s="1038"/>
      <c r="C15" s="1038"/>
      <c r="D15" s="581" t="s">
        <v>672</v>
      </c>
      <c r="E15" s="582" t="s">
        <v>673</v>
      </c>
      <c r="F15" s="1042"/>
      <c r="G15" s="580"/>
      <c r="H15" s="580"/>
      <c r="I15" s="577"/>
    </row>
    <row r="16" spans="1:9" ht="28.5" customHeight="1">
      <c r="A16" s="583"/>
      <c r="B16" s="584"/>
      <c r="C16" s="584"/>
      <c r="D16" s="585"/>
      <c r="E16" s="586"/>
      <c r="F16" s="587"/>
      <c r="G16" s="595"/>
      <c r="H16" s="595"/>
      <c r="I16" s="595"/>
    </row>
    <row r="17" spans="1:9" ht="28.5" customHeight="1">
      <c r="A17" s="583"/>
      <c r="B17" s="584"/>
      <c r="C17" s="584"/>
      <c r="D17" s="585"/>
      <c r="E17" s="586"/>
      <c r="F17" s="587"/>
      <c r="G17" s="595"/>
      <c r="H17" s="595"/>
      <c r="I17" s="595"/>
    </row>
    <row r="18" spans="1:9" ht="28.5" customHeight="1">
      <c r="A18" s="588"/>
      <c r="B18" s="589"/>
      <c r="C18" s="589"/>
      <c r="D18" s="590"/>
      <c r="E18" s="591"/>
      <c r="F18" s="592"/>
      <c r="G18" s="595"/>
      <c r="H18" s="595"/>
      <c r="I18" s="595"/>
    </row>
    <row r="19" spans="1:9" ht="28.5" customHeight="1" thickBot="1">
      <c r="A19" s="596"/>
      <c r="B19" s="597"/>
      <c r="C19" s="597"/>
      <c r="D19" s="598"/>
      <c r="E19" s="599"/>
      <c r="F19" s="600"/>
      <c r="G19" s="595"/>
      <c r="H19" s="595"/>
      <c r="I19" s="595"/>
    </row>
    <row r="20" spans="1:9" ht="19.5" customHeight="1">
      <c r="A20" s="1033" t="s">
        <v>676</v>
      </c>
      <c r="B20" s="1033"/>
      <c r="C20" s="1033"/>
      <c r="D20" s="1033"/>
      <c r="E20" s="1033"/>
      <c r="F20" s="1033"/>
      <c r="G20" s="595"/>
      <c r="H20" s="595"/>
      <c r="I20" s="595"/>
    </row>
    <row r="21" spans="1:9" ht="19.5" customHeight="1">
      <c r="A21" s="1034"/>
      <c r="B21" s="1034"/>
      <c r="C21" s="1034"/>
      <c r="D21" s="1034"/>
      <c r="E21" s="1034"/>
      <c r="F21" s="1034"/>
      <c r="G21" s="595"/>
      <c r="H21" s="595"/>
      <c r="I21" s="595"/>
    </row>
    <row r="22" spans="1:9" ht="19.5" customHeight="1" thickBot="1">
      <c r="A22" s="572" t="s">
        <v>677</v>
      </c>
      <c r="D22" s="577"/>
      <c r="E22" s="577"/>
      <c r="F22" s="577"/>
      <c r="G22" s="578"/>
      <c r="H22" s="577"/>
      <c r="I22" s="579"/>
    </row>
    <row r="23" spans="1:9" ht="19.5" customHeight="1">
      <c r="A23" s="1043"/>
      <c r="B23" s="1044"/>
      <c r="C23" s="1044"/>
      <c r="D23" s="1044"/>
      <c r="E23" s="1044"/>
      <c r="F23" s="1045"/>
      <c r="G23" s="595"/>
      <c r="H23" s="595"/>
      <c r="I23" s="595"/>
    </row>
    <row r="24" spans="1:9" ht="19.5" customHeight="1">
      <c r="A24" s="1046"/>
      <c r="B24" s="1047"/>
      <c r="C24" s="1047"/>
      <c r="D24" s="1047"/>
      <c r="E24" s="1047"/>
      <c r="F24" s="1048"/>
      <c r="G24" s="595"/>
      <c r="H24" s="595"/>
      <c r="I24" s="595"/>
    </row>
    <row r="25" spans="1:9" ht="19.5" customHeight="1" thickBot="1">
      <c r="A25" s="1049"/>
      <c r="B25" s="1050"/>
      <c r="C25" s="1050"/>
      <c r="D25" s="1050"/>
      <c r="E25" s="1050"/>
      <c r="F25" s="1051"/>
      <c r="G25" s="595"/>
      <c r="H25" s="595"/>
      <c r="I25" s="595"/>
    </row>
    <row r="26" spans="1:9" ht="19.5" customHeight="1">
      <c r="A26" s="595"/>
      <c r="B26" s="595"/>
      <c r="C26" s="595"/>
      <c r="D26" s="595"/>
      <c r="E26" s="595"/>
      <c r="F26" s="595"/>
      <c r="G26" s="595"/>
      <c r="H26" s="595"/>
      <c r="I26" s="595"/>
    </row>
    <row r="27" spans="1:9" ht="19.5" customHeight="1">
      <c r="A27" s="595"/>
      <c r="B27" s="595"/>
      <c r="C27" s="595"/>
      <c r="D27" s="595"/>
      <c r="E27" s="595"/>
      <c r="F27" s="595"/>
      <c r="G27" s="595"/>
      <c r="H27" s="595"/>
      <c r="I27" s="595"/>
    </row>
    <row r="28" spans="1:9" ht="19.5" customHeight="1">
      <c r="A28" s="595"/>
      <c r="B28" s="595"/>
      <c r="C28" s="595"/>
      <c r="D28" s="595"/>
      <c r="E28" s="595"/>
      <c r="F28" s="595"/>
      <c r="G28" s="595"/>
      <c r="H28" s="595"/>
      <c r="I28" s="595"/>
    </row>
    <row r="29" spans="1:9" ht="19.5" customHeight="1">
      <c r="A29" s="595"/>
      <c r="B29" s="595"/>
      <c r="C29" s="595"/>
      <c r="D29" s="595"/>
      <c r="E29" s="595"/>
      <c r="F29" s="595"/>
      <c r="G29" s="595"/>
      <c r="H29" s="595"/>
      <c r="I29" s="595"/>
    </row>
    <row r="30" spans="1:9" ht="19.5" customHeight="1">
      <c r="A30" s="595"/>
      <c r="B30" s="595"/>
      <c r="C30" s="595"/>
      <c r="D30" s="595"/>
      <c r="E30" s="595"/>
      <c r="F30" s="595"/>
      <c r="G30" s="595"/>
      <c r="H30" s="595"/>
      <c r="I30" s="595"/>
    </row>
    <row r="31" spans="1:9" ht="19.5" customHeight="1">
      <c r="A31" s="595"/>
      <c r="B31" s="595"/>
      <c r="C31" s="595"/>
      <c r="D31" s="595"/>
      <c r="E31" s="595"/>
      <c r="F31" s="595"/>
      <c r="G31" s="595"/>
      <c r="H31" s="595"/>
      <c r="I31" s="595"/>
    </row>
    <row r="32" spans="1:9" ht="19.5" customHeight="1">
      <c r="A32" s="595"/>
      <c r="B32" s="595"/>
      <c r="C32" s="595"/>
      <c r="D32" s="595"/>
      <c r="E32" s="595"/>
      <c r="F32" s="595"/>
      <c r="G32" s="595"/>
      <c r="H32" s="595"/>
      <c r="I32" s="595"/>
    </row>
    <row r="33" spans="1:9" ht="19.5" customHeight="1">
      <c r="A33" s="595"/>
      <c r="B33" s="595"/>
      <c r="C33" s="595"/>
      <c r="D33" s="595"/>
      <c r="E33" s="595"/>
      <c r="F33" s="595"/>
      <c r="G33" s="595"/>
      <c r="H33" s="595"/>
      <c r="I33" s="595"/>
    </row>
    <row r="34" spans="1:9" ht="19.5" customHeight="1">
      <c r="A34" s="1052"/>
      <c r="B34" s="1052"/>
      <c r="C34" s="1052"/>
      <c r="D34" s="1052"/>
      <c r="E34" s="1052"/>
      <c r="F34" s="1052"/>
      <c r="G34" s="1052"/>
      <c r="H34" s="1052"/>
      <c r="I34" s="595"/>
    </row>
    <row r="35" spans="1:9" ht="19.5" customHeight="1">
      <c r="A35" s="595"/>
      <c r="B35" s="595"/>
      <c r="C35" s="595"/>
      <c r="D35" s="595"/>
      <c r="E35" s="595"/>
      <c r="F35" s="595"/>
      <c r="G35" s="595"/>
      <c r="H35" s="595"/>
      <c r="I35" s="595"/>
    </row>
    <row r="36" spans="1:9" ht="19.5" customHeight="1">
      <c r="A36" s="595"/>
      <c r="B36" s="595"/>
      <c r="C36" s="595"/>
      <c r="D36" s="595"/>
      <c r="E36" s="595"/>
      <c r="F36" s="595"/>
      <c r="G36" s="595"/>
      <c r="H36" s="595"/>
      <c r="I36" s="595"/>
    </row>
    <row r="37" spans="1:9" ht="19.5" customHeight="1">
      <c r="A37" s="595"/>
      <c r="B37" s="595"/>
      <c r="C37" s="595"/>
      <c r="D37" s="595"/>
      <c r="E37" s="595"/>
      <c r="F37" s="595"/>
      <c r="G37" s="595"/>
      <c r="H37" s="595"/>
      <c r="I37" s="595"/>
    </row>
    <row r="38" spans="1:9" ht="19.5" customHeight="1">
      <c r="A38" s="595"/>
      <c r="B38" s="595"/>
      <c r="C38" s="595"/>
      <c r="D38" s="595"/>
      <c r="E38" s="595"/>
      <c r="F38" s="595"/>
      <c r="G38" s="595"/>
      <c r="H38" s="595"/>
      <c r="I38" s="595"/>
    </row>
    <row r="39" spans="1:9" ht="19.5" customHeight="1">
      <c r="A39" s="595"/>
      <c r="B39" s="595"/>
      <c r="C39" s="595"/>
      <c r="D39" s="595"/>
      <c r="E39" s="595"/>
      <c r="F39" s="595"/>
      <c r="G39" s="595"/>
      <c r="H39" s="595"/>
      <c r="I39" s="595"/>
    </row>
    <row r="40" spans="1:9" ht="19.5" customHeight="1">
      <c r="A40" s="595"/>
      <c r="B40" s="595"/>
      <c r="C40" s="595"/>
      <c r="D40" s="595"/>
      <c r="E40" s="595"/>
      <c r="F40" s="595"/>
      <c r="G40" s="595"/>
      <c r="H40" s="595"/>
      <c r="I40" s="595"/>
    </row>
    <row r="41" spans="1:9" ht="19.5" customHeight="1">
      <c r="A41" s="595"/>
      <c r="B41" s="595"/>
      <c r="C41" s="595"/>
      <c r="D41" s="595"/>
      <c r="E41" s="595"/>
      <c r="F41" s="595"/>
      <c r="G41" s="595"/>
      <c r="H41" s="595"/>
      <c r="I41" s="595"/>
    </row>
    <row r="42" spans="1:9" ht="19.5" customHeight="1">
      <c r="A42" s="595"/>
      <c r="B42" s="595"/>
      <c r="C42" s="595"/>
      <c r="D42" s="595"/>
      <c r="E42" s="595"/>
      <c r="F42" s="595"/>
      <c r="G42" s="595"/>
      <c r="H42" s="595"/>
      <c r="I42" s="595"/>
    </row>
    <row r="43" spans="1:9" ht="19.5" customHeight="1">
      <c r="A43" s="595"/>
      <c r="B43" s="595"/>
      <c r="C43" s="595"/>
      <c r="D43" s="595"/>
      <c r="E43" s="595"/>
      <c r="F43" s="595"/>
      <c r="G43" s="595"/>
      <c r="H43" s="595"/>
      <c r="I43" s="595"/>
    </row>
    <row r="44" spans="1:9" ht="19.5" customHeight="1">
      <c r="A44" s="595"/>
      <c r="B44" s="595"/>
      <c r="C44" s="595"/>
      <c r="D44" s="595"/>
      <c r="E44" s="595"/>
      <c r="F44" s="595"/>
      <c r="G44" s="595"/>
      <c r="H44" s="595"/>
      <c r="I44" s="595"/>
    </row>
    <row r="45" spans="1:9" ht="19.5" customHeight="1">
      <c r="A45" s="595"/>
      <c r="B45" s="595"/>
      <c r="C45" s="595"/>
      <c r="D45" s="595"/>
      <c r="E45" s="595"/>
      <c r="F45" s="595"/>
      <c r="G45" s="595"/>
      <c r="H45" s="595"/>
      <c r="I45" s="595"/>
    </row>
    <row r="46" spans="1:9" ht="19.5" customHeight="1">
      <c r="A46" s="595"/>
      <c r="B46" s="595"/>
      <c r="C46" s="595"/>
      <c r="D46" s="595"/>
      <c r="E46" s="595"/>
      <c r="F46" s="595"/>
      <c r="G46" s="595"/>
      <c r="H46" s="595"/>
      <c r="I46" s="595"/>
    </row>
    <row r="47" spans="1:9" ht="19.5" customHeight="1">
      <c r="A47" s="595"/>
      <c r="B47" s="595"/>
      <c r="C47" s="595"/>
      <c r="D47" s="595"/>
      <c r="E47" s="595"/>
      <c r="F47" s="595"/>
      <c r="G47" s="595"/>
      <c r="H47" s="595"/>
      <c r="I47" s="595"/>
    </row>
    <row r="48" spans="1:9" ht="19.5" customHeight="1">
      <c r="A48" s="595"/>
      <c r="B48" s="595"/>
      <c r="C48" s="595"/>
      <c r="D48" s="595"/>
      <c r="E48" s="595"/>
      <c r="F48" s="595"/>
      <c r="G48" s="595"/>
      <c r="H48" s="595"/>
      <c r="I48" s="595"/>
    </row>
    <row r="49" spans="1:9" ht="19.5" customHeight="1">
      <c r="A49" s="595"/>
      <c r="B49" s="595"/>
      <c r="C49" s="595"/>
      <c r="D49" s="595"/>
      <c r="E49" s="595"/>
      <c r="F49" s="595"/>
      <c r="G49" s="595"/>
      <c r="H49" s="595"/>
      <c r="I49" s="595"/>
    </row>
    <row r="50" spans="1:9" ht="19.5" customHeight="1">
      <c r="A50" s="595"/>
      <c r="B50" s="595"/>
      <c r="C50" s="595"/>
      <c r="D50" s="595"/>
      <c r="E50" s="595"/>
      <c r="F50" s="595"/>
      <c r="G50" s="595"/>
      <c r="H50" s="595"/>
      <c r="I50" s="595"/>
    </row>
    <row r="51" spans="1:9" ht="19.5" customHeight="1">
      <c r="A51" s="595"/>
      <c r="B51" s="595"/>
      <c r="C51" s="595"/>
      <c r="D51" s="595"/>
      <c r="E51" s="595"/>
      <c r="F51" s="595"/>
      <c r="G51" s="595"/>
      <c r="H51" s="595"/>
      <c r="I51" s="595"/>
    </row>
    <row r="52" spans="1:9" ht="19.5" customHeight="1">
      <c r="A52" s="595"/>
      <c r="B52" s="595"/>
      <c r="C52" s="595"/>
      <c r="D52" s="595"/>
      <c r="E52" s="595"/>
      <c r="F52" s="595"/>
      <c r="G52" s="595"/>
      <c r="H52" s="595"/>
      <c r="I52" s="595"/>
    </row>
    <row r="53" spans="1:9" ht="19.5" customHeight="1">
      <c r="A53" s="595"/>
      <c r="B53" s="595"/>
      <c r="C53" s="595"/>
      <c r="D53" s="595"/>
      <c r="E53" s="595"/>
      <c r="F53" s="595"/>
      <c r="G53" s="595"/>
      <c r="H53" s="595"/>
      <c r="I53" s="595"/>
    </row>
  </sheetData>
  <mergeCells count="14">
    <mergeCell ref="A23:F25"/>
    <mergeCell ref="A34:H34"/>
    <mergeCell ref="A14:A15"/>
    <mergeCell ref="B14:B15"/>
    <mergeCell ref="C14:C15"/>
    <mergeCell ref="D14:E14"/>
    <mergeCell ref="F14:F15"/>
    <mergeCell ref="A20:F21"/>
    <mergeCell ref="A11:F12"/>
    <mergeCell ref="A5:A6"/>
    <mergeCell ref="B5:B6"/>
    <mergeCell ref="C5:C6"/>
    <mergeCell ref="D5:E5"/>
    <mergeCell ref="F5:F6"/>
  </mergeCells>
  <phoneticPr fontId="4"/>
  <dataValidations count="1">
    <dataValidation type="list" allowBlank="1" showInputMessage="1" showErrorMessage="1" sqref="D7:D10 D16:D19">
      <formula1>"ア,イ,ウ,エ,オ"</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blackAndWhite="1"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1"/>
  <sheetViews>
    <sheetView view="pageBreakPreview" zoomScaleNormal="100" zoomScaleSheetLayoutView="100" workbookViewId="0">
      <selection activeCell="A6" sqref="A6:A51"/>
    </sheetView>
  </sheetViews>
  <sheetFormatPr defaultColWidth="9" defaultRowHeight="14.25"/>
  <cols>
    <col min="1" max="1" width="86.25" style="503" customWidth="1"/>
    <col min="2" max="16384" width="9" style="503"/>
  </cols>
  <sheetData>
    <row r="1" spans="1:1">
      <c r="A1" s="502" t="s">
        <v>615</v>
      </c>
    </row>
    <row r="2" spans="1:1" ht="27.75" customHeight="1">
      <c r="A2" s="504" t="s">
        <v>679</v>
      </c>
    </row>
    <row r="4" spans="1:1">
      <c r="A4" s="503" t="s">
        <v>775</v>
      </c>
    </row>
    <row r="5" spans="1:1" ht="23.25" customHeight="1">
      <c r="A5" s="505" t="s">
        <v>617</v>
      </c>
    </row>
    <row r="6" spans="1:1" ht="14.25" customHeight="1">
      <c r="A6" s="988"/>
    </row>
    <row r="7" spans="1:1" ht="14.25" customHeight="1">
      <c r="A7" s="989"/>
    </row>
    <row r="8" spans="1:1" ht="13.5" customHeight="1">
      <c r="A8" s="989"/>
    </row>
    <row r="9" spans="1:1" ht="13.5" customHeight="1">
      <c r="A9" s="989"/>
    </row>
    <row r="10" spans="1:1" ht="13.5" customHeight="1">
      <c r="A10" s="989"/>
    </row>
    <row r="11" spans="1:1" ht="13.5" customHeight="1">
      <c r="A11" s="989"/>
    </row>
    <row r="12" spans="1:1">
      <c r="A12" s="989"/>
    </row>
    <row r="13" spans="1:1">
      <c r="A13" s="989"/>
    </row>
    <row r="14" spans="1:1">
      <c r="A14" s="989"/>
    </row>
    <row r="15" spans="1:1">
      <c r="A15" s="989"/>
    </row>
    <row r="16" spans="1:1">
      <c r="A16" s="989"/>
    </row>
    <row r="17" spans="1:1">
      <c r="A17" s="989"/>
    </row>
    <row r="18" spans="1:1">
      <c r="A18" s="989"/>
    </row>
    <row r="19" spans="1:1">
      <c r="A19" s="989"/>
    </row>
    <row r="20" spans="1:1">
      <c r="A20" s="989"/>
    </row>
    <row r="21" spans="1:1">
      <c r="A21" s="989"/>
    </row>
    <row r="22" spans="1:1">
      <c r="A22" s="989"/>
    </row>
    <row r="23" spans="1:1">
      <c r="A23" s="989"/>
    </row>
    <row r="24" spans="1:1">
      <c r="A24" s="989"/>
    </row>
    <row r="25" spans="1:1">
      <c r="A25" s="989"/>
    </row>
    <row r="26" spans="1:1">
      <c r="A26" s="989"/>
    </row>
    <row r="27" spans="1:1">
      <c r="A27" s="989"/>
    </row>
    <row r="28" spans="1:1">
      <c r="A28" s="989"/>
    </row>
    <row r="29" spans="1:1">
      <c r="A29" s="989"/>
    </row>
    <row r="30" spans="1:1">
      <c r="A30" s="989"/>
    </row>
    <row r="31" spans="1:1">
      <c r="A31" s="989"/>
    </row>
    <row r="32" spans="1:1">
      <c r="A32" s="989"/>
    </row>
    <row r="33" spans="1:1">
      <c r="A33" s="989"/>
    </row>
    <row r="34" spans="1:1">
      <c r="A34" s="989"/>
    </row>
    <row r="35" spans="1:1">
      <c r="A35" s="989"/>
    </row>
    <row r="36" spans="1:1">
      <c r="A36" s="989"/>
    </row>
    <row r="37" spans="1:1">
      <c r="A37" s="989"/>
    </row>
    <row r="38" spans="1:1">
      <c r="A38" s="989"/>
    </row>
    <row r="39" spans="1:1">
      <c r="A39" s="989"/>
    </row>
    <row r="40" spans="1:1">
      <c r="A40" s="989"/>
    </row>
    <row r="41" spans="1:1">
      <c r="A41" s="989"/>
    </row>
    <row r="42" spans="1:1">
      <c r="A42" s="989"/>
    </row>
    <row r="43" spans="1:1">
      <c r="A43" s="989"/>
    </row>
    <row r="44" spans="1:1">
      <c r="A44" s="989"/>
    </row>
    <row r="45" spans="1:1">
      <c r="A45" s="989"/>
    </row>
    <row r="46" spans="1:1">
      <c r="A46" s="989"/>
    </row>
    <row r="47" spans="1:1">
      <c r="A47" s="989"/>
    </row>
    <row r="48" spans="1:1">
      <c r="A48" s="989"/>
    </row>
    <row r="49" spans="1:1">
      <c r="A49" s="989"/>
    </row>
    <row r="50" spans="1:1">
      <c r="A50" s="989"/>
    </row>
    <row r="51" spans="1:1">
      <c r="A51" s="990"/>
    </row>
  </sheetData>
  <mergeCells count="1">
    <mergeCell ref="A6:A51"/>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34"/>
  <sheetViews>
    <sheetView showZeros="0" view="pageBreakPreview" zoomScaleNormal="75" zoomScaleSheetLayoutView="100" workbookViewId="0">
      <selection activeCell="A3" sqref="A3"/>
    </sheetView>
  </sheetViews>
  <sheetFormatPr defaultRowHeight="15.75" customHeight="1"/>
  <cols>
    <col min="1" max="1" width="9.25" style="95" customWidth="1"/>
    <col min="2" max="2" width="16.75" style="95" customWidth="1"/>
    <col min="3" max="3" width="8.5" style="95" customWidth="1"/>
    <col min="4" max="4" width="3.5" style="95" bestFit="1" customWidth="1"/>
    <col min="5" max="5" width="8.5" style="95" bestFit="1" customWidth="1"/>
    <col min="6" max="6" width="8.75" style="95" bestFit="1" customWidth="1"/>
    <col min="7" max="7" width="9.25" style="95" customWidth="1"/>
    <col min="8" max="8" width="16.75" style="95" customWidth="1"/>
    <col min="9" max="9" width="9.25" style="95" customWidth="1"/>
    <col min="10" max="12" width="12.125" style="95" customWidth="1"/>
    <col min="13" max="13" width="25.75" style="95" customWidth="1"/>
    <col min="14" max="17" width="9.75" style="95" customWidth="1"/>
    <col min="18" max="18" width="11.625" style="95" customWidth="1"/>
    <col min="19" max="256" width="9" style="95"/>
    <col min="257" max="257" width="9.25" style="95" customWidth="1"/>
    <col min="258" max="258" width="16.75" style="95" customWidth="1"/>
    <col min="259" max="259" width="8.5" style="95" customWidth="1"/>
    <col min="260" max="260" width="3.5" style="95" bestFit="1" customWidth="1"/>
    <col min="261" max="261" width="8.5" style="95" bestFit="1" customWidth="1"/>
    <col min="262" max="262" width="8.75" style="95" bestFit="1" customWidth="1"/>
    <col min="263" max="263" width="9.25" style="95" customWidth="1"/>
    <col min="264" max="264" width="16.75" style="95" customWidth="1"/>
    <col min="265" max="265" width="9.25" style="95" customWidth="1"/>
    <col min="266" max="268" width="12.125" style="95" customWidth="1"/>
    <col min="269" max="269" width="25.75" style="95" customWidth="1"/>
    <col min="270" max="273" width="9.75" style="95" customWidth="1"/>
    <col min="274" max="274" width="11.625" style="95" customWidth="1"/>
    <col min="275" max="512" width="9" style="95"/>
    <col min="513" max="513" width="9.25" style="95" customWidth="1"/>
    <col min="514" max="514" width="16.75" style="95" customWidth="1"/>
    <col min="515" max="515" width="8.5" style="95" customWidth="1"/>
    <col min="516" max="516" width="3.5" style="95" bestFit="1" customWidth="1"/>
    <col min="517" max="517" width="8.5" style="95" bestFit="1" customWidth="1"/>
    <col min="518" max="518" width="8.75" style="95" bestFit="1" customWidth="1"/>
    <col min="519" max="519" width="9.25" style="95" customWidth="1"/>
    <col min="520" max="520" width="16.75" style="95" customWidth="1"/>
    <col min="521" max="521" width="9.25" style="95" customWidth="1"/>
    <col min="522" max="524" width="12.125" style="95" customWidth="1"/>
    <col min="525" max="525" width="25.75" style="95" customWidth="1"/>
    <col min="526" max="529" width="9.75" style="95" customWidth="1"/>
    <col min="530" max="530" width="11.625" style="95" customWidth="1"/>
    <col min="531" max="768" width="9" style="95"/>
    <col min="769" max="769" width="9.25" style="95" customWidth="1"/>
    <col min="770" max="770" width="16.75" style="95" customWidth="1"/>
    <col min="771" max="771" width="8.5" style="95" customWidth="1"/>
    <col min="772" max="772" width="3.5" style="95" bestFit="1" customWidth="1"/>
    <col min="773" max="773" width="8.5" style="95" bestFit="1" customWidth="1"/>
    <col min="774" max="774" width="8.75" style="95" bestFit="1" customWidth="1"/>
    <col min="775" max="775" width="9.25" style="95" customWidth="1"/>
    <col min="776" max="776" width="16.75" style="95" customWidth="1"/>
    <col min="777" max="777" width="9.25" style="95" customWidth="1"/>
    <col min="778" max="780" width="12.125" style="95" customWidth="1"/>
    <col min="781" max="781" width="25.75" style="95" customWidth="1"/>
    <col min="782" max="785" width="9.75" style="95" customWidth="1"/>
    <col min="786" max="786" width="11.625" style="95" customWidth="1"/>
    <col min="787" max="1024" width="9" style="95"/>
    <col min="1025" max="1025" width="9.25" style="95" customWidth="1"/>
    <col min="1026" max="1026" width="16.75" style="95" customWidth="1"/>
    <col min="1027" max="1027" width="8.5" style="95" customWidth="1"/>
    <col min="1028" max="1028" width="3.5" style="95" bestFit="1" customWidth="1"/>
    <col min="1029" max="1029" width="8.5" style="95" bestFit="1" customWidth="1"/>
    <col min="1030" max="1030" width="8.75" style="95" bestFit="1" customWidth="1"/>
    <col min="1031" max="1031" width="9.25" style="95" customWidth="1"/>
    <col min="1032" max="1032" width="16.75" style="95" customWidth="1"/>
    <col min="1033" max="1033" width="9.25" style="95" customWidth="1"/>
    <col min="1034" max="1036" width="12.125" style="95" customWidth="1"/>
    <col min="1037" max="1037" width="25.75" style="95" customWidth="1"/>
    <col min="1038" max="1041" width="9.75" style="95" customWidth="1"/>
    <col min="1042" max="1042" width="11.625" style="95" customWidth="1"/>
    <col min="1043" max="1280" width="9" style="95"/>
    <col min="1281" max="1281" width="9.25" style="95" customWidth="1"/>
    <col min="1282" max="1282" width="16.75" style="95" customWidth="1"/>
    <col min="1283" max="1283" width="8.5" style="95" customWidth="1"/>
    <col min="1284" max="1284" width="3.5" style="95" bestFit="1" customWidth="1"/>
    <col min="1285" max="1285" width="8.5" style="95" bestFit="1" customWidth="1"/>
    <col min="1286" max="1286" width="8.75" style="95" bestFit="1" customWidth="1"/>
    <col min="1287" max="1287" width="9.25" style="95" customWidth="1"/>
    <col min="1288" max="1288" width="16.75" style="95" customWidth="1"/>
    <col min="1289" max="1289" width="9.25" style="95" customWidth="1"/>
    <col min="1290" max="1292" width="12.125" style="95" customWidth="1"/>
    <col min="1293" max="1293" width="25.75" style="95" customWidth="1"/>
    <col min="1294" max="1297" width="9.75" style="95" customWidth="1"/>
    <col min="1298" max="1298" width="11.625" style="95" customWidth="1"/>
    <col min="1299" max="1536" width="9" style="95"/>
    <col min="1537" max="1537" width="9.25" style="95" customWidth="1"/>
    <col min="1538" max="1538" width="16.75" style="95" customWidth="1"/>
    <col min="1539" max="1539" width="8.5" style="95" customWidth="1"/>
    <col min="1540" max="1540" width="3.5" style="95" bestFit="1" customWidth="1"/>
    <col min="1541" max="1541" width="8.5" style="95" bestFit="1" customWidth="1"/>
    <col min="1542" max="1542" width="8.75" style="95" bestFit="1" customWidth="1"/>
    <col min="1543" max="1543" width="9.25" style="95" customWidth="1"/>
    <col min="1544" max="1544" width="16.75" style="95" customWidth="1"/>
    <col min="1545" max="1545" width="9.25" style="95" customWidth="1"/>
    <col min="1546" max="1548" width="12.125" style="95" customWidth="1"/>
    <col min="1549" max="1549" width="25.75" style="95" customWidth="1"/>
    <col min="1550" max="1553" width="9.75" style="95" customWidth="1"/>
    <col min="1554" max="1554" width="11.625" style="95" customWidth="1"/>
    <col min="1555" max="1792" width="9" style="95"/>
    <col min="1793" max="1793" width="9.25" style="95" customWidth="1"/>
    <col min="1794" max="1794" width="16.75" style="95" customWidth="1"/>
    <col min="1795" max="1795" width="8.5" style="95" customWidth="1"/>
    <col min="1796" max="1796" width="3.5" style="95" bestFit="1" customWidth="1"/>
    <col min="1797" max="1797" width="8.5" style="95" bestFit="1" customWidth="1"/>
    <col min="1798" max="1798" width="8.75" style="95" bestFit="1" customWidth="1"/>
    <col min="1799" max="1799" width="9.25" style="95" customWidth="1"/>
    <col min="1800" max="1800" width="16.75" style="95" customWidth="1"/>
    <col min="1801" max="1801" width="9.25" style="95" customWidth="1"/>
    <col min="1802" max="1804" width="12.125" style="95" customWidth="1"/>
    <col min="1805" max="1805" width="25.75" style="95" customWidth="1"/>
    <col min="1806" max="1809" width="9.75" style="95" customWidth="1"/>
    <col min="1810" max="1810" width="11.625" style="95" customWidth="1"/>
    <col min="1811" max="2048" width="9" style="95"/>
    <col min="2049" max="2049" width="9.25" style="95" customWidth="1"/>
    <col min="2050" max="2050" width="16.75" style="95" customWidth="1"/>
    <col min="2051" max="2051" width="8.5" style="95" customWidth="1"/>
    <col min="2052" max="2052" width="3.5" style="95" bestFit="1" customWidth="1"/>
    <col min="2053" max="2053" width="8.5" style="95" bestFit="1" customWidth="1"/>
    <col min="2054" max="2054" width="8.75" style="95" bestFit="1" customWidth="1"/>
    <col min="2055" max="2055" width="9.25" style="95" customWidth="1"/>
    <col min="2056" max="2056" width="16.75" style="95" customWidth="1"/>
    <col min="2057" max="2057" width="9.25" style="95" customWidth="1"/>
    <col min="2058" max="2060" width="12.125" style="95" customWidth="1"/>
    <col min="2061" max="2061" width="25.75" style="95" customWidth="1"/>
    <col min="2062" max="2065" width="9.75" style="95" customWidth="1"/>
    <col min="2066" max="2066" width="11.625" style="95" customWidth="1"/>
    <col min="2067" max="2304" width="9" style="95"/>
    <col min="2305" max="2305" width="9.25" style="95" customWidth="1"/>
    <col min="2306" max="2306" width="16.75" style="95" customWidth="1"/>
    <col min="2307" max="2307" width="8.5" style="95" customWidth="1"/>
    <col min="2308" max="2308" width="3.5" style="95" bestFit="1" customWidth="1"/>
    <col min="2309" max="2309" width="8.5" style="95" bestFit="1" customWidth="1"/>
    <col min="2310" max="2310" width="8.75" style="95" bestFit="1" customWidth="1"/>
    <col min="2311" max="2311" width="9.25" style="95" customWidth="1"/>
    <col min="2312" max="2312" width="16.75" style="95" customWidth="1"/>
    <col min="2313" max="2313" width="9.25" style="95" customWidth="1"/>
    <col min="2314" max="2316" width="12.125" style="95" customWidth="1"/>
    <col min="2317" max="2317" width="25.75" style="95" customWidth="1"/>
    <col min="2318" max="2321" width="9.75" style="95" customWidth="1"/>
    <col min="2322" max="2322" width="11.625" style="95" customWidth="1"/>
    <col min="2323" max="2560" width="9" style="95"/>
    <col min="2561" max="2561" width="9.25" style="95" customWidth="1"/>
    <col min="2562" max="2562" width="16.75" style="95" customWidth="1"/>
    <col min="2563" max="2563" width="8.5" style="95" customWidth="1"/>
    <col min="2564" max="2564" width="3.5" style="95" bestFit="1" customWidth="1"/>
    <col min="2565" max="2565" width="8.5" style="95" bestFit="1" customWidth="1"/>
    <col min="2566" max="2566" width="8.75" style="95" bestFit="1" customWidth="1"/>
    <col min="2567" max="2567" width="9.25" style="95" customWidth="1"/>
    <col min="2568" max="2568" width="16.75" style="95" customWidth="1"/>
    <col min="2569" max="2569" width="9.25" style="95" customWidth="1"/>
    <col min="2570" max="2572" width="12.125" style="95" customWidth="1"/>
    <col min="2573" max="2573" width="25.75" style="95" customWidth="1"/>
    <col min="2574" max="2577" width="9.75" style="95" customWidth="1"/>
    <col min="2578" max="2578" width="11.625" style="95" customWidth="1"/>
    <col min="2579" max="2816" width="9" style="95"/>
    <col min="2817" max="2817" width="9.25" style="95" customWidth="1"/>
    <col min="2818" max="2818" width="16.75" style="95" customWidth="1"/>
    <col min="2819" max="2819" width="8.5" style="95" customWidth="1"/>
    <col min="2820" max="2820" width="3.5" style="95" bestFit="1" customWidth="1"/>
    <col min="2821" max="2821" width="8.5" style="95" bestFit="1" customWidth="1"/>
    <col min="2822" max="2822" width="8.75" style="95" bestFit="1" customWidth="1"/>
    <col min="2823" max="2823" width="9.25" style="95" customWidth="1"/>
    <col min="2824" max="2824" width="16.75" style="95" customWidth="1"/>
    <col min="2825" max="2825" width="9.25" style="95" customWidth="1"/>
    <col min="2826" max="2828" width="12.125" style="95" customWidth="1"/>
    <col min="2829" max="2829" width="25.75" style="95" customWidth="1"/>
    <col min="2830" max="2833" width="9.75" style="95" customWidth="1"/>
    <col min="2834" max="2834" width="11.625" style="95" customWidth="1"/>
    <col min="2835" max="3072" width="9" style="95"/>
    <col min="3073" max="3073" width="9.25" style="95" customWidth="1"/>
    <col min="3074" max="3074" width="16.75" style="95" customWidth="1"/>
    <col min="3075" max="3075" width="8.5" style="95" customWidth="1"/>
    <col min="3076" max="3076" width="3.5" style="95" bestFit="1" customWidth="1"/>
    <col min="3077" max="3077" width="8.5" style="95" bestFit="1" customWidth="1"/>
    <col min="3078" max="3078" width="8.75" style="95" bestFit="1" customWidth="1"/>
    <col min="3079" max="3079" width="9.25" style="95" customWidth="1"/>
    <col min="3080" max="3080" width="16.75" style="95" customWidth="1"/>
    <col min="3081" max="3081" width="9.25" style="95" customWidth="1"/>
    <col min="3082" max="3084" width="12.125" style="95" customWidth="1"/>
    <col min="3085" max="3085" width="25.75" style="95" customWidth="1"/>
    <col min="3086" max="3089" width="9.75" style="95" customWidth="1"/>
    <col min="3090" max="3090" width="11.625" style="95" customWidth="1"/>
    <col min="3091" max="3328" width="9" style="95"/>
    <col min="3329" max="3329" width="9.25" style="95" customWidth="1"/>
    <col min="3330" max="3330" width="16.75" style="95" customWidth="1"/>
    <col min="3331" max="3331" width="8.5" style="95" customWidth="1"/>
    <col min="3332" max="3332" width="3.5" style="95" bestFit="1" customWidth="1"/>
    <col min="3333" max="3333" width="8.5" style="95" bestFit="1" customWidth="1"/>
    <col min="3334" max="3334" width="8.75" style="95" bestFit="1" customWidth="1"/>
    <col min="3335" max="3335" width="9.25" style="95" customWidth="1"/>
    <col min="3336" max="3336" width="16.75" style="95" customWidth="1"/>
    <col min="3337" max="3337" width="9.25" style="95" customWidth="1"/>
    <col min="3338" max="3340" width="12.125" style="95" customWidth="1"/>
    <col min="3341" max="3341" width="25.75" style="95" customWidth="1"/>
    <col min="3342" max="3345" width="9.75" style="95" customWidth="1"/>
    <col min="3346" max="3346" width="11.625" style="95" customWidth="1"/>
    <col min="3347" max="3584" width="9" style="95"/>
    <col min="3585" max="3585" width="9.25" style="95" customWidth="1"/>
    <col min="3586" max="3586" width="16.75" style="95" customWidth="1"/>
    <col min="3587" max="3587" width="8.5" style="95" customWidth="1"/>
    <col min="3588" max="3588" width="3.5" style="95" bestFit="1" customWidth="1"/>
    <col min="3589" max="3589" width="8.5" style="95" bestFit="1" customWidth="1"/>
    <col min="3590" max="3590" width="8.75" style="95" bestFit="1" customWidth="1"/>
    <col min="3591" max="3591" width="9.25" style="95" customWidth="1"/>
    <col min="3592" max="3592" width="16.75" style="95" customWidth="1"/>
    <col min="3593" max="3593" width="9.25" style="95" customWidth="1"/>
    <col min="3594" max="3596" width="12.125" style="95" customWidth="1"/>
    <col min="3597" max="3597" width="25.75" style="95" customWidth="1"/>
    <col min="3598" max="3601" width="9.75" style="95" customWidth="1"/>
    <col min="3602" max="3602" width="11.625" style="95" customWidth="1"/>
    <col min="3603" max="3840" width="9" style="95"/>
    <col min="3841" max="3841" width="9.25" style="95" customWidth="1"/>
    <col min="3842" max="3842" width="16.75" style="95" customWidth="1"/>
    <col min="3843" max="3843" width="8.5" style="95" customWidth="1"/>
    <col min="3844" max="3844" width="3.5" style="95" bestFit="1" customWidth="1"/>
    <col min="3845" max="3845" width="8.5" style="95" bestFit="1" customWidth="1"/>
    <col min="3846" max="3846" width="8.75" style="95" bestFit="1" customWidth="1"/>
    <col min="3847" max="3847" width="9.25" style="95" customWidth="1"/>
    <col min="3848" max="3848" width="16.75" style="95" customWidth="1"/>
    <col min="3849" max="3849" width="9.25" style="95" customWidth="1"/>
    <col min="3850" max="3852" width="12.125" style="95" customWidth="1"/>
    <col min="3853" max="3853" width="25.75" style="95" customWidth="1"/>
    <col min="3854" max="3857" width="9.75" style="95" customWidth="1"/>
    <col min="3858" max="3858" width="11.625" style="95" customWidth="1"/>
    <col min="3859" max="4096" width="9" style="95"/>
    <col min="4097" max="4097" width="9.25" style="95" customWidth="1"/>
    <col min="4098" max="4098" width="16.75" style="95" customWidth="1"/>
    <col min="4099" max="4099" width="8.5" style="95" customWidth="1"/>
    <col min="4100" max="4100" width="3.5" style="95" bestFit="1" customWidth="1"/>
    <col min="4101" max="4101" width="8.5" style="95" bestFit="1" customWidth="1"/>
    <col min="4102" max="4102" width="8.75" style="95" bestFit="1" customWidth="1"/>
    <col min="4103" max="4103" width="9.25" style="95" customWidth="1"/>
    <col min="4104" max="4104" width="16.75" style="95" customWidth="1"/>
    <col min="4105" max="4105" width="9.25" style="95" customWidth="1"/>
    <col min="4106" max="4108" width="12.125" style="95" customWidth="1"/>
    <col min="4109" max="4109" width="25.75" style="95" customWidth="1"/>
    <col min="4110" max="4113" width="9.75" style="95" customWidth="1"/>
    <col min="4114" max="4114" width="11.625" style="95" customWidth="1"/>
    <col min="4115" max="4352" width="9" style="95"/>
    <col min="4353" max="4353" width="9.25" style="95" customWidth="1"/>
    <col min="4354" max="4354" width="16.75" style="95" customWidth="1"/>
    <col min="4355" max="4355" width="8.5" style="95" customWidth="1"/>
    <col min="4356" max="4356" width="3.5" style="95" bestFit="1" customWidth="1"/>
    <col min="4357" max="4357" width="8.5" style="95" bestFit="1" customWidth="1"/>
    <col min="4358" max="4358" width="8.75" style="95" bestFit="1" customWidth="1"/>
    <col min="4359" max="4359" width="9.25" style="95" customWidth="1"/>
    <col min="4360" max="4360" width="16.75" style="95" customWidth="1"/>
    <col min="4361" max="4361" width="9.25" style="95" customWidth="1"/>
    <col min="4362" max="4364" width="12.125" style="95" customWidth="1"/>
    <col min="4365" max="4365" width="25.75" style="95" customWidth="1"/>
    <col min="4366" max="4369" width="9.75" style="95" customWidth="1"/>
    <col min="4370" max="4370" width="11.625" style="95" customWidth="1"/>
    <col min="4371" max="4608" width="9" style="95"/>
    <col min="4609" max="4609" width="9.25" style="95" customWidth="1"/>
    <col min="4610" max="4610" width="16.75" style="95" customWidth="1"/>
    <col min="4611" max="4611" width="8.5" style="95" customWidth="1"/>
    <col min="4612" max="4612" width="3.5" style="95" bestFit="1" customWidth="1"/>
    <col min="4613" max="4613" width="8.5" style="95" bestFit="1" customWidth="1"/>
    <col min="4614" max="4614" width="8.75" style="95" bestFit="1" customWidth="1"/>
    <col min="4615" max="4615" width="9.25" style="95" customWidth="1"/>
    <col min="4616" max="4616" width="16.75" style="95" customWidth="1"/>
    <col min="4617" max="4617" width="9.25" style="95" customWidth="1"/>
    <col min="4618" max="4620" width="12.125" style="95" customWidth="1"/>
    <col min="4621" max="4621" width="25.75" style="95" customWidth="1"/>
    <col min="4622" max="4625" width="9.75" style="95" customWidth="1"/>
    <col min="4626" max="4626" width="11.625" style="95" customWidth="1"/>
    <col min="4627" max="4864" width="9" style="95"/>
    <col min="4865" max="4865" width="9.25" style="95" customWidth="1"/>
    <col min="4866" max="4866" width="16.75" style="95" customWidth="1"/>
    <col min="4867" max="4867" width="8.5" style="95" customWidth="1"/>
    <col min="4868" max="4868" width="3.5" style="95" bestFit="1" customWidth="1"/>
    <col min="4869" max="4869" width="8.5" style="95" bestFit="1" customWidth="1"/>
    <col min="4870" max="4870" width="8.75" style="95" bestFit="1" customWidth="1"/>
    <col min="4871" max="4871" width="9.25" style="95" customWidth="1"/>
    <col min="4872" max="4872" width="16.75" style="95" customWidth="1"/>
    <col min="4873" max="4873" width="9.25" style="95" customWidth="1"/>
    <col min="4874" max="4876" width="12.125" style="95" customWidth="1"/>
    <col min="4877" max="4877" width="25.75" style="95" customWidth="1"/>
    <col min="4878" max="4881" width="9.75" style="95" customWidth="1"/>
    <col min="4882" max="4882" width="11.625" style="95" customWidth="1"/>
    <col min="4883" max="5120" width="9" style="95"/>
    <col min="5121" max="5121" width="9.25" style="95" customWidth="1"/>
    <col min="5122" max="5122" width="16.75" style="95" customWidth="1"/>
    <col min="5123" max="5123" width="8.5" style="95" customWidth="1"/>
    <col min="5124" max="5124" width="3.5" style="95" bestFit="1" customWidth="1"/>
    <col min="5125" max="5125" width="8.5" style="95" bestFit="1" customWidth="1"/>
    <col min="5126" max="5126" width="8.75" style="95" bestFit="1" customWidth="1"/>
    <col min="5127" max="5127" width="9.25" style="95" customWidth="1"/>
    <col min="5128" max="5128" width="16.75" style="95" customWidth="1"/>
    <col min="5129" max="5129" width="9.25" style="95" customWidth="1"/>
    <col min="5130" max="5132" width="12.125" style="95" customWidth="1"/>
    <col min="5133" max="5133" width="25.75" style="95" customWidth="1"/>
    <col min="5134" max="5137" width="9.75" style="95" customWidth="1"/>
    <col min="5138" max="5138" width="11.625" style="95" customWidth="1"/>
    <col min="5139" max="5376" width="9" style="95"/>
    <col min="5377" max="5377" width="9.25" style="95" customWidth="1"/>
    <col min="5378" max="5378" width="16.75" style="95" customWidth="1"/>
    <col min="5379" max="5379" width="8.5" style="95" customWidth="1"/>
    <col min="5380" max="5380" width="3.5" style="95" bestFit="1" customWidth="1"/>
    <col min="5381" max="5381" width="8.5" style="95" bestFit="1" customWidth="1"/>
    <col min="5382" max="5382" width="8.75" style="95" bestFit="1" customWidth="1"/>
    <col min="5383" max="5383" width="9.25" style="95" customWidth="1"/>
    <col min="5384" max="5384" width="16.75" style="95" customWidth="1"/>
    <col min="5385" max="5385" width="9.25" style="95" customWidth="1"/>
    <col min="5386" max="5388" width="12.125" style="95" customWidth="1"/>
    <col min="5389" max="5389" width="25.75" style="95" customWidth="1"/>
    <col min="5390" max="5393" width="9.75" style="95" customWidth="1"/>
    <col min="5394" max="5394" width="11.625" style="95" customWidth="1"/>
    <col min="5395" max="5632" width="9" style="95"/>
    <col min="5633" max="5633" width="9.25" style="95" customWidth="1"/>
    <col min="5634" max="5634" width="16.75" style="95" customWidth="1"/>
    <col min="5635" max="5635" width="8.5" style="95" customWidth="1"/>
    <col min="5636" max="5636" width="3.5" style="95" bestFit="1" customWidth="1"/>
    <col min="5637" max="5637" width="8.5" style="95" bestFit="1" customWidth="1"/>
    <col min="5638" max="5638" width="8.75" style="95" bestFit="1" customWidth="1"/>
    <col min="5639" max="5639" width="9.25" style="95" customWidth="1"/>
    <col min="5640" max="5640" width="16.75" style="95" customWidth="1"/>
    <col min="5641" max="5641" width="9.25" style="95" customWidth="1"/>
    <col min="5642" max="5644" width="12.125" style="95" customWidth="1"/>
    <col min="5645" max="5645" width="25.75" style="95" customWidth="1"/>
    <col min="5646" max="5649" width="9.75" style="95" customWidth="1"/>
    <col min="5650" max="5650" width="11.625" style="95" customWidth="1"/>
    <col min="5651" max="5888" width="9" style="95"/>
    <col min="5889" max="5889" width="9.25" style="95" customWidth="1"/>
    <col min="5890" max="5890" width="16.75" style="95" customWidth="1"/>
    <col min="5891" max="5891" width="8.5" style="95" customWidth="1"/>
    <col min="5892" max="5892" width="3.5" style="95" bestFit="1" customWidth="1"/>
    <col min="5893" max="5893" width="8.5" style="95" bestFit="1" customWidth="1"/>
    <col min="5894" max="5894" width="8.75" style="95" bestFit="1" customWidth="1"/>
    <col min="5895" max="5895" width="9.25" style="95" customWidth="1"/>
    <col min="5896" max="5896" width="16.75" style="95" customWidth="1"/>
    <col min="5897" max="5897" width="9.25" style="95" customWidth="1"/>
    <col min="5898" max="5900" width="12.125" style="95" customWidth="1"/>
    <col min="5901" max="5901" width="25.75" style="95" customWidth="1"/>
    <col min="5902" max="5905" width="9.75" style="95" customWidth="1"/>
    <col min="5906" max="5906" width="11.625" style="95" customWidth="1"/>
    <col min="5907" max="6144" width="9" style="95"/>
    <col min="6145" max="6145" width="9.25" style="95" customWidth="1"/>
    <col min="6146" max="6146" width="16.75" style="95" customWidth="1"/>
    <col min="6147" max="6147" width="8.5" style="95" customWidth="1"/>
    <col min="6148" max="6148" width="3.5" style="95" bestFit="1" customWidth="1"/>
    <col min="6149" max="6149" width="8.5" style="95" bestFit="1" customWidth="1"/>
    <col min="6150" max="6150" width="8.75" style="95" bestFit="1" customWidth="1"/>
    <col min="6151" max="6151" width="9.25" style="95" customWidth="1"/>
    <col min="6152" max="6152" width="16.75" style="95" customWidth="1"/>
    <col min="6153" max="6153" width="9.25" style="95" customWidth="1"/>
    <col min="6154" max="6156" width="12.125" style="95" customWidth="1"/>
    <col min="6157" max="6157" width="25.75" style="95" customWidth="1"/>
    <col min="6158" max="6161" width="9.75" style="95" customWidth="1"/>
    <col min="6162" max="6162" width="11.625" style="95" customWidth="1"/>
    <col min="6163" max="6400" width="9" style="95"/>
    <col min="6401" max="6401" width="9.25" style="95" customWidth="1"/>
    <col min="6402" max="6402" width="16.75" style="95" customWidth="1"/>
    <col min="6403" max="6403" width="8.5" style="95" customWidth="1"/>
    <col min="6404" max="6404" width="3.5" style="95" bestFit="1" customWidth="1"/>
    <col min="6405" max="6405" width="8.5" style="95" bestFit="1" customWidth="1"/>
    <col min="6406" max="6406" width="8.75" style="95" bestFit="1" customWidth="1"/>
    <col min="6407" max="6407" width="9.25" style="95" customWidth="1"/>
    <col min="6408" max="6408" width="16.75" style="95" customWidth="1"/>
    <col min="6409" max="6409" width="9.25" style="95" customWidth="1"/>
    <col min="6410" max="6412" width="12.125" style="95" customWidth="1"/>
    <col min="6413" max="6413" width="25.75" style="95" customWidth="1"/>
    <col min="6414" max="6417" width="9.75" style="95" customWidth="1"/>
    <col min="6418" max="6418" width="11.625" style="95" customWidth="1"/>
    <col min="6419" max="6656" width="9" style="95"/>
    <col min="6657" max="6657" width="9.25" style="95" customWidth="1"/>
    <col min="6658" max="6658" width="16.75" style="95" customWidth="1"/>
    <col min="6659" max="6659" width="8.5" style="95" customWidth="1"/>
    <col min="6660" max="6660" width="3.5" style="95" bestFit="1" customWidth="1"/>
    <col min="6661" max="6661" width="8.5" style="95" bestFit="1" customWidth="1"/>
    <col min="6662" max="6662" width="8.75" style="95" bestFit="1" customWidth="1"/>
    <col min="6663" max="6663" width="9.25" style="95" customWidth="1"/>
    <col min="6664" max="6664" width="16.75" style="95" customWidth="1"/>
    <col min="6665" max="6665" width="9.25" style="95" customWidth="1"/>
    <col min="6666" max="6668" width="12.125" style="95" customWidth="1"/>
    <col min="6669" max="6669" width="25.75" style="95" customWidth="1"/>
    <col min="6670" max="6673" width="9.75" style="95" customWidth="1"/>
    <col min="6674" max="6674" width="11.625" style="95" customWidth="1"/>
    <col min="6675" max="6912" width="9" style="95"/>
    <col min="6913" max="6913" width="9.25" style="95" customWidth="1"/>
    <col min="6914" max="6914" width="16.75" style="95" customWidth="1"/>
    <col min="6915" max="6915" width="8.5" style="95" customWidth="1"/>
    <col min="6916" max="6916" width="3.5" style="95" bestFit="1" customWidth="1"/>
    <col min="6917" max="6917" width="8.5" style="95" bestFit="1" customWidth="1"/>
    <col min="6918" max="6918" width="8.75" style="95" bestFit="1" customWidth="1"/>
    <col min="6919" max="6919" width="9.25" style="95" customWidth="1"/>
    <col min="6920" max="6920" width="16.75" style="95" customWidth="1"/>
    <col min="6921" max="6921" width="9.25" style="95" customWidth="1"/>
    <col min="6922" max="6924" width="12.125" style="95" customWidth="1"/>
    <col min="6925" max="6925" width="25.75" style="95" customWidth="1"/>
    <col min="6926" max="6929" width="9.75" style="95" customWidth="1"/>
    <col min="6930" max="6930" width="11.625" style="95" customWidth="1"/>
    <col min="6931" max="7168" width="9" style="95"/>
    <col min="7169" max="7169" width="9.25" style="95" customWidth="1"/>
    <col min="7170" max="7170" width="16.75" style="95" customWidth="1"/>
    <col min="7171" max="7171" width="8.5" style="95" customWidth="1"/>
    <col min="7172" max="7172" width="3.5" style="95" bestFit="1" customWidth="1"/>
    <col min="7173" max="7173" width="8.5" style="95" bestFit="1" customWidth="1"/>
    <col min="7174" max="7174" width="8.75" style="95" bestFit="1" customWidth="1"/>
    <col min="7175" max="7175" width="9.25" style="95" customWidth="1"/>
    <col min="7176" max="7176" width="16.75" style="95" customWidth="1"/>
    <col min="7177" max="7177" width="9.25" style="95" customWidth="1"/>
    <col min="7178" max="7180" width="12.125" style="95" customWidth="1"/>
    <col min="7181" max="7181" width="25.75" style="95" customWidth="1"/>
    <col min="7182" max="7185" width="9.75" style="95" customWidth="1"/>
    <col min="7186" max="7186" width="11.625" style="95" customWidth="1"/>
    <col min="7187" max="7424" width="9" style="95"/>
    <col min="7425" max="7425" width="9.25" style="95" customWidth="1"/>
    <col min="7426" max="7426" width="16.75" style="95" customWidth="1"/>
    <col min="7427" max="7427" width="8.5" style="95" customWidth="1"/>
    <col min="7428" max="7428" width="3.5" style="95" bestFit="1" customWidth="1"/>
    <col min="7429" max="7429" width="8.5" style="95" bestFit="1" customWidth="1"/>
    <col min="7430" max="7430" width="8.75" style="95" bestFit="1" customWidth="1"/>
    <col min="7431" max="7431" width="9.25" style="95" customWidth="1"/>
    <col min="7432" max="7432" width="16.75" style="95" customWidth="1"/>
    <col min="7433" max="7433" width="9.25" style="95" customWidth="1"/>
    <col min="7434" max="7436" width="12.125" style="95" customWidth="1"/>
    <col min="7437" max="7437" width="25.75" style="95" customWidth="1"/>
    <col min="7438" max="7441" width="9.75" style="95" customWidth="1"/>
    <col min="7442" max="7442" width="11.625" style="95" customWidth="1"/>
    <col min="7443" max="7680" width="9" style="95"/>
    <col min="7681" max="7681" width="9.25" style="95" customWidth="1"/>
    <col min="7682" max="7682" width="16.75" style="95" customWidth="1"/>
    <col min="7683" max="7683" width="8.5" style="95" customWidth="1"/>
    <col min="7684" max="7684" width="3.5" style="95" bestFit="1" customWidth="1"/>
    <col min="7685" max="7685" width="8.5" style="95" bestFit="1" customWidth="1"/>
    <col min="7686" max="7686" width="8.75" style="95" bestFit="1" customWidth="1"/>
    <col min="7687" max="7687" width="9.25" style="95" customWidth="1"/>
    <col min="7688" max="7688" width="16.75" style="95" customWidth="1"/>
    <col min="7689" max="7689" width="9.25" style="95" customWidth="1"/>
    <col min="7690" max="7692" width="12.125" style="95" customWidth="1"/>
    <col min="7693" max="7693" width="25.75" style="95" customWidth="1"/>
    <col min="7694" max="7697" width="9.75" style="95" customWidth="1"/>
    <col min="7698" max="7698" width="11.625" style="95" customWidth="1"/>
    <col min="7699" max="7936" width="9" style="95"/>
    <col min="7937" max="7937" width="9.25" style="95" customWidth="1"/>
    <col min="7938" max="7938" width="16.75" style="95" customWidth="1"/>
    <col min="7939" max="7939" width="8.5" style="95" customWidth="1"/>
    <col min="7940" max="7940" width="3.5" style="95" bestFit="1" customWidth="1"/>
    <col min="7941" max="7941" width="8.5" style="95" bestFit="1" customWidth="1"/>
    <col min="7942" max="7942" width="8.75" style="95" bestFit="1" customWidth="1"/>
    <col min="7943" max="7943" width="9.25" style="95" customWidth="1"/>
    <col min="7944" max="7944" width="16.75" style="95" customWidth="1"/>
    <col min="7945" max="7945" width="9.25" style="95" customWidth="1"/>
    <col min="7946" max="7948" width="12.125" style="95" customWidth="1"/>
    <col min="7949" max="7949" width="25.75" style="95" customWidth="1"/>
    <col min="7950" max="7953" width="9.75" style="95" customWidth="1"/>
    <col min="7954" max="7954" width="11.625" style="95" customWidth="1"/>
    <col min="7955" max="8192" width="9" style="95"/>
    <col min="8193" max="8193" width="9.25" style="95" customWidth="1"/>
    <col min="8194" max="8194" width="16.75" style="95" customWidth="1"/>
    <col min="8195" max="8195" width="8.5" style="95" customWidth="1"/>
    <col min="8196" max="8196" width="3.5" style="95" bestFit="1" customWidth="1"/>
    <col min="8197" max="8197" width="8.5" style="95" bestFit="1" customWidth="1"/>
    <col min="8198" max="8198" width="8.75" style="95" bestFit="1" customWidth="1"/>
    <col min="8199" max="8199" width="9.25" style="95" customWidth="1"/>
    <col min="8200" max="8200" width="16.75" style="95" customWidth="1"/>
    <col min="8201" max="8201" width="9.25" style="95" customWidth="1"/>
    <col min="8202" max="8204" width="12.125" style="95" customWidth="1"/>
    <col min="8205" max="8205" width="25.75" style="95" customWidth="1"/>
    <col min="8206" max="8209" width="9.75" style="95" customWidth="1"/>
    <col min="8210" max="8210" width="11.625" style="95" customWidth="1"/>
    <col min="8211" max="8448" width="9" style="95"/>
    <col min="8449" max="8449" width="9.25" style="95" customWidth="1"/>
    <col min="8450" max="8450" width="16.75" style="95" customWidth="1"/>
    <col min="8451" max="8451" width="8.5" style="95" customWidth="1"/>
    <col min="8452" max="8452" width="3.5" style="95" bestFit="1" customWidth="1"/>
    <col min="8453" max="8453" width="8.5" style="95" bestFit="1" customWidth="1"/>
    <col min="8454" max="8454" width="8.75" style="95" bestFit="1" customWidth="1"/>
    <col min="8455" max="8455" width="9.25" style="95" customWidth="1"/>
    <col min="8456" max="8456" width="16.75" style="95" customWidth="1"/>
    <col min="8457" max="8457" width="9.25" style="95" customWidth="1"/>
    <col min="8458" max="8460" width="12.125" style="95" customWidth="1"/>
    <col min="8461" max="8461" width="25.75" style="95" customWidth="1"/>
    <col min="8462" max="8465" width="9.75" style="95" customWidth="1"/>
    <col min="8466" max="8466" width="11.625" style="95" customWidth="1"/>
    <col min="8467" max="8704" width="9" style="95"/>
    <col min="8705" max="8705" width="9.25" style="95" customWidth="1"/>
    <col min="8706" max="8706" width="16.75" style="95" customWidth="1"/>
    <col min="8707" max="8707" width="8.5" style="95" customWidth="1"/>
    <col min="8708" max="8708" width="3.5" style="95" bestFit="1" customWidth="1"/>
    <col min="8709" max="8709" width="8.5" style="95" bestFit="1" customWidth="1"/>
    <col min="8710" max="8710" width="8.75" style="95" bestFit="1" customWidth="1"/>
    <col min="8711" max="8711" width="9.25" style="95" customWidth="1"/>
    <col min="8712" max="8712" width="16.75" style="95" customWidth="1"/>
    <col min="8713" max="8713" width="9.25" style="95" customWidth="1"/>
    <col min="8714" max="8716" width="12.125" style="95" customWidth="1"/>
    <col min="8717" max="8717" width="25.75" style="95" customWidth="1"/>
    <col min="8718" max="8721" width="9.75" style="95" customWidth="1"/>
    <col min="8722" max="8722" width="11.625" style="95" customWidth="1"/>
    <col min="8723" max="8960" width="9" style="95"/>
    <col min="8961" max="8961" width="9.25" style="95" customWidth="1"/>
    <col min="8962" max="8962" width="16.75" style="95" customWidth="1"/>
    <col min="8963" max="8963" width="8.5" style="95" customWidth="1"/>
    <col min="8964" max="8964" width="3.5" style="95" bestFit="1" customWidth="1"/>
    <col min="8965" max="8965" width="8.5" style="95" bestFit="1" customWidth="1"/>
    <col min="8966" max="8966" width="8.75" style="95" bestFit="1" customWidth="1"/>
    <col min="8967" max="8967" width="9.25" style="95" customWidth="1"/>
    <col min="8968" max="8968" width="16.75" style="95" customWidth="1"/>
    <col min="8969" max="8969" width="9.25" style="95" customWidth="1"/>
    <col min="8970" max="8972" width="12.125" style="95" customWidth="1"/>
    <col min="8973" max="8973" width="25.75" style="95" customWidth="1"/>
    <col min="8974" max="8977" width="9.75" style="95" customWidth="1"/>
    <col min="8978" max="8978" width="11.625" style="95" customWidth="1"/>
    <col min="8979" max="9216" width="9" style="95"/>
    <col min="9217" max="9217" width="9.25" style="95" customWidth="1"/>
    <col min="9218" max="9218" width="16.75" style="95" customWidth="1"/>
    <col min="9219" max="9219" width="8.5" style="95" customWidth="1"/>
    <col min="9220" max="9220" width="3.5" style="95" bestFit="1" customWidth="1"/>
    <col min="9221" max="9221" width="8.5" style="95" bestFit="1" customWidth="1"/>
    <col min="9222" max="9222" width="8.75" style="95" bestFit="1" customWidth="1"/>
    <col min="9223" max="9223" width="9.25" style="95" customWidth="1"/>
    <col min="9224" max="9224" width="16.75" style="95" customWidth="1"/>
    <col min="9225" max="9225" width="9.25" style="95" customWidth="1"/>
    <col min="9226" max="9228" width="12.125" style="95" customWidth="1"/>
    <col min="9229" max="9229" width="25.75" style="95" customWidth="1"/>
    <col min="9230" max="9233" width="9.75" style="95" customWidth="1"/>
    <col min="9234" max="9234" width="11.625" style="95" customWidth="1"/>
    <col min="9235" max="9472" width="9" style="95"/>
    <col min="9473" max="9473" width="9.25" style="95" customWidth="1"/>
    <col min="9474" max="9474" width="16.75" style="95" customWidth="1"/>
    <col min="9475" max="9475" width="8.5" style="95" customWidth="1"/>
    <col min="9476" max="9476" width="3.5" style="95" bestFit="1" customWidth="1"/>
    <col min="9477" max="9477" width="8.5" style="95" bestFit="1" customWidth="1"/>
    <col min="9478" max="9478" width="8.75" style="95" bestFit="1" customWidth="1"/>
    <col min="9479" max="9479" width="9.25" style="95" customWidth="1"/>
    <col min="9480" max="9480" width="16.75" style="95" customWidth="1"/>
    <col min="9481" max="9481" width="9.25" style="95" customWidth="1"/>
    <col min="9482" max="9484" width="12.125" style="95" customWidth="1"/>
    <col min="9485" max="9485" width="25.75" style="95" customWidth="1"/>
    <col min="9486" max="9489" width="9.75" style="95" customWidth="1"/>
    <col min="9490" max="9490" width="11.625" style="95" customWidth="1"/>
    <col min="9491" max="9728" width="9" style="95"/>
    <col min="9729" max="9729" width="9.25" style="95" customWidth="1"/>
    <col min="9730" max="9730" width="16.75" style="95" customWidth="1"/>
    <col min="9731" max="9731" width="8.5" style="95" customWidth="1"/>
    <col min="9732" max="9732" width="3.5" style="95" bestFit="1" customWidth="1"/>
    <col min="9733" max="9733" width="8.5" style="95" bestFit="1" customWidth="1"/>
    <col min="9734" max="9734" width="8.75" style="95" bestFit="1" customWidth="1"/>
    <col min="9735" max="9735" width="9.25" style="95" customWidth="1"/>
    <col min="9736" max="9736" width="16.75" style="95" customWidth="1"/>
    <col min="9737" max="9737" width="9.25" style="95" customWidth="1"/>
    <col min="9738" max="9740" width="12.125" style="95" customWidth="1"/>
    <col min="9741" max="9741" width="25.75" style="95" customWidth="1"/>
    <col min="9742" max="9745" width="9.75" style="95" customWidth="1"/>
    <col min="9746" max="9746" width="11.625" style="95" customWidth="1"/>
    <col min="9747" max="9984" width="9" style="95"/>
    <col min="9985" max="9985" width="9.25" style="95" customWidth="1"/>
    <col min="9986" max="9986" width="16.75" style="95" customWidth="1"/>
    <col min="9987" max="9987" width="8.5" style="95" customWidth="1"/>
    <col min="9988" max="9988" width="3.5" style="95" bestFit="1" customWidth="1"/>
    <col min="9989" max="9989" width="8.5" style="95" bestFit="1" customWidth="1"/>
    <col min="9990" max="9990" width="8.75" style="95" bestFit="1" customWidth="1"/>
    <col min="9991" max="9991" width="9.25" style="95" customWidth="1"/>
    <col min="9992" max="9992" width="16.75" style="95" customWidth="1"/>
    <col min="9993" max="9993" width="9.25" style="95" customWidth="1"/>
    <col min="9994" max="9996" width="12.125" style="95" customWidth="1"/>
    <col min="9997" max="9997" width="25.75" style="95" customWidth="1"/>
    <col min="9998" max="10001" width="9.75" style="95" customWidth="1"/>
    <col min="10002" max="10002" width="11.625" style="95" customWidth="1"/>
    <col min="10003" max="10240" width="9" style="95"/>
    <col min="10241" max="10241" width="9.25" style="95" customWidth="1"/>
    <col min="10242" max="10242" width="16.75" style="95" customWidth="1"/>
    <col min="10243" max="10243" width="8.5" style="95" customWidth="1"/>
    <col min="10244" max="10244" width="3.5" style="95" bestFit="1" customWidth="1"/>
    <col min="10245" max="10245" width="8.5" style="95" bestFit="1" customWidth="1"/>
    <col min="10246" max="10246" width="8.75" style="95" bestFit="1" customWidth="1"/>
    <col min="10247" max="10247" width="9.25" style="95" customWidth="1"/>
    <col min="10248" max="10248" width="16.75" style="95" customWidth="1"/>
    <col min="10249" max="10249" width="9.25" style="95" customWidth="1"/>
    <col min="10250" max="10252" width="12.125" style="95" customWidth="1"/>
    <col min="10253" max="10253" width="25.75" style="95" customWidth="1"/>
    <col min="10254" max="10257" width="9.75" style="95" customWidth="1"/>
    <col min="10258" max="10258" width="11.625" style="95" customWidth="1"/>
    <col min="10259" max="10496" width="9" style="95"/>
    <col min="10497" max="10497" width="9.25" style="95" customWidth="1"/>
    <col min="10498" max="10498" width="16.75" style="95" customWidth="1"/>
    <col min="10499" max="10499" width="8.5" style="95" customWidth="1"/>
    <col min="10500" max="10500" width="3.5" style="95" bestFit="1" customWidth="1"/>
    <col min="10501" max="10501" width="8.5" style="95" bestFit="1" customWidth="1"/>
    <col min="10502" max="10502" width="8.75" style="95" bestFit="1" customWidth="1"/>
    <col min="10503" max="10503" width="9.25" style="95" customWidth="1"/>
    <col min="10504" max="10504" width="16.75" style="95" customWidth="1"/>
    <col min="10505" max="10505" width="9.25" style="95" customWidth="1"/>
    <col min="10506" max="10508" width="12.125" style="95" customWidth="1"/>
    <col min="10509" max="10509" width="25.75" style="95" customWidth="1"/>
    <col min="10510" max="10513" width="9.75" style="95" customWidth="1"/>
    <col min="10514" max="10514" width="11.625" style="95" customWidth="1"/>
    <col min="10515" max="10752" width="9" style="95"/>
    <col min="10753" max="10753" width="9.25" style="95" customWidth="1"/>
    <col min="10754" max="10754" width="16.75" style="95" customWidth="1"/>
    <col min="10755" max="10755" width="8.5" style="95" customWidth="1"/>
    <col min="10756" max="10756" width="3.5" style="95" bestFit="1" customWidth="1"/>
    <col min="10757" max="10757" width="8.5" style="95" bestFit="1" customWidth="1"/>
    <col min="10758" max="10758" width="8.75" style="95" bestFit="1" customWidth="1"/>
    <col min="10759" max="10759" width="9.25" style="95" customWidth="1"/>
    <col min="10760" max="10760" width="16.75" style="95" customWidth="1"/>
    <col min="10761" max="10761" width="9.25" style="95" customWidth="1"/>
    <col min="10762" max="10764" width="12.125" style="95" customWidth="1"/>
    <col min="10765" max="10765" width="25.75" style="95" customWidth="1"/>
    <col min="10766" max="10769" width="9.75" style="95" customWidth="1"/>
    <col min="10770" max="10770" width="11.625" style="95" customWidth="1"/>
    <col min="10771" max="11008" width="9" style="95"/>
    <col min="11009" max="11009" width="9.25" style="95" customWidth="1"/>
    <col min="11010" max="11010" width="16.75" style="95" customWidth="1"/>
    <col min="11011" max="11011" width="8.5" style="95" customWidth="1"/>
    <col min="11012" max="11012" width="3.5" style="95" bestFit="1" customWidth="1"/>
    <col min="11013" max="11013" width="8.5" style="95" bestFit="1" customWidth="1"/>
    <col min="11014" max="11014" width="8.75" style="95" bestFit="1" customWidth="1"/>
    <col min="11015" max="11015" width="9.25" style="95" customWidth="1"/>
    <col min="11016" max="11016" width="16.75" style="95" customWidth="1"/>
    <col min="11017" max="11017" width="9.25" style="95" customWidth="1"/>
    <col min="11018" max="11020" width="12.125" style="95" customWidth="1"/>
    <col min="11021" max="11021" width="25.75" style="95" customWidth="1"/>
    <col min="11022" max="11025" width="9.75" style="95" customWidth="1"/>
    <col min="11026" max="11026" width="11.625" style="95" customWidth="1"/>
    <col min="11027" max="11264" width="9" style="95"/>
    <col min="11265" max="11265" width="9.25" style="95" customWidth="1"/>
    <col min="11266" max="11266" width="16.75" style="95" customWidth="1"/>
    <col min="11267" max="11267" width="8.5" style="95" customWidth="1"/>
    <col min="11268" max="11268" width="3.5" style="95" bestFit="1" customWidth="1"/>
    <col min="11269" max="11269" width="8.5" style="95" bestFit="1" customWidth="1"/>
    <col min="11270" max="11270" width="8.75" style="95" bestFit="1" customWidth="1"/>
    <col min="11271" max="11271" width="9.25" style="95" customWidth="1"/>
    <col min="11272" max="11272" width="16.75" style="95" customWidth="1"/>
    <col min="11273" max="11273" width="9.25" style="95" customWidth="1"/>
    <col min="11274" max="11276" width="12.125" style="95" customWidth="1"/>
    <col min="11277" max="11277" width="25.75" style="95" customWidth="1"/>
    <col min="11278" max="11281" width="9.75" style="95" customWidth="1"/>
    <col min="11282" max="11282" width="11.625" style="95" customWidth="1"/>
    <col min="11283" max="11520" width="9" style="95"/>
    <col min="11521" max="11521" width="9.25" style="95" customWidth="1"/>
    <col min="11522" max="11522" width="16.75" style="95" customWidth="1"/>
    <col min="11523" max="11523" width="8.5" style="95" customWidth="1"/>
    <col min="11524" max="11524" width="3.5" style="95" bestFit="1" customWidth="1"/>
    <col min="11525" max="11525" width="8.5" style="95" bestFit="1" customWidth="1"/>
    <col min="11526" max="11526" width="8.75" style="95" bestFit="1" customWidth="1"/>
    <col min="11527" max="11527" width="9.25" style="95" customWidth="1"/>
    <col min="11528" max="11528" width="16.75" style="95" customWidth="1"/>
    <col min="11529" max="11529" width="9.25" style="95" customWidth="1"/>
    <col min="11530" max="11532" width="12.125" style="95" customWidth="1"/>
    <col min="11533" max="11533" width="25.75" style="95" customWidth="1"/>
    <col min="11534" max="11537" width="9.75" style="95" customWidth="1"/>
    <col min="11538" max="11538" width="11.625" style="95" customWidth="1"/>
    <col min="11539" max="11776" width="9" style="95"/>
    <col min="11777" max="11777" width="9.25" style="95" customWidth="1"/>
    <col min="11778" max="11778" width="16.75" style="95" customWidth="1"/>
    <col min="11779" max="11779" width="8.5" style="95" customWidth="1"/>
    <col min="11780" max="11780" width="3.5" style="95" bestFit="1" customWidth="1"/>
    <col min="11781" max="11781" width="8.5" style="95" bestFit="1" customWidth="1"/>
    <col min="11782" max="11782" width="8.75" style="95" bestFit="1" customWidth="1"/>
    <col min="11783" max="11783" width="9.25" style="95" customWidth="1"/>
    <col min="11784" max="11784" width="16.75" style="95" customWidth="1"/>
    <col min="11785" max="11785" width="9.25" style="95" customWidth="1"/>
    <col min="11786" max="11788" width="12.125" style="95" customWidth="1"/>
    <col min="11789" max="11789" width="25.75" style="95" customWidth="1"/>
    <col min="11790" max="11793" width="9.75" style="95" customWidth="1"/>
    <col min="11794" max="11794" width="11.625" style="95" customWidth="1"/>
    <col min="11795" max="12032" width="9" style="95"/>
    <col min="12033" max="12033" width="9.25" style="95" customWidth="1"/>
    <col min="12034" max="12034" width="16.75" style="95" customWidth="1"/>
    <col min="12035" max="12035" width="8.5" style="95" customWidth="1"/>
    <col min="12036" max="12036" width="3.5" style="95" bestFit="1" customWidth="1"/>
    <col min="12037" max="12037" width="8.5" style="95" bestFit="1" customWidth="1"/>
    <col min="12038" max="12038" width="8.75" style="95" bestFit="1" customWidth="1"/>
    <col min="12039" max="12039" width="9.25" style="95" customWidth="1"/>
    <col min="12040" max="12040" width="16.75" style="95" customWidth="1"/>
    <col min="12041" max="12041" width="9.25" style="95" customWidth="1"/>
    <col min="12042" max="12044" width="12.125" style="95" customWidth="1"/>
    <col min="12045" max="12045" width="25.75" style="95" customWidth="1"/>
    <col min="12046" max="12049" width="9.75" style="95" customWidth="1"/>
    <col min="12050" max="12050" width="11.625" style="95" customWidth="1"/>
    <col min="12051" max="12288" width="9" style="95"/>
    <col min="12289" max="12289" width="9.25" style="95" customWidth="1"/>
    <col min="12290" max="12290" width="16.75" style="95" customWidth="1"/>
    <col min="12291" max="12291" width="8.5" style="95" customWidth="1"/>
    <col min="12292" max="12292" width="3.5" style="95" bestFit="1" customWidth="1"/>
    <col min="12293" max="12293" width="8.5" style="95" bestFit="1" customWidth="1"/>
    <col min="12294" max="12294" width="8.75" style="95" bestFit="1" customWidth="1"/>
    <col min="12295" max="12295" width="9.25" style="95" customWidth="1"/>
    <col min="12296" max="12296" width="16.75" style="95" customWidth="1"/>
    <col min="12297" max="12297" width="9.25" style="95" customWidth="1"/>
    <col min="12298" max="12300" width="12.125" style="95" customWidth="1"/>
    <col min="12301" max="12301" width="25.75" style="95" customWidth="1"/>
    <col min="12302" max="12305" width="9.75" style="95" customWidth="1"/>
    <col min="12306" max="12306" width="11.625" style="95" customWidth="1"/>
    <col min="12307" max="12544" width="9" style="95"/>
    <col min="12545" max="12545" width="9.25" style="95" customWidth="1"/>
    <col min="12546" max="12546" width="16.75" style="95" customWidth="1"/>
    <col min="12547" max="12547" width="8.5" style="95" customWidth="1"/>
    <col min="12548" max="12548" width="3.5" style="95" bestFit="1" customWidth="1"/>
    <col min="12549" max="12549" width="8.5" style="95" bestFit="1" customWidth="1"/>
    <col min="12550" max="12550" width="8.75" style="95" bestFit="1" customWidth="1"/>
    <col min="12551" max="12551" width="9.25" style="95" customWidth="1"/>
    <col min="12552" max="12552" width="16.75" style="95" customWidth="1"/>
    <col min="12553" max="12553" width="9.25" style="95" customWidth="1"/>
    <col min="12554" max="12556" width="12.125" style="95" customWidth="1"/>
    <col min="12557" max="12557" width="25.75" style="95" customWidth="1"/>
    <col min="12558" max="12561" width="9.75" style="95" customWidth="1"/>
    <col min="12562" max="12562" width="11.625" style="95" customWidth="1"/>
    <col min="12563" max="12800" width="9" style="95"/>
    <col min="12801" max="12801" width="9.25" style="95" customWidth="1"/>
    <col min="12802" max="12802" width="16.75" style="95" customWidth="1"/>
    <col min="12803" max="12803" width="8.5" style="95" customWidth="1"/>
    <col min="12804" max="12804" width="3.5" style="95" bestFit="1" customWidth="1"/>
    <col min="12805" max="12805" width="8.5" style="95" bestFit="1" customWidth="1"/>
    <col min="12806" max="12806" width="8.75" style="95" bestFit="1" customWidth="1"/>
    <col min="12807" max="12807" width="9.25" style="95" customWidth="1"/>
    <col min="12808" max="12808" width="16.75" style="95" customWidth="1"/>
    <col min="12809" max="12809" width="9.25" style="95" customWidth="1"/>
    <col min="12810" max="12812" width="12.125" style="95" customWidth="1"/>
    <col min="12813" max="12813" width="25.75" style="95" customWidth="1"/>
    <col min="12814" max="12817" width="9.75" style="95" customWidth="1"/>
    <col min="12818" max="12818" width="11.625" style="95" customWidth="1"/>
    <col min="12819" max="13056" width="9" style="95"/>
    <col min="13057" max="13057" width="9.25" style="95" customWidth="1"/>
    <col min="13058" max="13058" width="16.75" style="95" customWidth="1"/>
    <col min="13059" max="13059" width="8.5" style="95" customWidth="1"/>
    <col min="13060" max="13060" width="3.5" style="95" bestFit="1" customWidth="1"/>
    <col min="13061" max="13061" width="8.5" style="95" bestFit="1" customWidth="1"/>
    <col min="13062" max="13062" width="8.75" style="95" bestFit="1" customWidth="1"/>
    <col min="13063" max="13063" width="9.25" style="95" customWidth="1"/>
    <col min="13064" max="13064" width="16.75" style="95" customWidth="1"/>
    <col min="13065" max="13065" width="9.25" style="95" customWidth="1"/>
    <col min="13066" max="13068" width="12.125" style="95" customWidth="1"/>
    <col min="13069" max="13069" width="25.75" style="95" customWidth="1"/>
    <col min="13070" max="13073" width="9.75" style="95" customWidth="1"/>
    <col min="13074" max="13074" width="11.625" style="95" customWidth="1"/>
    <col min="13075" max="13312" width="9" style="95"/>
    <col min="13313" max="13313" width="9.25" style="95" customWidth="1"/>
    <col min="13314" max="13314" width="16.75" style="95" customWidth="1"/>
    <col min="13315" max="13315" width="8.5" style="95" customWidth="1"/>
    <col min="13316" max="13316" width="3.5" style="95" bestFit="1" customWidth="1"/>
    <col min="13317" max="13317" width="8.5" style="95" bestFit="1" customWidth="1"/>
    <col min="13318" max="13318" width="8.75" style="95" bestFit="1" customWidth="1"/>
    <col min="13319" max="13319" width="9.25" style="95" customWidth="1"/>
    <col min="13320" max="13320" width="16.75" style="95" customWidth="1"/>
    <col min="13321" max="13321" width="9.25" style="95" customWidth="1"/>
    <col min="13322" max="13324" width="12.125" style="95" customWidth="1"/>
    <col min="13325" max="13325" width="25.75" style="95" customWidth="1"/>
    <col min="13326" max="13329" width="9.75" style="95" customWidth="1"/>
    <col min="13330" max="13330" width="11.625" style="95" customWidth="1"/>
    <col min="13331" max="13568" width="9" style="95"/>
    <col min="13569" max="13569" width="9.25" style="95" customWidth="1"/>
    <col min="13570" max="13570" width="16.75" style="95" customWidth="1"/>
    <col min="13571" max="13571" width="8.5" style="95" customWidth="1"/>
    <col min="13572" max="13572" width="3.5" style="95" bestFit="1" customWidth="1"/>
    <col min="13573" max="13573" width="8.5" style="95" bestFit="1" customWidth="1"/>
    <col min="13574" max="13574" width="8.75" style="95" bestFit="1" customWidth="1"/>
    <col min="13575" max="13575" width="9.25" style="95" customWidth="1"/>
    <col min="13576" max="13576" width="16.75" style="95" customWidth="1"/>
    <col min="13577" max="13577" width="9.25" style="95" customWidth="1"/>
    <col min="13578" max="13580" width="12.125" style="95" customWidth="1"/>
    <col min="13581" max="13581" width="25.75" style="95" customWidth="1"/>
    <col min="13582" max="13585" width="9.75" style="95" customWidth="1"/>
    <col min="13586" max="13586" width="11.625" style="95" customWidth="1"/>
    <col min="13587" max="13824" width="9" style="95"/>
    <col min="13825" max="13825" width="9.25" style="95" customWidth="1"/>
    <col min="13826" max="13826" width="16.75" style="95" customWidth="1"/>
    <col min="13827" max="13827" width="8.5" style="95" customWidth="1"/>
    <col min="13828" max="13828" width="3.5" style="95" bestFit="1" customWidth="1"/>
    <col min="13829" max="13829" width="8.5" style="95" bestFit="1" customWidth="1"/>
    <col min="13830" max="13830" width="8.75" style="95" bestFit="1" customWidth="1"/>
    <col min="13831" max="13831" width="9.25" style="95" customWidth="1"/>
    <col min="13832" max="13832" width="16.75" style="95" customWidth="1"/>
    <col min="13833" max="13833" width="9.25" style="95" customWidth="1"/>
    <col min="13834" max="13836" width="12.125" style="95" customWidth="1"/>
    <col min="13837" max="13837" width="25.75" style="95" customWidth="1"/>
    <col min="13838" max="13841" width="9.75" style="95" customWidth="1"/>
    <col min="13842" max="13842" width="11.625" style="95" customWidth="1"/>
    <col min="13843" max="14080" width="9" style="95"/>
    <col min="14081" max="14081" width="9.25" style="95" customWidth="1"/>
    <col min="14082" max="14082" width="16.75" style="95" customWidth="1"/>
    <col min="14083" max="14083" width="8.5" style="95" customWidth="1"/>
    <col min="14084" max="14084" width="3.5" style="95" bestFit="1" customWidth="1"/>
    <col min="14085" max="14085" width="8.5" style="95" bestFit="1" customWidth="1"/>
    <col min="14086" max="14086" width="8.75" style="95" bestFit="1" customWidth="1"/>
    <col min="14087" max="14087" width="9.25" style="95" customWidth="1"/>
    <col min="14088" max="14088" width="16.75" style="95" customWidth="1"/>
    <col min="14089" max="14089" width="9.25" style="95" customWidth="1"/>
    <col min="14090" max="14092" width="12.125" style="95" customWidth="1"/>
    <col min="14093" max="14093" width="25.75" style="95" customWidth="1"/>
    <col min="14094" max="14097" width="9.75" style="95" customWidth="1"/>
    <col min="14098" max="14098" width="11.625" style="95" customWidth="1"/>
    <col min="14099" max="14336" width="9" style="95"/>
    <col min="14337" max="14337" width="9.25" style="95" customWidth="1"/>
    <col min="14338" max="14338" width="16.75" style="95" customWidth="1"/>
    <col min="14339" max="14339" width="8.5" style="95" customWidth="1"/>
    <col min="14340" max="14340" width="3.5" style="95" bestFit="1" customWidth="1"/>
    <col min="14341" max="14341" width="8.5" style="95" bestFit="1" customWidth="1"/>
    <col min="14342" max="14342" width="8.75" style="95" bestFit="1" customWidth="1"/>
    <col min="14343" max="14343" width="9.25" style="95" customWidth="1"/>
    <col min="14344" max="14344" width="16.75" style="95" customWidth="1"/>
    <col min="14345" max="14345" width="9.25" style="95" customWidth="1"/>
    <col min="14346" max="14348" width="12.125" style="95" customWidth="1"/>
    <col min="14349" max="14349" width="25.75" style="95" customWidth="1"/>
    <col min="14350" max="14353" width="9.75" style="95" customWidth="1"/>
    <col min="14354" max="14354" width="11.625" style="95" customWidth="1"/>
    <col min="14355" max="14592" width="9" style="95"/>
    <col min="14593" max="14593" width="9.25" style="95" customWidth="1"/>
    <col min="14594" max="14594" width="16.75" style="95" customWidth="1"/>
    <col min="14595" max="14595" width="8.5" style="95" customWidth="1"/>
    <col min="14596" max="14596" width="3.5" style="95" bestFit="1" customWidth="1"/>
    <col min="14597" max="14597" width="8.5" style="95" bestFit="1" customWidth="1"/>
    <col min="14598" max="14598" width="8.75" style="95" bestFit="1" customWidth="1"/>
    <col min="14599" max="14599" width="9.25" style="95" customWidth="1"/>
    <col min="14600" max="14600" width="16.75" style="95" customWidth="1"/>
    <col min="14601" max="14601" width="9.25" style="95" customWidth="1"/>
    <col min="14602" max="14604" width="12.125" style="95" customWidth="1"/>
    <col min="14605" max="14605" width="25.75" style="95" customWidth="1"/>
    <col min="14606" max="14609" width="9.75" style="95" customWidth="1"/>
    <col min="14610" max="14610" width="11.625" style="95" customWidth="1"/>
    <col min="14611" max="14848" width="9" style="95"/>
    <col min="14849" max="14849" width="9.25" style="95" customWidth="1"/>
    <col min="14850" max="14850" width="16.75" style="95" customWidth="1"/>
    <col min="14851" max="14851" width="8.5" style="95" customWidth="1"/>
    <col min="14852" max="14852" width="3.5" style="95" bestFit="1" customWidth="1"/>
    <col min="14853" max="14853" width="8.5" style="95" bestFit="1" customWidth="1"/>
    <col min="14854" max="14854" width="8.75" style="95" bestFit="1" customWidth="1"/>
    <col min="14855" max="14855" width="9.25" style="95" customWidth="1"/>
    <col min="14856" max="14856" width="16.75" style="95" customWidth="1"/>
    <col min="14857" max="14857" width="9.25" style="95" customWidth="1"/>
    <col min="14858" max="14860" width="12.125" style="95" customWidth="1"/>
    <col min="14861" max="14861" width="25.75" style="95" customWidth="1"/>
    <col min="14862" max="14865" width="9.75" style="95" customWidth="1"/>
    <col min="14866" max="14866" width="11.625" style="95" customWidth="1"/>
    <col min="14867" max="15104" width="9" style="95"/>
    <col min="15105" max="15105" width="9.25" style="95" customWidth="1"/>
    <col min="15106" max="15106" width="16.75" style="95" customWidth="1"/>
    <col min="15107" max="15107" width="8.5" style="95" customWidth="1"/>
    <col min="15108" max="15108" width="3.5" style="95" bestFit="1" customWidth="1"/>
    <col min="15109" max="15109" width="8.5" style="95" bestFit="1" customWidth="1"/>
    <col min="15110" max="15110" width="8.75" style="95" bestFit="1" customWidth="1"/>
    <col min="15111" max="15111" width="9.25" style="95" customWidth="1"/>
    <col min="15112" max="15112" width="16.75" style="95" customWidth="1"/>
    <col min="15113" max="15113" width="9.25" style="95" customWidth="1"/>
    <col min="15114" max="15116" width="12.125" style="95" customWidth="1"/>
    <col min="15117" max="15117" width="25.75" style="95" customWidth="1"/>
    <col min="15118" max="15121" width="9.75" style="95" customWidth="1"/>
    <col min="15122" max="15122" width="11.625" style="95" customWidth="1"/>
    <col min="15123" max="15360" width="9" style="95"/>
    <col min="15361" max="15361" width="9.25" style="95" customWidth="1"/>
    <col min="15362" max="15362" width="16.75" style="95" customWidth="1"/>
    <col min="15363" max="15363" width="8.5" style="95" customWidth="1"/>
    <col min="15364" max="15364" width="3.5" style="95" bestFit="1" customWidth="1"/>
    <col min="15365" max="15365" width="8.5" style="95" bestFit="1" customWidth="1"/>
    <col min="15366" max="15366" width="8.75" style="95" bestFit="1" customWidth="1"/>
    <col min="15367" max="15367" width="9.25" style="95" customWidth="1"/>
    <col min="15368" max="15368" width="16.75" style="95" customWidth="1"/>
    <col min="15369" max="15369" width="9.25" style="95" customWidth="1"/>
    <col min="15370" max="15372" width="12.125" style="95" customWidth="1"/>
    <col min="15373" max="15373" width="25.75" style="95" customWidth="1"/>
    <col min="15374" max="15377" width="9.75" style="95" customWidth="1"/>
    <col min="15378" max="15378" width="11.625" style="95" customWidth="1"/>
    <col min="15379" max="15616" width="9" style="95"/>
    <col min="15617" max="15617" width="9.25" style="95" customWidth="1"/>
    <col min="15618" max="15618" width="16.75" style="95" customWidth="1"/>
    <col min="15619" max="15619" width="8.5" style="95" customWidth="1"/>
    <col min="15620" max="15620" width="3.5" style="95" bestFit="1" customWidth="1"/>
    <col min="15621" max="15621" width="8.5" style="95" bestFit="1" customWidth="1"/>
    <col min="15622" max="15622" width="8.75" style="95" bestFit="1" customWidth="1"/>
    <col min="15623" max="15623" width="9.25" style="95" customWidth="1"/>
    <col min="15624" max="15624" width="16.75" style="95" customWidth="1"/>
    <col min="15625" max="15625" width="9.25" style="95" customWidth="1"/>
    <col min="15626" max="15628" width="12.125" style="95" customWidth="1"/>
    <col min="15629" max="15629" width="25.75" style="95" customWidth="1"/>
    <col min="15630" max="15633" width="9.75" style="95" customWidth="1"/>
    <col min="15634" max="15634" width="11.625" style="95" customWidth="1"/>
    <col min="15635" max="15872" width="9" style="95"/>
    <col min="15873" max="15873" width="9.25" style="95" customWidth="1"/>
    <col min="15874" max="15874" width="16.75" style="95" customWidth="1"/>
    <col min="15875" max="15875" width="8.5" style="95" customWidth="1"/>
    <col min="15876" max="15876" width="3.5" style="95" bestFit="1" customWidth="1"/>
    <col min="15877" max="15877" width="8.5" style="95" bestFit="1" customWidth="1"/>
    <col min="15878" max="15878" width="8.75" style="95" bestFit="1" customWidth="1"/>
    <col min="15879" max="15879" width="9.25" style="95" customWidth="1"/>
    <col min="15880" max="15880" width="16.75" style="95" customWidth="1"/>
    <col min="15881" max="15881" width="9.25" style="95" customWidth="1"/>
    <col min="15882" max="15884" width="12.125" style="95" customWidth="1"/>
    <col min="15885" max="15885" width="25.75" style="95" customWidth="1"/>
    <col min="15886" max="15889" width="9.75" style="95" customWidth="1"/>
    <col min="15890" max="15890" width="11.625" style="95" customWidth="1"/>
    <col min="15891" max="16128" width="9" style="95"/>
    <col min="16129" max="16129" width="9.25" style="95" customWidth="1"/>
    <col min="16130" max="16130" width="16.75" style="95" customWidth="1"/>
    <col min="16131" max="16131" width="8.5" style="95" customWidth="1"/>
    <col min="16132" max="16132" width="3.5" style="95" bestFit="1" customWidth="1"/>
    <col min="16133" max="16133" width="8.5" style="95" bestFit="1" customWidth="1"/>
    <col min="16134" max="16134" width="8.75" style="95" bestFit="1" customWidth="1"/>
    <col min="16135" max="16135" width="9.25" style="95" customWidth="1"/>
    <col min="16136" max="16136" width="16.75" style="95" customWidth="1"/>
    <col min="16137" max="16137" width="9.25" style="95" customWidth="1"/>
    <col min="16138" max="16140" width="12.125" style="95" customWidth="1"/>
    <col min="16141" max="16141" width="25.75" style="95" customWidth="1"/>
    <col min="16142" max="16145" width="9.75" style="95" customWidth="1"/>
    <col min="16146" max="16146" width="11.625" style="95" customWidth="1"/>
    <col min="16147" max="16384" width="9" style="95"/>
  </cols>
  <sheetData>
    <row r="1" spans="1:18" ht="15.75" customHeight="1">
      <c r="A1" s="506" t="s">
        <v>686</v>
      </c>
      <c r="B1" s="506"/>
      <c r="C1" s="506"/>
      <c r="D1" s="506"/>
      <c r="E1" s="506"/>
      <c r="F1" s="506"/>
      <c r="G1" s="506"/>
      <c r="H1" s="506"/>
      <c r="I1" s="506"/>
      <c r="J1" s="506"/>
      <c r="K1" s="506"/>
      <c r="L1" s="506"/>
      <c r="M1" s="506"/>
    </row>
    <row r="2" spans="1:18" ht="15.75" customHeight="1">
      <c r="A2" s="507" t="s">
        <v>776</v>
      </c>
      <c r="B2" s="507"/>
      <c r="C2" s="507"/>
      <c r="D2" s="507"/>
      <c r="E2" s="507"/>
      <c r="F2" s="507"/>
      <c r="G2" s="507"/>
      <c r="H2" s="507"/>
      <c r="I2" s="507"/>
      <c r="J2" s="507"/>
      <c r="K2" s="507"/>
      <c r="L2" s="507"/>
      <c r="M2" s="507"/>
      <c r="P2" s="508"/>
      <c r="Q2" s="508"/>
      <c r="R2" s="508"/>
    </row>
    <row r="3" spans="1:18" ht="15.75" customHeight="1">
      <c r="A3" s="506"/>
      <c r="B3" s="506"/>
      <c r="C3" s="506"/>
      <c r="D3" s="506"/>
      <c r="E3" s="506"/>
      <c r="F3" s="506"/>
      <c r="G3" s="506"/>
      <c r="H3" s="506"/>
      <c r="I3" s="506"/>
      <c r="J3" s="506"/>
      <c r="K3" s="506"/>
      <c r="L3" s="506"/>
      <c r="M3" s="506"/>
    </row>
    <row r="4" spans="1:18" ht="15.75" customHeight="1">
      <c r="A4" s="506" t="s">
        <v>680</v>
      </c>
      <c r="B4" s="506"/>
      <c r="C4" s="506"/>
      <c r="D4" s="506"/>
      <c r="E4" s="506"/>
      <c r="F4" s="506"/>
      <c r="G4" s="506"/>
      <c r="H4" s="506"/>
      <c r="I4" s="506"/>
      <c r="J4" s="506"/>
      <c r="K4" s="506"/>
      <c r="L4" s="506"/>
      <c r="M4" s="506"/>
    </row>
    <row r="5" spans="1:18" ht="15.75" customHeight="1">
      <c r="A5" s="506"/>
      <c r="B5" s="506"/>
      <c r="C5" s="506"/>
      <c r="D5" s="506"/>
      <c r="E5" s="506"/>
      <c r="F5" s="506"/>
      <c r="G5" s="506"/>
      <c r="H5" s="506"/>
      <c r="I5" s="506"/>
      <c r="J5" s="506"/>
      <c r="K5" s="506"/>
      <c r="L5" s="506"/>
      <c r="M5" s="506"/>
    </row>
    <row r="6" spans="1:18" s="512" customFormat="1" ht="15.75" customHeight="1">
      <c r="A6" s="991" t="s">
        <v>620</v>
      </c>
      <c r="B6" s="991" t="s">
        <v>621</v>
      </c>
      <c r="C6" s="993" t="s">
        <v>622</v>
      </c>
      <c r="D6" s="994"/>
      <c r="E6" s="994"/>
      <c r="F6" s="995"/>
      <c r="G6" s="509" t="s">
        <v>623</v>
      </c>
      <c r="H6" s="510"/>
      <c r="I6" s="511"/>
      <c r="J6" s="991" t="s">
        <v>624</v>
      </c>
      <c r="K6" s="991" t="s">
        <v>625</v>
      </c>
      <c r="L6" s="999" t="s">
        <v>626</v>
      </c>
      <c r="M6" s="991" t="s">
        <v>627</v>
      </c>
    </row>
    <row r="7" spans="1:18" s="514" customFormat="1" ht="15.75" customHeight="1">
      <c r="A7" s="992"/>
      <c r="B7" s="992"/>
      <c r="C7" s="996"/>
      <c r="D7" s="997"/>
      <c r="E7" s="997"/>
      <c r="F7" s="998"/>
      <c r="G7" s="513" t="s">
        <v>628</v>
      </c>
      <c r="H7" s="513" t="s">
        <v>629</v>
      </c>
      <c r="I7" s="513" t="s">
        <v>630</v>
      </c>
      <c r="J7" s="992"/>
      <c r="K7" s="992"/>
      <c r="L7" s="992"/>
      <c r="M7" s="992"/>
    </row>
    <row r="8" spans="1:18" ht="15.75" customHeight="1">
      <c r="A8" s="515"/>
      <c r="B8" s="515"/>
      <c r="C8" s="516"/>
      <c r="D8" s="517"/>
      <c r="E8" s="517"/>
      <c r="F8" s="518"/>
      <c r="G8" s="515"/>
      <c r="H8" s="515"/>
      <c r="I8" s="519" t="s">
        <v>631</v>
      </c>
      <c r="J8" s="519" t="s">
        <v>632</v>
      </c>
      <c r="K8" s="519" t="s">
        <v>632</v>
      </c>
      <c r="L8" s="519" t="s">
        <v>632</v>
      </c>
      <c r="M8" s="515"/>
    </row>
    <row r="9" spans="1:18" ht="15.75" customHeight="1">
      <c r="A9" s="520"/>
      <c r="B9" s="520"/>
      <c r="C9" s="521"/>
      <c r="D9" s="522" t="str">
        <f>IF(C9&gt;0,"～","")</f>
        <v/>
      </c>
      <c r="E9" s="523"/>
      <c r="F9" s="524" t="str">
        <f>IF(C9&gt;0,1+DATEDIF(C9,E9,"D"),"")</f>
        <v/>
      </c>
      <c r="G9" s="520"/>
      <c r="H9" s="520"/>
      <c r="I9" s="525"/>
      <c r="J9" s="525"/>
      <c r="K9" s="525"/>
      <c r="L9" s="525"/>
      <c r="M9" s="515"/>
    </row>
    <row r="10" spans="1:18" ht="15.75" customHeight="1">
      <c r="A10" s="520"/>
      <c r="B10" s="520"/>
      <c r="C10" s="521"/>
      <c r="D10" s="522" t="str">
        <f t="shared" ref="D10:D33" si="0">IF(C10&gt;0,"～","")</f>
        <v/>
      </c>
      <c r="E10" s="523"/>
      <c r="F10" s="524" t="str">
        <f t="shared" ref="F10:F21" si="1">IF(C10&gt;0,1+DATEDIF(C10,E10,"D"),"")</f>
        <v/>
      </c>
      <c r="G10" s="520"/>
      <c r="H10" s="520"/>
      <c r="I10" s="525"/>
      <c r="J10" s="525"/>
      <c r="K10" s="525"/>
      <c r="L10" s="525"/>
      <c r="M10" s="515"/>
    </row>
    <row r="11" spans="1:18" ht="15.75" customHeight="1">
      <c r="A11" s="520"/>
      <c r="B11" s="520"/>
      <c r="C11" s="521"/>
      <c r="D11" s="522" t="str">
        <f t="shared" si="0"/>
        <v/>
      </c>
      <c r="E11" s="523"/>
      <c r="F11" s="524" t="str">
        <f t="shared" si="1"/>
        <v/>
      </c>
      <c r="G11" s="520"/>
      <c r="H11" s="520"/>
      <c r="I11" s="525"/>
      <c r="J11" s="525"/>
      <c r="K11" s="525"/>
      <c r="L11" s="525"/>
      <c r="M11" s="515"/>
    </row>
    <row r="12" spans="1:18" ht="15.75" customHeight="1">
      <c r="A12" s="520"/>
      <c r="B12" s="520"/>
      <c r="C12" s="521"/>
      <c r="D12" s="522" t="str">
        <f t="shared" si="0"/>
        <v/>
      </c>
      <c r="E12" s="523"/>
      <c r="F12" s="524" t="str">
        <f t="shared" si="1"/>
        <v/>
      </c>
      <c r="G12" s="520"/>
      <c r="H12" s="520"/>
      <c r="I12" s="525"/>
      <c r="J12" s="525"/>
      <c r="K12" s="525"/>
      <c r="L12" s="525"/>
      <c r="M12" s="515"/>
    </row>
    <row r="13" spans="1:18" ht="15.75" customHeight="1">
      <c r="A13" s="520"/>
      <c r="B13" s="520"/>
      <c r="C13" s="521"/>
      <c r="D13" s="522" t="str">
        <f t="shared" si="0"/>
        <v/>
      </c>
      <c r="E13" s="523"/>
      <c r="F13" s="524" t="str">
        <f t="shared" si="1"/>
        <v/>
      </c>
      <c r="G13" s="520"/>
      <c r="H13" s="520"/>
      <c r="I13" s="525"/>
      <c r="J13" s="525"/>
      <c r="K13" s="525"/>
      <c r="L13" s="525"/>
      <c r="M13" s="515"/>
    </row>
    <row r="14" spans="1:18" ht="15.75" customHeight="1">
      <c r="A14" s="520"/>
      <c r="B14" s="520"/>
      <c r="C14" s="521"/>
      <c r="D14" s="522" t="str">
        <f t="shared" si="0"/>
        <v/>
      </c>
      <c r="E14" s="523"/>
      <c r="F14" s="524" t="str">
        <f t="shared" si="1"/>
        <v/>
      </c>
      <c r="G14" s="520"/>
      <c r="H14" s="520"/>
      <c r="I14" s="525"/>
      <c r="J14" s="525"/>
      <c r="K14" s="525"/>
      <c r="L14" s="525"/>
      <c r="M14" s="515"/>
    </row>
    <row r="15" spans="1:18" ht="15.75" customHeight="1">
      <c r="A15" s="520"/>
      <c r="B15" s="520"/>
      <c r="C15" s="521"/>
      <c r="D15" s="522" t="str">
        <f t="shared" si="0"/>
        <v/>
      </c>
      <c r="E15" s="523"/>
      <c r="F15" s="524" t="str">
        <f t="shared" si="1"/>
        <v/>
      </c>
      <c r="G15" s="520"/>
      <c r="H15" s="520"/>
      <c r="I15" s="525"/>
      <c r="J15" s="525"/>
      <c r="K15" s="525"/>
      <c r="L15" s="525"/>
      <c r="M15" s="515"/>
    </row>
    <row r="16" spans="1:18" ht="15.75" customHeight="1">
      <c r="A16" s="520"/>
      <c r="B16" s="520"/>
      <c r="C16" s="521"/>
      <c r="D16" s="522" t="str">
        <f t="shared" si="0"/>
        <v/>
      </c>
      <c r="E16" s="523"/>
      <c r="F16" s="524" t="str">
        <f t="shared" si="1"/>
        <v/>
      </c>
      <c r="G16" s="520"/>
      <c r="H16" s="520"/>
      <c r="I16" s="525"/>
      <c r="J16" s="525"/>
      <c r="K16" s="525"/>
      <c r="L16" s="525"/>
      <c r="M16" s="515"/>
    </row>
    <row r="17" spans="1:13" ht="15.75" customHeight="1">
      <c r="A17" s="520"/>
      <c r="B17" s="520"/>
      <c r="C17" s="521"/>
      <c r="D17" s="522" t="str">
        <f t="shared" si="0"/>
        <v/>
      </c>
      <c r="E17" s="523"/>
      <c r="F17" s="524" t="str">
        <f t="shared" si="1"/>
        <v/>
      </c>
      <c r="G17" s="520"/>
      <c r="H17" s="520"/>
      <c r="I17" s="525"/>
      <c r="J17" s="525"/>
      <c r="K17" s="525"/>
      <c r="L17" s="525"/>
      <c r="M17" s="515"/>
    </row>
    <row r="18" spans="1:13" ht="15.75" customHeight="1">
      <c r="A18" s="520"/>
      <c r="B18" s="520"/>
      <c r="C18" s="521"/>
      <c r="D18" s="522" t="str">
        <f t="shared" si="0"/>
        <v/>
      </c>
      <c r="E18" s="523"/>
      <c r="F18" s="524" t="str">
        <f t="shared" si="1"/>
        <v/>
      </c>
      <c r="G18" s="520"/>
      <c r="H18" s="520"/>
      <c r="I18" s="525"/>
      <c r="J18" s="525"/>
      <c r="K18" s="525"/>
      <c r="L18" s="525"/>
      <c r="M18" s="515"/>
    </row>
    <row r="19" spans="1:13" ht="15.75" customHeight="1">
      <c r="A19" s="520"/>
      <c r="B19" s="520"/>
      <c r="C19" s="521"/>
      <c r="D19" s="522" t="str">
        <f t="shared" si="0"/>
        <v/>
      </c>
      <c r="E19" s="523"/>
      <c r="F19" s="524" t="str">
        <f t="shared" si="1"/>
        <v/>
      </c>
      <c r="G19" s="520"/>
      <c r="H19" s="520"/>
      <c r="I19" s="525"/>
      <c r="J19" s="525"/>
      <c r="K19" s="525"/>
      <c r="L19" s="525"/>
      <c r="M19" s="515"/>
    </row>
    <row r="20" spans="1:13" ht="15.75" customHeight="1">
      <c r="A20" s="520"/>
      <c r="B20" s="520"/>
      <c r="C20" s="521"/>
      <c r="D20" s="522" t="str">
        <f t="shared" si="0"/>
        <v/>
      </c>
      <c r="E20" s="523"/>
      <c r="F20" s="524" t="str">
        <f t="shared" si="1"/>
        <v/>
      </c>
      <c r="G20" s="520"/>
      <c r="H20" s="520"/>
      <c r="I20" s="525"/>
      <c r="J20" s="525"/>
      <c r="K20" s="525"/>
      <c r="L20" s="525"/>
      <c r="M20" s="515"/>
    </row>
    <row r="21" spans="1:13" ht="15.75" customHeight="1">
      <c r="A21" s="520"/>
      <c r="B21" s="520"/>
      <c r="C21" s="521"/>
      <c r="D21" s="522" t="str">
        <f t="shared" si="0"/>
        <v/>
      </c>
      <c r="E21" s="523"/>
      <c r="F21" s="524" t="str">
        <f t="shared" si="1"/>
        <v/>
      </c>
      <c r="G21" s="520"/>
      <c r="H21" s="520"/>
      <c r="I21" s="525"/>
      <c r="J21" s="525"/>
      <c r="K21" s="525"/>
      <c r="L21" s="525"/>
      <c r="M21" s="515"/>
    </row>
    <row r="22" spans="1:13" ht="15.75" customHeight="1">
      <c r="A22" s="520"/>
      <c r="B22" s="520"/>
      <c r="C22" s="521"/>
      <c r="D22" s="522" t="str">
        <f>IF(C22&gt;0,"～","")</f>
        <v/>
      </c>
      <c r="E22" s="523"/>
      <c r="F22" s="524" t="str">
        <f>IF(C22&gt;0,1+DATEDIF(C22,E22,"D"),"")</f>
        <v/>
      </c>
      <c r="G22" s="520"/>
      <c r="H22" s="520"/>
      <c r="I22" s="525"/>
      <c r="J22" s="525"/>
      <c r="K22" s="525"/>
      <c r="L22" s="525"/>
      <c r="M22" s="515"/>
    </row>
    <row r="23" spans="1:13" ht="15.75" customHeight="1">
      <c r="A23" s="520"/>
      <c r="B23" s="520"/>
      <c r="C23" s="521"/>
      <c r="D23" s="522" t="str">
        <f t="shared" si="0"/>
        <v/>
      </c>
      <c r="E23" s="523"/>
      <c r="F23" s="524" t="str">
        <f t="shared" ref="F23:F33" si="2">IF(C23&gt;0,1+DATEDIF(C23,E23,"D"),"")</f>
        <v/>
      </c>
      <c r="G23" s="520"/>
      <c r="H23" s="520"/>
      <c r="I23" s="525"/>
      <c r="J23" s="525"/>
      <c r="K23" s="525"/>
      <c r="L23" s="525"/>
      <c r="M23" s="515"/>
    </row>
    <row r="24" spans="1:13" ht="15.75" customHeight="1">
      <c r="A24" s="520"/>
      <c r="B24" s="520"/>
      <c r="C24" s="521"/>
      <c r="D24" s="522" t="str">
        <f t="shared" si="0"/>
        <v/>
      </c>
      <c r="E24" s="523"/>
      <c r="F24" s="524" t="str">
        <f t="shared" si="2"/>
        <v/>
      </c>
      <c r="G24" s="520"/>
      <c r="H24" s="520"/>
      <c r="I24" s="525"/>
      <c r="J24" s="525"/>
      <c r="K24" s="525"/>
      <c r="L24" s="525"/>
      <c r="M24" s="515"/>
    </row>
    <row r="25" spans="1:13" ht="15.75" customHeight="1">
      <c r="A25" s="520"/>
      <c r="B25" s="520"/>
      <c r="C25" s="521"/>
      <c r="D25" s="522" t="str">
        <f t="shared" si="0"/>
        <v/>
      </c>
      <c r="E25" s="523"/>
      <c r="F25" s="524" t="str">
        <f t="shared" si="2"/>
        <v/>
      </c>
      <c r="G25" s="520"/>
      <c r="H25" s="520"/>
      <c r="I25" s="525"/>
      <c r="J25" s="525"/>
      <c r="K25" s="525"/>
      <c r="L25" s="525"/>
      <c r="M25" s="515"/>
    </row>
    <row r="26" spans="1:13" ht="15.75" customHeight="1">
      <c r="A26" s="520"/>
      <c r="B26" s="520"/>
      <c r="C26" s="521"/>
      <c r="D26" s="522" t="str">
        <f t="shared" si="0"/>
        <v/>
      </c>
      <c r="E26" s="523"/>
      <c r="F26" s="524" t="str">
        <f t="shared" si="2"/>
        <v/>
      </c>
      <c r="G26" s="520"/>
      <c r="H26" s="520"/>
      <c r="I26" s="525"/>
      <c r="J26" s="525"/>
      <c r="K26" s="525"/>
      <c r="L26" s="525"/>
      <c r="M26" s="515"/>
    </row>
    <row r="27" spans="1:13" ht="15.75" customHeight="1">
      <c r="A27" s="520"/>
      <c r="B27" s="520"/>
      <c r="C27" s="521"/>
      <c r="D27" s="522" t="str">
        <f t="shared" si="0"/>
        <v/>
      </c>
      <c r="E27" s="523"/>
      <c r="F27" s="524" t="str">
        <f t="shared" si="2"/>
        <v/>
      </c>
      <c r="G27" s="520"/>
      <c r="H27" s="520"/>
      <c r="I27" s="525"/>
      <c r="J27" s="525"/>
      <c r="K27" s="525"/>
      <c r="L27" s="525"/>
      <c r="M27" s="515"/>
    </row>
    <row r="28" spans="1:13" ht="15.75" customHeight="1">
      <c r="A28" s="520"/>
      <c r="B28" s="520"/>
      <c r="C28" s="521"/>
      <c r="D28" s="522" t="str">
        <f t="shared" si="0"/>
        <v/>
      </c>
      <c r="E28" s="523"/>
      <c r="F28" s="524" t="str">
        <f t="shared" si="2"/>
        <v/>
      </c>
      <c r="G28" s="520"/>
      <c r="H28" s="520"/>
      <c r="I28" s="525"/>
      <c r="J28" s="525"/>
      <c r="K28" s="525"/>
      <c r="L28" s="525"/>
      <c r="M28" s="515"/>
    </row>
    <row r="29" spans="1:13" ht="15.75" customHeight="1">
      <c r="A29" s="520"/>
      <c r="B29" s="520"/>
      <c r="C29" s="521"/>
      <c r="D29" s="522" t="str">
        <f t="shared" si="0"/>
        <v/>
      </c>
      <c r="E29" s="523"/>
      <c r="F29" s="524" t="str">
        <f t="shared" si="2"/>
        <v/>
      </c>
      <c r="G29" s="520"/>
      <c r="H29" s="520"/>
      <c r="I29" s="525"/>
      <c r="J29" s="525"/>
      <c r="K29" s="525"/>
      <c r="L29" s="525"/>
      <c r="M29" s="515"/>
    </row>
    <row r="30" spans="1:13" ht="15.75" customHeight="1">
      <c r="A30" s="520"/>
      <c r="B30" s="520"/>
      <c r="C30" s="521"/>
      <c r="D30" s="522" t="str">
        <f t="shared" si="0"/>
        <v/>
      </c>
      <c r="E30" s="523"/>
      <c r="F30" s="524" t="str">
        <f t="shared" si="2"/>
        <v/>
      </c>
      <c r="G30" s="520"/>
      <c r="H30" s="520"/>
      <c r="I30" s="525"/>
      <c r="J30" s="525"/>
      <c r="K30" s="525"/>
      <c r="L30" s="525"/>
      <c r="M30" s="515"/>
    </row>
    <row r="31" spans="1:13" ht="15.75" customHeight="1">
      <c r="A31" s="520"/>
      <c r="B31" s="520"/>
      <c r="C31" s="521"/>
      <c r="D31" s="522" t="str">
        <f t="shared" si="0"/>
        <v/>
      </c>
      <c r="E31" s="523"/>
      <c r="F31" s="524" t="str">
        <f t="shared" si="2"/>
        <v/>
      </c>
      <c r="G31" s="520"/>
      <c r="H31" s="520"/>
      <c r="I31" s="525"/>
      <c r="J31" s="525"/>
      <c r="K31" s="525"/>
      <c r="L31" s="525"/>
      <c r="M31" s="515"/>
    </row>
    <row r="32" spans="1:13" ht="15.75" customHeight="1">
      <c r="A32" s="520"/>
      <c r="B32" s="520"/>
      <c r="C32" s="521"/>
      <c r="D32" s="522" t="str">
        <f t="shared" si="0"/>
        <v/>
      </c>
      <c r="E32" s="523"/>
      <c r="F32" s="524" t="str">
        <f t="shared" si="2"/>
        <v/>
      </c>
      <c r="G32" s="520"/>
      <c r="H32" s="520"/>
      <c r="I32" s="525"/>
      <c r="J32" s="525"/>
      <c r="K32" s="525"/>
      <c r="L32" s="525"/>
      <c r="M32" s="515"/>
    </row>
    <row r="33" spans="1:13" ht="15.75" customHeight="1">
      <c r="A33" s="526"/>
      <c r="B33" s="526"/>
      <c r="C33" s="527"/>
      <c r="D33" s="528" t="str">
        <f t="shared" si="0"/>
        <v/>
      </c>
      <c r="E33" s="529"/>
      <c r="F33" s="530" t="str">
        <f t="shared" si="2"/>
        <v/>
      </c>
      <c r="G33" s="526"/>
      <c r="H33" s="526"/>
      <c r="I33" s="531"/>
      <c r="J33" s="531"/>
      <c r="K33" s="531"/>
      <c r="L33" s="531"/>
      <c r="M33" s="532"/>
    </row>
    <row r="34" spans="1:13" ht="15.75" customHeight="1">
      <c r="A34" s="506"/>
      <c r="B34" s="506"/>
      <c r="C34" s="506"/>
      <c r="D34" s="506"/>
      <c r="E34" s="506"/>
      <c r="F34" s="506"/>
      <c r="G34" s="506"/>
      <c r="H34" s="506"/>
      <c r="I34" s="506"/>
      <c r="J34" s="506"/>
      <c r="K34" s="506"/>
      <c r="L34" s="506"/>
      <c r="M34" s="506"/>
    </row>
  </sheetData>
  <mergeCells count="7">
    <mergeCell ref="M6:M7"/>
    <mergeCell ref="A6:A7"/>
    <mergeCell ref="B6:B7"/>
    <mergeCell ref="C6:F7"/>
    <mergeCell ref="J6:J7"/>
    <mergeCell ref="K6:K7"/>
    <mergeCell ref="L6:L7"/>
  </mergeCells>
  <phoneticPr fontId="4"/>
  <dataValidations count="1">
    <dataValidation type="list" allowBlank="1" showInputMessage="1" showErrorMessage="1" sqref="G9:G33 JC9:JC33 SY9:SY33 ACU9:ACU33 AMQ9:AMQ33 AWM9:AWM33 BGI9:BGI33 BQE9:BQE33 CAA9:CAA33 CJW9:CJW33 CTS9:CTS33 DDO9:DDO33 DNK9:DNK33 DXG9:DXG33 EHC9:EHC33 EQY9:EQY33 FAU9:FAU33 FKQ9:FKQ33 FUM9:FUM33 GEI9:GEI33 GOE9:GOE33 GYA9:GYA33 HHW9:HHW33 HRS9:HRS33 IBO9:IBO33 ILK9:ILK33 IVG9:IVG33 JFC9:JFC33 JOY9:JOY33 JYU9:JYU33 KIQ9:KIQ33 KSM9:KSM33 LCI9:LCI33 LME9:LME33 LWA9:LWA33 MFW9:MFW33 MPS9:MPS33 MZO9:MZO33 NJK9:NJK33 NTG9:NTG33 ODC9:ODC33 OMY9:OMY33 OWU9:OWU33 PGQ9:PGQ33 PQM9:PQM33 QAI9:QAI33 QKE9:QKE33 QUA9:QUA33 RDW9:RDW33 RNS9:RNS33 RXO9:RXO33 SHK9:SHK33 SRG9:SRG33 TBC9:TBC33 TKY9:TKY33 TUU9:TUU33 UEQ9:UEQ33 UOM9:UOM33 UYI9:UYI33 VIE9:VIE33 VSA9:VSA33 WBW9:WBW33 WLS9:WLS33 WVO9:WVO33 G65545:G65569 JC65545:JC65569 SY65545:SY65569 ACU65545:ACU65569 AMQ65545:AMQ65569 AWM65545:AWM65569 BGI65545:BGI65569 BQE65545:BQE65569 CAA65545:CAA65569 CJW65545:CJW65569 CTS65545:CTS65569 DDO65545:DDO65569 DNK65545:DNK65569 DXG65545:DXG65569 EHC65545:EHC65569 EQY65545:EQY65569 FAU65545:FAU65569 FKQ65545:FKQ65569 FUM65545:FUM65569 GEI65545:GEI65569 GOE65545:GOE65569 GYA65545:GYA65569 HHW65545:HHW65569 HRS65545:HRS65569 IBO65545:IBO65569 ILK65545:ILK65569 IVG65545:IVG65569 JFC65545:JFC65569 JOY65545:JOY65569 JYU65545:JYU65569 KIQ65545:KIQ65569 KSM65545:KSM65569 LCI65545:LCI65569 LME65545:LME65569 LWA65545:LWA65569 MFW65545:MFW65569 MPS65545:MPS65569 MZO65545:MZO65569 NJK65545:NJK65569 NTG65545:NTG65569 ODC65545:ODC65569 OMY65545:OMY65569 OWU65545:OWU65569 PGQ65545:PGQ65569 PQM65545:PQM65569 QAI65545:QAI65569 QKE65545:QKE65569 QUA65545:QUA65569 RDW65545:RDW65569 RNS65545:RNS65569 RXO65545:RXO65569 SHK65545:SHK65569 SRG65545:SRG65569 TBC65545:TBC65569 TKY65545:TKY65569 TUU65545:TUU65569 UEQ65545:UEQ65569 UOM65545:UOM65569 UYI65545:UYI65569 VIE65545:VIE65569 VSA65545:VSA65569 WBW65545:WBW65569 WLS65545:WLS65569 WVO65545:WVO65569 G131081:G131105 JC131081:JC131105 SY131081:SY131105 ACU131081:ACU131105 AMQ131081:AMQ131105 AWM131081:AWM131105 BGI131081:BGI131105 BQE131081:BQE131105 CAA131081:CAA131105 CJW131081:CJW131105 CTS131081:CTS131105 DDO131081:DDO131105 DNK131081:DNK131105 DXG131081:DXG131105 EHC131081:EHC131105 EQY131081:EQY131105 FAU131081:FAU131105 FKQ131081:FKQ131105 FUM131081:FUM131105 GEI131081:GEI131105 GOE131081:GOE131105 GYA131081:GYA131105 HHW131081:HHW131105 HRS131081:HRS131105 IBO131081:IBO131105 ILK131081:ILK131105 IVG131081:IVG131105 JFC131081:JFC131105 JOY131081:JOY131105 JYU131081:JYU131105 KIQ131081:KIQ131105 KSM131081:KSM131105 LCI131081:LCI131105 LME131081:LME131105 LWA131081:LWA131105 MFW131081:MFW131105 MPS131081:MPS131105 MZO131081:MZO131105 NJK131081:NJK131105 NTG131081:NTG131105 ODC131081:ODC131105 OMY131081:OMY131105 OWU131081:OWU131105 PGQ131081:PGQ131105 PQM131081:PQM131105 QAI131081:QAI131105 QKE131081:QKE131105 QUA131081:QUA131105 RDW131081:RDW131105 RNS131081:RNS131105 RXO131081:RXO131105 SHK131081:SHK131105 SRG131081:SRG131105 TBC131081:TBC131105 TKY131081:TKY131105 TUU131081:TUU131105 UEQ131081:UEQ131105 UOM131081:UOM131105 UYI131081:UYI131105 VIE131081:VIE131105 VSA131081:VSA131105 WBW131081:WBW131105 WLS131081:WLS131105 WVO131081:WVO131105 G196617:G196641 JC196617:JC196641 SY196617:SY196641 ACU196617:ACU196641 AMQ196617:AMQ196641 AWM196617:AWM196641 BGI196617:BGI196641 BQE196617:BQE196641 CAA196617:CAA196641 CJW196617:CJW196641 CTS196617:CTS196641 DDO196617:DDO196641 DNK196617:DNK196641 DXG196617:DXG196641 EHC196617:EHC196641 EQY196617:EQY196641 FAU196617:FAU196641 FKQ196617:FKQ196641 FUM196617:FUM196641 GEI196617:GEI196641 GOE196617:GOE196641 GYA196617:GYA196641 HHW196617:HHW196641 HRS196617:HRS196641 IBO196617:IBO196641 ILK196617:ILK196641 IVG196617:IVG196641 JFC196617:JFC196641 JOY196617:JOY196641 JYU196617:JYU196641 KIQ196617:KIQ196641 KSM196617:KSM196641 LCI196617:LCI196641 LME196617:LME196641 LWA196617:LWA196641 MFW196617:MFW196641 MPS196617:MPS196641 MZO196617:MZO196641 NJK196617:NJK196641 NTG196617:NTG196641 ODC196617:ODC196641 OMY196617:OMY196641 OWU196617:OWU196641 PGQ196617:PGQ196641 PQM196617:PQM196641 QAI196617:QAI196641 QKE196617:QKE196641 QUA196617:QUA196641 RDW196617:RDW196641 RNS196617:RNS196641 RXO196617:RXO196641 SHK196617:SHK196641 SRG196617:SRG196641 TBC196617:TBC196641 TKY196617:TKY196641 TUU196617:TUU196641 UEQ196617:UEQ196641 UOM196617:UOM196641 UYI196617:UYI196641 VIE196617:VIE196641 VSA196617:VSA196641 WBW196617:WBW196641 WLS196617:WLS196641 WVO196617:WVO196641 G262153:G262177 JC262153:JC262177 SY262153:SY262177 ACU262153:ACU262177 AMQ262153:AMQ262177 AWM262153:AWM262177 BGI262153:BGI262177 BQE262153:BQE262177 CAA262153:CAA262177 CJW262153:CJW262177 CTS262153:CTS262177 DDO262153:DDO262177 DNK262153:DNK262177 DXG262153:DXG262177 EHC262153:EHC262177 EQY262153:EQY262177 FAU262153:FAU262177 FKQ262153:FKQ262177 FUM262153:FUM262177 GEI262153:GEI262177 GOE262153:GOE262177 GYA262153:GYA262177 HHW262153:HHW262177 HRS262153:HRS262177 IBO262153:IBO262177 ILK262153:ILK262177 IVG262153:IVG262177 JFC262153:JFC262177 JOY262153:JOY262177 JYU262153:JYU262177 KIQ262153:KIQ262177 KSM262153:KSM262177 LCI262153:LCI262177 LME262153:LME262177 LWA262153:LWA262177 MFW262153:MFW262177 MPS262153:MPS262177 MZO262153:MZO262177 NJK262153:NJK262177 NTG262153:NTG262177 ODC262153:ODC262177 OMY262153:OMY262177 OWU262153:OWU262177 PGQ262153:PGQ262177 PQM262153:PQM262177 QAI262153:QAI262177 QKE262153:QKE262177 QUA262153:QUA262177 RDW262153:RDW262177 RNS262153:RNS262177 RXO262153:RXO262177 SHK262153:SHK262177 SRG262153:SRG262177 TBC262153:TBC262177 TKY262153:TKY262177 TUU262153:TUU262177 UEQ262153:UEQ262177 UOM262153:UOM262177 UYI262153:UYI262177 VIE262153:VIE262177 VSA262153:VSA262177 WBW262153:WBW262177 WLS262153:WLS262177 WVO262153:WVO262177 G327689:G327713 JC327689:JC327713 SY327689:SY327713 ACU327689:ACU327713 AMQ327689:AMQ327713 AWM327689:AWM327713 BGI327689:BGI327713 BQE327689:BQE327713 CAA327689:CAA327713 CJW327689:CJW327713 CTS327689:CTS327713 DDO327689:DDO327713 DNK327689:DNK327713 DXG327689:DXG327713 EHC327689:EHC327713 EQY327689:EQY327713 FAU327689:FAU327713 FKQ327689:FKQ327713 FUM327689:FUM327713 GEI327689:GEI327713 GOE327689:GOE327713 GYA327689:GYA327713 HHW327689:HHW327713 HRS327689:HRS327713 IBO327689:IBO327713 ILK327689:ILK327713 IVG327689:IVG327713 JFC327689:JFC327713 JOY327689:JOY327713 JYU327689:JYU327713 KIQ327689:KIQ327713 KSM327689:KSM327713 LCI327689:LCI327713 LME327689:LME327713 LWA327689:LWA327713 MFW327689:MFW327713 MPS327689:MPS327713 MZO327689:MZO327713 NJK327689:NJK327713 NTG327689:NTG327713 ODC327689:ODC327713 OMY327689:OMY327713 OWU327689:OWU327713 PGQ327689:PGQ327713 PQM327689:PQM327713 QAI327689:QAI327713 QKE327689:QKE327713 QUA327689:QUA327713 RDW327689:RDW327713 RNS327689:RNS327713 RXO327689:RXO327713 SHK327689:SHK327713 SRG327689:SRG327713 TBC327689:TBC327713 TKY327689:TKY327713 TUU327689:TUU327713 UEQ327689:UEQ327713 UOM327689:UOM327713 UYI327689:UYI327713 VIE327689:VIE327713 VSA327689:VSA327713 WBW327689:WBW327713 WLS327689:WLS327713 WVO327689:WVO327713 G393225:G393249 JC393225:JC393249 SY393225:SY393249 ACU393225:ACU393249 AMQ393225:AMQ393249 AWM393225:AWM393249 BGI393225:BGI393249 BQE393225:BQE393249 CAA393225:CAA393249 CJW393225:CJW393249 CTS393225:CTS393249 DDO393225:DDO393249 DNK393225:DNK393249 DXG393225:DXG393249 EHC393225:EHC393249 EQY393225:EQY393249 FAU393225:FAU393249 FKQ393225:FKQ393249 FUM393225:FUM393249 GEI393225:GEI393249 GOE393225:GOE393249 GYA393225:GYA393249 HHW393225:HHW393249 HRS393225:HRS393249 IBO393225:IBO393249 ILK393225:ILK393249 IVG393225:IVG393249 JFC393225:JFC393249 JOY393225:JOY393249 JYU393225:JYU393249 KIQ393225:KIQ393249 KSM393225:KSM393249 LCI393225:LCI393249 LME393225:LME393249 LWA393225:LWA393249 MFW393225:MFW393249 MPS393225:MPS393249 MZO393225:MZO393249 NJK393225:NJK393249 NTG393225:NTG393249 ODC393225:ODC393249 OMY393225:OMY393249 OWU393225:OWU393249 PGQ393225:PGQ393249 PQM393225:PQM393249 QAI393225:QAI393249 QKE393225:QKE393249 QUA393225:QUA393249 RDW393225:RDW393249 RNS393225:RNS393249 RXO393225:RXO393249 SHK393225:SHK393249 SRG393225:SRG393249 TBC393225:TBC393249 TKY393225:TKY393249 TUU393225:TUU393249 UEQ393225:UEQ393249 UOM393225:UOM393249 UYI393225:UYI393249 VIE393225:VIE393249 VSA393225:VSA393249 WBW393225:WBW393249 WLS393225:WLS393249 WVO393225:WVO393249 G458761:G458785 JC458761:JC458785 SY458761:SY458785 ACU458761:ACU458785 AMQ458761:AMQ458785 AWM458761:AWM458785 BGI458761:BGI458785 BQE458761:BQE458785 CAA458761:CAA458785 CJW458761:CJW458785 CTS458761:CTS458785 DDO458761:DDO458785 DNK458761:DNK458785 DXG458761:DXG458785 EHC458761:EHC458785 EQY458761:EQY458785 FAU458761:FAU458785 FKQ458761:FKQ458785 FUM458761:FUM458785 GEI458761:GEI458785 GOE458761:GOE458785 GYA458761:GYA458785 HHW458761:HHW458785 HRS458761:HRS458785 IBO458761:IBO458785 ILK458761:ILK458785 IVG458761:IVG458785 JFC458761:JFC458785 JOY458761:JOY458785 JYU458761:JYU458785 KIQ458761:KIQ458785 KSM458761:KSM458785 LCI458761:LCI458785 LME458761:LME458785 LWA458761:LWA458785 MFW458761:MFW458785 MPS458761:MPS458785 MZO458761:MZO458785 NJK458761:NJK458785 NTG458761:NTG458785 ODC458761:ODC458785 OMY458761:OMY458785 OWU458761:OWU458785 PGQ458761:PGQ458785 PQM458761:PQM458785 QAI458761:QAI458785 QKE458761:QKE458785 QUA458761:QUA458785 RDW458761:RDW458785 RNS458761:RNS458785 RXO458761:RXO458785 SHK458761:SHK458785 SRG458761:SRG458785 TBC458761:TBC458785 TKY458761:TKY458785 TUU458761:TUU458785 UEQ458761:UEQ458785 UOM458761:UOM458785 UYI458761:UYI458785 VIE458761:VIE458785 VSA458761:VSA458785 WBW458761:WBW458785 WLS458761:WLS458785 WVO458761:WVO458785 G524297:G524321 JC524297:JC524321 SY524297:SY524321 ACU524297:ACU524321 AMQ524297:AMQ524321 AWM524297:AWM524321 BGI524297:BGI524321 BQE524297:BQE524321 CAA524297:CAA524321 CJW524297:CJW524321 CTS524297:CTS524321 DDO524297:DDO524321 DNK524297:DNK524321 DXG524297:DXG524321 EHC524297:EHC524321 EQY524297:EQY524321 FAU524297:FAU524321 FKQ524297:FKQ524321 FUM524297:FUM524321 GEI524297:GEI524321 GOE524297:GOE524321 GYA524297:GYA524321 HHW524297:HHW524321 HRS524297:HRS524321 IBO524297:IBO524321 ILK524297:ILK524321 IVG524297:IVG524321 JFC524297:JFC524321 JOY524297:JOY524321 JYU524297:JYU524321 KIQ524297:KIQ524321 KSM524297:KSM524321 LCI524297:LCI524321 LME524297:LME524321 LWA524297:LWA524321 MFW524297:MFW524321 MPS524297:MPS524321 MZO524297:MZO524321 NJK524297:NJK524321 NTG524297:NTG524321 ODC524297:ODC524321 OMY524297:OMY524321 OWU524297:OWU524321 PGQ524297:PGQ524321 PQM524297:PQM524321 QAI524297:QAI524321 QKE524297:QKE524321 QUA524297:QUA524321 RDW524297:RDW524321 RNS524297:RNS524321 RXO524297:RXO524321 SHK524297:SHK524321 SRG524297:SRG524321 TBC524297:TBC524321 TKY524297:TKY524321 TUU524297:TUU524321 UEQ524297:UEQ524321 UOM524297:UOM524321 UYI524297:UYI524321 VIE524297:VIE524321 VSA524297:VSA524321 WBW524297:WBW524321 WLS524297:WLS524321 WVO524297:WVO524321 G589833:G589857 JC589833:JC589857 SY589833:SY589857 ACU589833:ACU589857 AMQ589833:AMQ589857 AWM589833:AWM589857 BGI589833:BGI589857 BQE589833:BQE589857 CAA589833:CAA589857 CJW589833:CJW589857 CTS589833:CTS589857 DDO589833:DDO589857 DNK589833:DNK589857 DXG589833:DXG589857 EHC589833:EHC589857 EQY589833:EQY589857 FAU589833:FAU589857 FKQ589833:FKQ589857 FUM589833:FUM589857 GEI589833:GEI589857 GOE589833:GOE589857 GYA589833:GYA589857 HHW589833:HHW589857 HRS589833:HRS589857 IBO589833:IBO589857 ILK589833:ILK589857 IVG589833:IVG589857 JFC589833:JFC589857 JOY589833:JOY589857 JYU589833:JYU589857 KIQ589833:KIQ589857 KSM589833:KSM589857 LCI589833:LCI589857 LME589833:LME589857 LWA589833:LWA589857 MFW589833:MFW589857 MPS589833:MPS589857 MZO589833:MZO589857 NJK589833:NJK589857 NTG589833:NTG589857 ODC589833:ODC589857 OMY589833:OMY589857 OWU589833:OWU589857 PGQ589833:PGQ589857 PQM589833:PQM589857 QAI589833:QAI589857 QKE589833:QKE589857 QUA589833:QUA589857 RDW589833:RDW589857 RNS589833:RNS589857 RXO589833:RXO589857 SHK589833:SHK589857 SRG589833:SRG589857 TBC589833:TBC589857 TKY589833:TKY589857 TUU589833:TUU589857 UEQ589833:UEQ589857 UOM589833:UOM589857 UYI589833:UYI589857 VIE589833:VIE589857 VSA589833:VSA589857 WBW589833:WBW589857 WLS589833:WLS589857 WVO589833:WVO589857 G655369:G655393 JC655369:JC655393 SY655369:SY655393 ACU655369:ACU655393 AMQ655369:AMQ655393 AWM655369:AWM655393 BGI655369:BGI655393 BQE655369:BQE655393 CAA655369:CAA655393 CJW655369:CJW655393 CTS655369:CTS655393 DDO655369:DDO655393 DNK655369:DNK655393 DXG655369:DXG655393 EHC655369:EHC655393 EQY655369:EQY655393 FAU655369:FAU655393 FKQ655369:FKQ655393 FUM655369:FUM655393 GEI655369:GEI655393 GOE655369:GOE655393 GYA655369:GYA655393 HHW655369:HHW655393 HRS655369:HRS655393 IBO655369:IBO655393 ILK655369:ILK655393 IVG655369:IVG655393 JFC655369:JFC655393 JOY655369:JOY655393 JYU655369:JYU655393 KIQ655369:KIQ655393 KSM655369:KSM655393 LCI655369:LCI655393 LME655369:LME655393 LWA655369:LWA655393 MFW655369:MFW655393 MPS655369:MPS655393 MZO655369:MZO655393 NJK655369:NJK655393 NTG655369:NTG655393 ODC655369:ODC655393 OMY655369:OMY655393 OWU655369:OWU655393 PGQ655369:PGQ655393 PQM655369:PQM655393 QAI655369:QAI655393 QKE655369:QKE655393 QUA655369:QUA655393 RDW655369:RDW655393 RNS655369:RNS655393 RXO655369:RXO655393 SHK655369:SHK655393 SRG655369:SRG655393 TBC655369:TBC655393 TKY655369:TKY655393 TUU655369:TUU655393 UEQ655369:UEQ655393 UOM655369:UOM655393 UYI655369:UYI655393 VIE655369:VIE655393 VSA655369:VSA655393 WBW655369:WBW655393 WLS655369:WLS655393 WVO655369:WVO655393 G720905:G720929 JC720905:JC720929 SY720905:SY720929 ACU720905:ACU720929 AMQ720905:AMQ720929 AWM720905:AWM720929 BGI720905:BGI720929 BQE720905:BQE720929 CAA720905:CAA720929 CJW720905:CJW720929 CTS720905:CTS720929 DDO720905:DDO720929 DNK720905:DNK720929 DXG720905:DXG720929 EHC720905:EHC720929 EQY720905:EQY720929 FAU720905:FAU720929 FKQ720905:FKQ720929 FUM720905:FUM720929 GEI720905:GEI720929 GOE720905:GOE720929 GYA720905:GYA720929 HHW720905:HHW720929 HRS720905:HRS720929 IBO720905:IBO720929 ILK720905:ILK720929 IVG720905:IVG720929 JFC720905:JFC720929 JOY720905:JOY720929 JYU720905:JYU720929 KIQ720905:KIQ720929 KSM720905:KSM720929 LCI720905:LCI720929 LME720905:LME720929 LWA720905:LWA720929 MFW720905:MFW720929 MPS720905:MPS720929 MZO720905:MZO720929 NJK720905:NJK720929 NTG720905:NTG720929 ODC720905:ODC720929 OMY720905:OMY720929 OWU720905:OWU720929 PGQ720905:PGQ720929 PQM720905:PQM720929 QAI720905:QAI720929 QKE720905:QKE720929 QUA720905:QUA720929 RDW720905:RDW720929 RNS720905:RNS720929 RXO720905:RXO720929 SHK720905:SHK720929 SRG720905:SRG720929 TBC720905:TBC720929 TKY720905:TKY720929 TUU720905:TUU720929 UEQ720905:UEQ720929 UOM720905:UOM720929 UYI720905:UYI720929 VIE720905:VIE720929 VSA720905:VSA720929 WBW720905:WBW720929 WLS720905:WLS720929 WVO720905:WVO720929 G786441:G786465 JC786441:JC786465 SY786441:SY786465 ACU786441:ACU786465 AMQ786441:AMQ786465 AWM786441:AWM786465 BGI786441:BGI786465 BQE786441:BQE786465 CAA786441:CAA786465 CJW786441:CJW786465 CTS786441:CTS786465 DDO786441:DDO786465 DNK786441:DNK786465 DXG786441:DXG786465 EHC786441:EHC786465 EQY786441:EQY786465 FAU786441:FAU786465 FKQ786441:FKQ786465 FUM786441:FUM786465 GEI786441:GEI786465 GOE786441:GOE786465 GYA786441:GYA786465 HHW786441:HHW786465 HRS786441:HRS786465 IBO786441:IBO786465 ILK786441:ILK786465 IVG786441:IVG786465 JFC786441:JFC786465 JOY786441:JOY786465 JYU786441:JYU786465 KIQ786441:KIQ786465 KSM786441:KSM786465 LCI786441:LCI786465 LME786441:LME786465 LWA786441:LWA786465 MFW786441:MFW786465 MPS786441:MPS786465 MZO786441:MZO786465 NJK786441:NJK786465 NTG786441:NTG786465 ODC786441:ODC786465 OMY786441:OMY786465 OWU786441:OWU786465 PGQ786441:PGQ786465 PQM786441:PQM786465 QAI786441:QAI786465 QKE786441:QKE786465 QUA786441:QUA786465 RDW786441:RDW786465 RNS786441:RNS786465 RXO786441:RXO786465 SHK786441:SHK786465 SRG786441:SRG786465 TBC786441:TBC786465 TKY786441:TKY786465 TUU786441:TUU786465 UEQ786441:UEQ786465 UOM786441:UOM786465 UYI786441:UYI786465 VIE786441:VIE786465 VSA786441:VSA786465 WBW786441:WBW786465 WLS786441:WLS786465 WVO786441:WVO786465 G851977:G852001 JC851977:JC852001 SY851977:SY852001 ACU851977:ACU852001 AMQ851977:AMQ852001 AWM851977:AWM852001 BGI851977:BGI852001 BQE851977:BQE852001 CAA851977:CAA852001 CJW851977:CJW852001 CTS851977:CTS852001 DDO851977:DDO852001 DNK851977:DNK852001 DXG851977:DXG852001 EHC851977:EHC852001 EQY851977:EQY852001 FAU851977:FAU852001 FKQ851977:FKQ852001 FUM851977:FUM852001 GEI851977:GEI852001 GOE851977:GOE852001 GYA851977:GYA852001 HHW851977:HHW852001 HRS851977:HRS852001 IBO851977:IBO852001 ILK851977:ILK852001 IVG851977:IVG852001 JFC851977:JFC852001 JOY851977:JOY852001 JYU851977:JYU852001 KIQ851977:KIQ852001 KSM851977:KSM852001 LCI851977:LCI852001 LME851977:LME852001 LWA851977:LWA852001 MFW851977:MFW852001 MPS851977:MPS852001 MZO851977:MZO852001 NJK851977:NJK852001 NTG851977:NTG852001 ODC851977:ODC852001 OMY851977:OMY852001 OWU851977:OWU852001 PGQ851977:PGQ852001 PQM851977:PQM852001 QAI851977:QAI852001 QKE851977:QKE852001 QUA851977:QUA852001 RDW851977:RDW852001 RNS851977:RNS852001 RXO851977:RXO852001 SHK851977:SHK852001 SRG851977:SRG852001 TBC851977:TBC852001 TKY851977:TKY852001 TUU851977:TUU852001 UEQ851977:UEQ852001 UOM851977:UOM852001 UYI851977:UYI852001 VIE851977:VIE852001 VSA851977:VSA852001 WBW851977:WBW852001 WLS851977:WLS852001 WVO851977:WVO852001 G917513:G917537 JC917513:JC917537 SY917513:SY917537 ACU917513:ACU917537 AMQ917513:AMQ917537 AWM917513:AWM917537 BGI917513:BGI917537 BQE917513:BQE917537 CAA917513:CAA917537 CJW917513:CJW917537 CTS917513:CTS917537 DDO917513:DDO917537 DNK917513:DNK917537 DXG917513:DXG917537 EHC917513:EHC917537 EQY917513:EQY917537 FAU917513:FAU917537 FKQ917513:FKQ917537 FUM917513:FUM917537 GEI917513:GEI917537 GOE917513:GOE917537 GYA917513:GYA917537 HHW917513:HHW917537 HRS917513:HRS917537 IBO917513:IBO917537 ILK917513:ILK917537 IVG917513:IVG917537 JFC917513:JFC917537 JOY917513:JOY917537 JYU917513:JYU917537 KIQ917513:KIQ917537 KSM917513:KSM917537 LCI917513:LCI917537 LME917513:LME917537 LWA917513:LWA917537 MFW917513:MFW917537 MPS917513:MPS917537 MZO917513:MZO917537 NJK917513:NJK917537 NTG917513:NTG917537 ODC917513:ODC917537 OMY917513:OMY917537 OWU917513:OWU917537 PGQ917513:PGQ917537 PQM917513:PQM917537 QAI917513:QAI917537 QKE917513:QKE917537 QUA917513:QUA917537 RDW917513:RDW917537 RNS917513:RNS917537 RXO917513:RXO917537 SHK917513:SHK917537 SRG917513:SRG917537 TBC917513:TBC917537 TKY917513:TKY917537 TUU917513:TUU917537 UEQ917513:UEQ917537 UOM917513:UOM917537 UYI917513:UYI917537 VIE917513:VIE917537 VSA917513:VSA917537 WBW917513:WBW917537 WLS917513:WLS917537 WVO917513:WVO917537 G983049:G983073 JC983049:JC983073 SY983049:SY983073 ACU983049:ACU983073 AMQ983049:AMQ983073 AWM983049:AWM983073 BGI983049:BGI983073 BQE983049:BQE983073 CAA983049:CAA983073 CJW983049:CJW983073 CTS983049:CTS983073 DDO983049:DDO983073 DNK983049:DNK983073 DXG983049:DXG983073 EHC983049:EHC983073 EQY983049:EQY983073 FAU983049:FAU983073 FKQ983049:FKQ983073 FUM983049:FUM983073 GEI983049:GEI983073 GOE983049:GOE983073 GYA983049:GYA983073 HHW983049:HHW983073 HRS983049:HRS983073 IBO983049:IBO983073 ILK983049:ILK983073 IVG983049:IVG983073 JFC983049:JFC983073 JOY983049:JOY983073 JYU983049:JYU983073 KIQ983049:KIQ983073 KSM983049:KSM983073 LCI983049:LCI983073 LME983049:LME983073 LWA983049:LWA983073 MFW983049:MFW983073 MPS983049:MPS983073 MZO983049:MZO983073 NJK983049:NJK983073 NTG983049:NTG983073 ODC983049:ODC983073 OMY983049:OMY983073 OWU983049:OWU983073 PGQ983049:PGQ983073 PQM983049:PQM983073 QAI983049:QAI983073 QKE983049:QKE983073 QUA983049:QUA983073 RDW983049:RDW983073 RNS983049:RNS983073 RXO983049:RXO983073 SHK983049:SHK983073 SRG983049:SRG983073 TBC983049:TBC983073 TKY983049:TKY983073 TUU983049:TUU983073 UEQ983049:UEQ983073 UOM983049:UOM983073 UYI983049:UYI983073 VIE983049:VIE983073 VSA983049:VSA983073 WBW983049:WBW983073 WLS983049:WLS983073 WVO983049:WVO983073">
      <formula1>"講義,実習"</formula1>
    </dataValidation>
  </dataValidations>
  <printOptions horizontalCentered="1"/>
  <pageMargins left="0.70866141732283472" right="0.70866141732283472" top="0.74803149606299213" bottom="0.74803149606299213" header="0.31496062992125984" footer="0.31496062992125984"/>
  <pageSetup paperSize="9" scale="86" fitToHeight="0" orientation="landscape" blackAndWhite="1"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38"/>
  <sheetViews>
    <sheetView showZeros="0" view="pageBreakPreview" zoomScaleNormal="100" zoomScaleSheetLayoutView="100" workbookViewId="0">
      <selection activeCell="B6" sqref="B6"/>
    </sheetView>
  </sheetViews>
  <sheetFormatPr defaultRowHeight="13.5"/>
  <cols>
    <col min="1" max="1" width="45.125" style="292" customWidth="1"/>
    <col min="2" max="2" width="76.875" style="292" customWidth="1"/>
    <col min="3" max="256" width="9" style="292"/>
    <col min="257" max="257" width="45.125" style="292" customWidth="1"/>
    <col min="258" max="258" width="76.875" style="292" customWidth="1"/>
    <col min="259" max="512" width="9" style="292"/>
    <col min="513" max="513" width="45.125" style="292" customWidth="1"/>
    <col min="514" max="514" width="76.875" style="292" customWidth="1"/>
    <col min="515" max="768" width="9" style="292"/>
    <col min="769" max="769" width="45.125" style="292" customWidth="1"/>
    <col min="770" max="770" width="76.875" style="292" customWidth="1"/>
    <col min="771" max="1024" width="9" style="292"/>
    <col min="1025" max="1025" width="45.125" style="292" customWidth="1"/>
    <col min="1026" max="1026" width="76.875" style="292" customWidth="1"/>
    <col min="1027" max="1280" width="9" style="292"/>
    <col min="1281" max="1281" width="45.125" style="292" customWidth="1"/>
    <col min="1282" max="1282" width="76.875" style="292" customWidth="1"/>
    <col min="1283" max="1536" width="9" style="292"/>
    <col min="1537" max="1537" width="45.125" style="292" customWidth="1"/>
    <col min="1538" max="1538" width="76.875" style="292" customWidth="1"/>
    <col min="1539" max="1792" width="9" style="292"/>
    <col min="1793" max="1793" width="45.125" style="292" customWidth="1"/>
    <col min="1794" max="1794" width="76.875" style="292" customWidth="1"/>
    <col min="1795" max="2048" width="9" style="292"/>
    <col min="2049" max="2049" width="45.125" style="292" customWidth="1"/>
    <col min="2050" max="2050" width="76.875" style="292" customWidth="1"/>
    <col min="2051" max="2304" width="9" style="292"/>
    <col min="2305" max="2305" width="45.125" style="292" customWidth="1"/>
    <col min="2306" max="2306" width="76.875" style="292" customWidth="1"/>
    <col min="2307" max="2560" width="9" style="292"/>
    <col min="2561" max="2561" width="45.125" style="292" customWidth="1"/>
    <col min="2562" max="2562" width="76.875" style="292" customWidth="1"/>
    <col min="2563" max="2816" width="9" style="292"/>
    <col min="2817" max="2817" width="45.125" style="292" customWidth="1"/>
    <col min="2818" max="2818" width="76.875" style="292" customWidth="1"/>
    <col min="2819" max="3072" width="9" style="292"/>
    <col min="3073" max="3073" width="45.125" style="292" customWidth="1"/>
    <col min="3074" max="3074" width="76.875" style="292" customWidth="1"/>
    <col min="3075" max="3328" width="9" style="292"/>
    <col min="3329" max="3329" width="45.125" style="292" customWidth="1"/>
    <col min="3330" max="3330" width="76.875" style="292" customWidth="1"/>
    <col min="3331" max="3584" width="9" style="292"/>
    <col min="3585" max="3585" width="45.125" style="292" customWidth="1"/>
    <col min="3586" max="3586" width="76.875" style="292" customWidth="1"/>
    <col min="3587" max="3840" width="9" style="292"/>
    <col min="3841" max="3841" width="45.125" style="292" customWidth="1"/>
    <col min="3842" max="3842" width="76.875" style="292" customWidth="1"/>
    <col min="3843" max="4096" width="9" style="292"/>
    <col min="4097" max="4097" width="45.125" style="292" customWidth="1"/>
    <col min="4098" max="4098" width="76.875" style="292" customWidth="1"/>
    <col min="4099" max="4352" width="9" style="292"/>
    <col min="4353" max="4353" width="45.125" style="292" customWidth="1"/>
    <col min="4354" max="4354" width="76.875" style="292" customWidth="1"/>
    <col min="4355" max="4608" width="9" style="292"/>
    <col min="4609" max="4609" width="45.125" style="292" customWidth="1"/>
    <col min="4610" max="4610" width="76.875" style="292" customWidth="1"/>
    <col min="4611" max="4864" width="9" style="292"/>
    <col min="4865" max="4865" width="45.125" style="292" customWidth="1"/>
    <col min="4866" max="4866" width="76.875" style="292" customWidth="1"/>
    <col min="4867" max="5120" width="9" style="292"/>
    <col min="5121" max="5121" width="45.125" style="292" customWidth="1"/>
    <col min="5122" max="5122" width="76.875" style="292" customWidth="1"/>
    <col min="5123" max="5376" width="9" style="292"/>
    <col min="5377" max="5377" width="45.125" style="292" customWidth="1"/>
    <col min="5378" max="5378" width="76.875" style="292" customWidth="1"/>
    <col min="5379" max="5632" width="9" style="292"/>
    <col min="5633" max="5633" width="45.125" style="292" customWidth="1"/>
    <col min="5634" max="5634" width="76.875" style="292" customWidth="1"/>
    <col min="5635" max="5888" width="9" style="292"/>
    <col min="5889" max="5889" width="45.125" style="292" customWidth="1"/>
    <col min="5890" max="5890" width="76.875" style="292" customWidth="1"/>
    <col min="5891" max="6144" width="9" style="292"/>
    <col min="6145" max="6145" width="45.125" style="292" customWidth="1"/>
    <col min="6146" max="6146" width="76.875" style="292" customWidth="1"/>
    <col min="6147" max="6400" width="9" style="292"/>
    <col min="6401" max="6401" width="45.125" style="292" customWidth="1"/>
    <col min="6402" max="6402" width="76.875" style="292" customWidth="1"/>
    <col min="6403" max="6656" width="9" style="292"/>
    <col min="6657" max="6657" width="45.125" style="292" customWidth="1"/>
    <col min="6658" max="6658" width="76.875" style="292" customWidth="1"/>
    <col min="6659" max="6912" width="9" style="292"/>
    <col min="6913" max="6913" width="45.125" style="292" customWidth="1"/>
    <col min="6914" max="6914" width="76.875" style="292" customWidth="1"/>
    <col min="6915" max="7168" width="9" style="292"/>
    <col min="7169" max="7169" width="45.125" style="292" customWidth="1"/>
    <col min="7170" max="7170" width="76.875" style="292" customWidth="1"/>
    <col min="7171" max="7424" width="9" style="292"/>
    <col min="7425" max="7425" width="45.125" style="292" customWidth="1"/>
    <col min="7426" max="7426" width="76.875" style="292" customWidth="1"/>
    <col min="7427" max="7680" width="9" style="292"/>
    <col min="7681" max="7681" width="45.125" style="292" customWidth="1"/>
    <col min="7682" max="7682" width="76.875" style="292" customWidth="1"/>
    <col min="7683" max="7936" width="9" style="292"/>
    <col min="7937" max="7937" width="45.125" style="292" customWidth="1"/>
    <col min="7938" max="7938" width="76.875" style="292" customWidth="1"/>
    <col min="7939" max="8192" width="9" style="292"/>
    <col min="8193" max="8193" width="45.125" style="292" customWidth="1"/>
    <col min="8194" max="8194" width="76.875" style="292" customWidth="1"/>
    <col min="8195" max="8448" width="9" style="292"/>
    <col min="8449" max="8449" width="45.125" style="292" customWidth="1"/>
    <col min="8450" max="8450" width="76.875" style="292" customWidth="1"/>
    <col min="8451" max="8704" width="9" style="292"/>
    <col min="8705" max="8705" width="45.125" style="292" customWidth="1"/>
    <col min="8706" max="8706" width="76.875" style="292" customWidth="1"/>
    <col min="8707" max="8960" width="9" style="292"/>
    <col min="8961" max="8961" width="45.125" style="292" customWidth="1"/>
    <col min="8962" max="8962" width="76.875" style="292" customWidth="1"/>
    <col min="8963" max="9216" width="9" style="292"/>
    <col min="9217" max="9217" width="45.125" style="292" customWidth="1"/>
    <col min="9218" max="9218" width="76.875" style="292" customWidth="1"/>
    <col min="9219" max="9472" width="9" style="292"/>
    <col min="9473" max="9473" width="45.125" style="292" customWidth="1"/>
    <col min="9474" max="9474" width="76.875" style="292" customWidth="1"/>
    <col min="9475" max="9728" width="9" style="292"/>
    <col min="9729" max="9729" width="45.125" style="292" customWidth="1"/>
    <col min="9730" max="9730" width="76.875" style="292" customWidth="1"/>
    <col min="9731" max="9984" width="9" style="292"/>
    <col min="9985" max="9985" width="45.125" style="292" customWidth="1"/>
    <col min="9986" max="9986" width="76.875" style="292" customWidth="1"/>
    <col min="9987" max="10240" width="9" style="292"/>
    <col min="10241" max="10241" width="45.125" style="292" customWidth="1"/>
    <col min="10242" max="10242" width="76.875" style="292" customWidth="1"/>
    <col min="10243" max="10496" width="9" style="292"/>
    <col min="10497" max="10497" width="45.125" style="292" customWidth="1"/>
    <col min="10498" max="10498" width="76.875" style="292" customWidth="1"/>
    <col min="10499" max="10752" width="9" style="292"/>
    <col min="10753" max="10753" width="45.125" style="292" customWidth="1"/>
    <col min="10754" max="10754" width="76.875" style="292" customWidth="1"/>
    <col min="10755" max="11008" width="9" style="292"/>
    <col min="11009" max="11009" width="45.125" style="292" customWidth="1"/>
    <col min="11010" max="11010" width="76.875" style="292" customWidth="1"/>
    <col min="11011" max="11264" width="9" style="292"/>
    <col min="11265" max="11265" width="45.125" style="292" customWidth="1"/>
    <col min="11266" max="11266" width="76.875" style="292" customWidth="1"/>
    <col min="11267" max="11520" width="9" style="292"/>
    <col min="11521" max="11521" width="45.125" style="292" customWidth="1"/>
    <col min="11522" max="11522" width="76.875" style="292" customWidth="1"/>
    <col min="11523" max="11776" width="9" style="292"/>
    <col min="11777" max="11777" width="45.125" style="292" customWidth="1"/>
    <col min="11778" max="11778" width="76.875" style="292" customWidth="1"/>
    <col min="11779" max="12032" width="9" style="292"/>
    <col min="12033" max="12033" width="45.125" style="292" customWidth="1"/>
    <col min="12034" max="12034" width="76.875" style="292" customWidth="1"/>
    <col min="12035" max="12288" width="9" style="292"/>
    <col min="12289" max="12289" width="45.125" style="292" customWidth="1"/>
    <col min="12290" max="12290" width="76.875" style="292" customWidth="1"/>
    <col min="12291" max="12544" width="9" style="292"/>
    <col min="12545" max="12545" width="45.125" style="292" customWidth="1"/>
    <col min="12546" max="12546" width="76.875" style="292" customWidth="1"/>
    <col min="12547" max="12800" width="9" style="292"/>
    <col min="12801" max="12801" width="45.125" style="292" customWidth="1"/>
    <col min="12802" max="12802" width="76.875" style="292" customWidth="1"/>
    <col min="12803" max="13056" width="9" style="292"/>
    <col min="13057" max="13057" width="45.125" style="292" customWidth="1"/>
    <col min="13058" max="13058" width="76.875" style="292" customWidth="1"/>
    <col min="13059" max="13312" width="9" style="292"/>
    <col min="13313" max="13313" width="45.125" style="292" customWidth="1"/>
    <col min="13314" max="13314" width="76.875" style="292" customWidth="1"/>
    <col min="13315" max="13568" width="9" style="292"/>
    <col min="13569" max="13569" width="45.125" style="292" customWidth="1"/>
    <col min="13570" max="13570" width="76.875" style="292" customWidth="1"/>
    <col min="13571" max="13824" width="9" style="292"/>
    <col min="13825" max="13825" width="45.125" style="292" customWidth="1"/>
    <col min="13826" max="13826" width="76.875" style="292" customWidth="1"/>
    <col min="13827" max="14080" width="9" style="292"/>
    <col min="14081" max="14081" width="45.125" style="292" customWidth="1"/>
    <col min="14082" max="14082" width="76.875" style="292" customWidth="1"/>
    <col min="14083" max="14336" width="9" style="292"/>
    <col min="14337" max="14337" width="45.125" style="292" customWidth="1"/>
    <col min="14338" max="14338" width="76.875" style="292" customWidth="1"/>
    <col min="14339" max="14592" width="9" style="292"/>
    <col min="14593" max="14593" width="45.125" style="292" customWidth="1"/>
    <col min="14594" max="14594" width="76.875" style="292" customWidth="1"/>
    <col min="14595" max="14848" width="9" style="292"/>
    <col min="14849" max="14849" width="45.125" style="292" customWidth="1"/>
    <col min="14850" max="14850" width="76.875" style="292" customWidth="1"/>
    <col min="14851" max="15104" width="9" style="292"/>
    <col min="15105" max="15105" width="45.125" style="292" customWidth="1"/>
    <col min="15106" max="15106" width="76.875" style="292" customWidth="1"/>
    <col min="15107" max="15360" width="9" style="292"/>
    <col min="15361" max="15361" width="45.125" style="292" customWidth="1"/>
    <col min="15362" max="15362" width="76.875" style="292" customWidth="1"/>
    <col min="15363" max="15616" width="9" style="292"/>
    <col min="15617" max="15617" width="45.125" style="292" customWidth="1"/>
    <col min="15618" max="15618" width="76.875" style="292" customWidth="1"/>
    <col min="15619" max="15872" width="9" style="292"/>
    <col min="15873" max="15873" width="45.125" style="292" customWidth="1"/>
    <col min="15874" max="15874" width="76.875" style="292" customWidth="1"/>
    <col min="15875" max="16128" width="9" style="292"/>
    <col min="16129" max="16129" width="45.125" style="292" customWidth="1"/>
    <col min="16130" max="16130" width="76.875" style="292" customWidth="1"/>
    <col min="16131" max="16384" width="9" style="292"/>
  </cols>
  <sheetData>
    <row r="1" spans="1:2" ht="18" customHeight="1">
      <c r="A1" s="292" t="s">
        <v>657</v>
      </c>
    </row>
    <row r="2" spans="1:2" ht="14.25">
      <c r="A2" s="321"/>
    </row>
    <row r="3" spans="1:2" ht="14.25">
      <c r="A3" s="95" t="s">
        <v>681</v>
      </c>
    </row>
    <row r="4" spans="1:2" ht="14.25">
      <c r="A4" s="95"/>
    </row>
    <row r="5" spans="1:2" ht="14.25">
      <c r="A5" s="601" t="s">
        <v>682</v>
      </c>
      <c r="B5" s="602" t="s">
        <v>779</v>
      </c>
    </row>
    <row r="6" spans="1:2" ht="14.25">
      <c r="A6" s="603"/>
      <c r="B6" s="604"/>
    </row>
    <row r="7" spans="1:2" ht="28.5">
      <c r="A7" s="605" t="s">
        <v>683</v>
      </c>
      <c r="B7" s="606"/>
    </row>
    <row r="8" spans="1:2" ht="14.25">
      <c r="A8" s="605" t="s">
        <v>684</v>
      </c>
      <c r="B8" s="606"/>
    </row>
    <row r="9" spans="1:2" ht="13.5" customHeight="1">
      <c r="A9" s="607"/>
      <c r="B9" s="1053"/>
    </row>
    <row r="10" spans="1:2" ht="14.25">
      <c r="A10" s="608"/>
      <c r="B10" s="1053"/>
    </row>
    <row r="11" spans="1:2" ht="14.25">
      <c r="A11" s="608"/>
      <c r="B11" s="1053"/>
    </row>
    <row r="12" spans="1:2" ht="14.25">
      <c r="A12" s="608"/>
      <c r="B12" s="1053"/>
    </row>
    <row r="13" spans="1:2" ht="14.25">
      <c r="A13" s="608"/>
      <c r="B13" s="1053"/>
    </row>
    <row r="14" spans="1:2" ht="14.25">
      <c r="A14" s="608"/>
      <c r="B14" s="1053"/>
    </row>
    <row r="15" spans="1:2" ht="14.25">
      <c r="A15" s="608"/>
      <c r="B15" s="1053"/>
    </row>
    <row r="16" spans="1:2" ht="14.25">
      <c r="A16" s="608"/>
      <c r="B16" s="1053"/>
    </row>
    <row r="17" spans="1:2" ht="14.25">
      <c r="A17" s="608"/>
      <c r="B17" s="1053"/>
    </row>
    <row r="18" spans="1:2" ht="14.25">
      <c r="A18" s="608"/>
      <c r="B18" s="1053"/>
    </row>
    <row r="19" spans="1:2" ht="28.5">
      <c r="A19" s="605" t="s">
        <v>685</v>
      </c>
      <c r="B19" s="606"/>
    </row>
    <row r="20" spans="1:2" ht="14.25">
      <c r="A20" s="605" t="s">
        <v>684</v>
      </c>
      <c r="B20" s="606"/>
    </row>
    <row r="21" spans="1:2" ht="13.5" customHeight="1">
      <c r="A21" s="607"/>
      <c r="B21" s="1053"/>
    </row>
    <row r="22" spans="1:2" ht="14.25">
      <c r="A22" s="608"/>
      <c r="B22" s="1053"/>
    </row>
    <row r="23" spans="1:2" ht="14.25">
      <c r="A23" s="608"/>
      <c r="B23" s="1053"/>
    </row>
    <row r="24" spans="1:2" ht="14.25">
      <c r="A24" s="609"/>
      <c r="B24" s="1053"/>
    </row>
    <row r="25" spans="1:2" ht="14.25">
      <c r="A25" s="609"/>
      <c r="B25" s="1053"/>
    </row>
    <row r="26" spans="1:2" ht="14.25">
      <c r="A26" s="609"/>
      <c r="B26" s="1053"/>
    </row>
    <row r="27" spans="1:2" ht="14.25">
      <c r="A27" s="609"/>
      <c r="B27" s="1053"/>
    </row>
    <row r="28" spans="1:2" ht="14.25">
      <c r="A28" s="609"/>
      <c r="B28" s="1053"/>
    </row>
    <row r="29" spans="1:2" ht="14.25">
      <c r="A29" s="609"/>
      <c r="B29" s="1053"/>
    </row>
    <row r="30" spans="1:2" ht="14.25">
      <c r="A30" s="609"/>
      <c r="B30" s="1053"/>
    </row>
    <row r="31" spans="1:2" ht="14.25">
      <c r="A31" s="609"/>
      <c r="B31" s="1053"/>
    </row>
    <row r="32" spans="1:2" ht="13.5" customHeight="1">
      <c r="A32" s="610"/>
      <c r="B32" s="1053"/>
    </row>
    <row r="33" spans="1:2" ht="13.5" customHeight="1">
      <c r="A33" s="610"/>
      <c r="B33" s="1053"/>
    </row>
    <row r="34" spans="1:2" ht="13.5" customHeight="1">
      <c r="A34" s="610"/>
      <c r="B34" s="1053"/>
    </row>
    <row r="35" spans="1:2" ht="13.5" customHeight="1">
      <c r="A35" s="610"/>
      <c r="B35" s="1053"/>
    </row>
    <row r="36" spans="1:2" ht="13.5" customHeight="1">
      <c r="A36" s="610"/>
      <c r="B36" s="1053"/>
    </row>
    <row r="37" spans="1:2" ht="13.5" customHeight="1">
      <c r="A37" s="611"/>
      <c r="B37" s="1054"/>
    </row>
    <row r="38" spans="1:2" ht="14.25">
      <c r="A38" s="95"/>
    </row>
  </sheetData>
  <mergeCells count="2">
    <mergeCell ref="B9:B18"/>
    <mergeCell ref="B21:B37"/>
  </mergeCells>
  <phoneticPr fontId="4"/>
  <printOptions horizontalCentered="1"/>
  <pageMargins left="0.70866141732283472" right="0.70866141732283472" top="0.74803149606299213" bottom="0.74803149606299213" header="0.31496062992125984" footer="0.31496062992125984"/>
  <pageSetup paperSize="9" scale="72" fitToHeight="0" orientation="portrait" blackAndWhite="1"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55"/>
  <sheetViews>
    <sheetView showZeros="0" view="pageBreakPreview" zoomScaleNormal="100" zoomScaleSheetLayoutView="100" workbookViewId="0">
      <selection activeCell="A3" sqref="A3"/>
    </sheetView>
  </sheetViews>
  <sheetFormatPr defaultColWidth="9" defaultRowHeight="13.5"/>
  <cols>
    <col min="1" max="1" width="76.5" style="613" customWidth="1"/>
    <col min="2" max="16384" width="9" style="613"/>
  </cols>
  <sheetData>
    <row r="1" spans="1:1" ht="14.25">
      <c r="A1" s="612" t="s">
        <v>703</v>
      </c>
    </row>
    <row r="2" spans="1:1" ht="14.25">
      <c r="A2" s="614" t="s">
        <v>780</v>
      </c>
    </row>
    <row r="3" spans="1:1" ht="14.25">
      <c r="A3" s="612"/>
    </row>
    <row r="4" spans="1:1" ht="14.25">
      <c r="A4" s="612" t="s">
        <v>687</v>
      </c>
    </row>
    <row r="5" spans="1:1" ht="14.25">
      <c r="A5" s="612" t="s">
        <v>688</v>
      </c>
    </row>
    <row r="6" spans="1:1" ht="14.25">
      <c r="A6" s="615"/>
    </row>
    <row r="7" spans="1:1" ht="14.25">
      <c r="A7" s="612" t="s">
        <v>689</v>
      </c>
    </row>
    <row r="8" spans="1:1" ht="14.25">
      <c r="A8" s="615"/>
    </row>
    <row r="9" spans="1:1" ht="14.25">
      <c r="A9" s="612" t="s">
        <v>690</v>
      </c>
    </row>
    <row r="10" spans="1:1" ht="14.25">
      <c r="A10" s="615"/>
    </row>
    <row r="11" spans="1:1" ht="14.25">
      <c r="A11" s="612" t="s">
        <v>691</v>
      </c>
    </row>
    <row r="12" spans="1:1" ht="14.25">
      <c r="A12" s="615"/>
    </row>
    <row r="13" spans="1:1" ht="14.25">
      <c r="A13" s="612" t="s">
        <v>692</v>
      </c>
    </row>
    <row r="14" spans="1:1" ht="14.25">
      <c r="A14" s="615"/>
    </row>
    <row r="15" spans="1:1" ht="14.25">
      <c r="A15" s="612" t="s">
        <v>693</v>
      </c>
    </row>
    <row r="16" spans="1:1" ht="14.25">
      <c r="A16" s="612" t="s">
        <v>688</v>
      </c>
    </row>
    <row r="17" spans="1:1" ht="14.25">
      <c r="A17" s="615"/>
    </row>
    <row r="18" spans="1:1" ht="14.25">
      <c r="A18" s="612" t="s">
        <v>689</v>
      </c>
    </row>
    <row r="19" spans="1:1" ht="14.25">
      <c r="A19" s="615"/>
    </row>
    <row r="20" spans="1:1" ht="14.25">
      <c r="A20" s="612" t="s">
        <v>690</v>
      </c>
    </row>
    <row r="21" spans="1:1" ht="14.25">
      <c r="A21" s="615"/>
    </row>
    <row r="22" spans="1:1" ht="14.25">
      <c r="A22" s="612" t="s">
        <v>691</v>
      </c>
    </row>
    <row r="23" spans="1:1" ht="14.25">
      <c r="A23" s="615"/>
    </row>
    <row r="24" spans="1:1" ht="14.25">
      <c r="A24" s="612" t="s">
        <v>692</v>
      </c>
    </row>
    <row r="25" spans="1:1" ht="14.25">
      <c r="A25" s="615"/>
    </row>
    <row r="26" spans="1:1" ht="14.25">
      <c r="A26" s="612" t="s">
        <v>694</v>
      </c>
    </row>
    <row r="27" spans="1:1" ht="14.25">
      <c r="A27" s="612" t="s">
        <v>688</v>
      </c>
    </row>
    <row r="28" spans="1:1" ht="14.25">
      <c r="A28" s="615"/>
    </row>
    <row r="29" spans="1:1" ht="14.25">
      <c r="A29" s="612" t="s">
        <v>689</v>
      </c>
    </row>
    <row r="30" spans="1:1" ht="14.25">
      <c r="A30" s="615"/>
    </row>
    <row r="31" spans="1:1" ht="14.25">
      <c r="A31" s="612" t="s">
        <v>695</v>
      </c>
    </row>
    <row r="32" spans="1:1" ht="14.25">
      <c r="A32" s="615"/>
    </row>
    <row r="33" spans="1:1" ht="14.25">
      <c r="A33" s="612" t="s">
        <v>696</v>
      </c>
    </row>
    <row r="34" spans="1:1" ht="14.25">
      <c r="A34" s="615"/>
    </row>
    <row r="35" spans="1:1" ht="14.25">
      <c r="A35" s="612" t="s">
        <v>697</v>
      </c>
    </row>
    <row r="36" spans="1:1" ht="14.25">
      <c r="A36" s="612" t="s">
        <v>698</v>
      </c>
    </row>
    <row r="37" spans="1:1" ht="14.25">
      <c r="A37" s="615"/>
    </row>
    <row r="38" spans="1:1" ht="14.25">
      <c r="A38" s="612" t="s">
        <v>699</v>
      </c>
    </row>
    <row r="39" spans="1:1" ht="14.25">
      <c r="A39" s="615"/>
    </row>
    <row r="40" spans="1:1" ht="14.25">
      <c r="A40" s="612" t="s">
        <v>700</v>
      </c>
    </row>
    <row r="41" spans="1:1" ht="14.25">
      <c r="A41" s="615"/>
    </row>
    <row r="42" spans="1:1" ht="14.25">
      <c r="A42" s="612" t="s">
        <v>701</v>
      </c>
    </row>
    <row r="43" spans="1:1" ht="14.25">
      <c r="A43" s="612" t="s">
        <v>698</v>
      </c>
    </row>
    <row r="44" spans="1:1" ht="14.25">
      <c r="A44" s="615"/>
    </row>
    <row r="45" spans="1:1" ht="14.25">
      <c r="A45" s="612" t="s">
        <v>699</v>
      </c>
    </row>
    <row r="46" spans="1:1" ht="14.25">
      <c r="A46" s="615"/>
    </row>
    <row r="47" spans="1:1" ht="14.25">
      <c r="A47" s="612" t="s">
        <v>700</v>
      </c>
    </row>
    <row r="48" spans="1:1" ht="14.25">
      <c r="A48" s="615"/>
    </row>
    <row r="49" spans="1:1" ht="14.25">
      <c r="A49" s="612" t="s">
        <v>702</v>
      </c>
    </row>
    <row r="50" spans="1:1" ht="14.25">
      <c r="A50" s="612" t="s">
        <v>698</v>
      </c>
    </row>
    <row r="51" spans="1:1" ht="14.25">
      <c r="A51" s="615"/>
    </row>
    <row r="52" spans="1:1" ht="14.25">
      <c r="A52" s="612" t="s">
        <v>699</v>
      </c>
    </row>
    <row r="53" spans="1:1" ht="14.25">
      <c r="A53" s="615"/>
    </row>
    <row r="54" spans="1:1" ht="14.25">
      <c r="A54" s="612" t="s">
        <v>700</v>
      </c>
    </row>
    <row r="55" spans="1:1" ht="14.25">
      <c r="A55" s="615"/>
    </row>
  </sheetData>
  <phoneticPr fontId="4"/>
  <printOptions horizontalCentered="1"/>
  <pageMargins left="0.70866141732283472" right="0.70866141732283472" top="0.74803149606299213" bottom="0.74803149606299213" header="0.31496062992125984" footer="0.31496062992125984"/>
  <pageSetup paperSize="9" fitToHeight="0" orientation="portrait" blackAndWhite="1"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B25"/>
  <sheetViews>
    <sheetView view="pageBreakPreview" zoomScaleNormal="100" zoomScaleSheetLayoutView="100" workbookViewId="0">
      <selection activeCell="B8" sqref="B8"/>
    </sheetView>
  </sheetViews>
  <sheetFormatPr defaultRowHeight="13.5"/>
  <cols>
    <col min="1" max="1" width="27.875" style="618" customWidth="1"/>
    <col min="2" max="2" width="43.125" style="618" customWidth="1"/>
    <col min="3" max="256" width="9" style="618"/>
    <col min="257" max="257" width="27.875" style="618" customWidth="1"/>
    <col min="258" max="258" width="43.125" style="618" customWidth="1"/>
    <col min="259" max="512" width="9" style="618"/>
    <col min="513" max="513" width="27.875" style="618" customWidth="1"/>
    <col min="514" max="514" width="43.125" style="618" customWidth="1"/>
    <col min="515" max="768" width="9" style="618"/>
    <col min="769" max="769" width="27.875" style="618" customWidth="1"/>
    <col min="770" max="770" width="43.125" style="618" customWidth="1"/>
    <col min="771" max="1024" width="9" style="618"/>
    <col min="1025" max="1025" width="27.875" style="618" customWidth="1"/>
    <col min="1026" max="1026" width="43.125" style="618" customWidth="1"/>
    <col min="1027" max="1280" width="9" style="618"/>
    <col min="1281" max="1281" width="27.875" style="618" customWidth="1"/>
    <col min="1282" max="1282" width="43.125" style="618" customWidth="1"/>
    <col min="1283" max="1536" width="9" style="618"/>
    <col min="1537" max="1537" width="27.875" style="618" customWidth="1"/>
    <col min="1538" max="1538" width="43.125" style="618" customWidth="1"/>
    <col min="1539" max="1792" width="9" style="618"/>
    <col min="1793" max="1793" width="27.875" style="618" customWidth="1"/>
    <col min="1794" max="1794" width="43.125" style="618" customWidth="1"/>
    <col min="1795" max="2048" width="9" style="618"/>
    <col min="2049" max="2049" width="27.875" style="618" customWidth="1"/>
    <col min="2050" max="2050" width="43.125" style="618" customWidth="1"/>
    <col min="2051" max="2304" width="9" style="618"/>
    <col min="2305" max="2305" width="27.875" style="618" customWidth="1"/>
    <col min="2306" max="2306" width="43.125" style="618" customWidth="1"/>
    <col min="2307" max="2560" width="9" style="618"/>
    <col min="2561" max="2561" width="27.875" style="618" customWidth="1"/>
    <col min="2562" max="2562" width="43.125" style="618" customWidth="1"/>
    <col min="2563" max="2816" width="9" style="618"/>
    <col min="2817" max="2817" width="27.875" style="618" customWidth="1"/>
    <col min="2818" max="2818" width="43.125" style="618" customWidth="1"/>
    <col min="2819" max="3072" width="9" style="618"/>
    <col min="3073" max="3073" width="27.875" style="618" customWidth="1"/>
    <col min="3074" max="3074" width="43.125" style="618" customWidth="1"/>
    <col min="3075" max="3328" width="9" style="618"/>
    <col min="3329" max="3329" width="27.875" style="618" customWidth="1"/>
    <col min="3330" max="3330" width="43.125" style="618" customWidth="1"/>
    <col min="3331" max="3584" width="9" style="618"/>
    <col min="3585" max="3585" width="27.875" style="618" customWidth="1"/>
    <col min="3586" max="3586" width="43.125" style="618" customWidth="1"/>
    <col min="3587" max="3840" width="9" style="618"/>
    <col min="3841" max="3841" width="27.875" style="618" customWidth="1"/>
    <col min="3842" max="3842" width="43.125" style="618" customWidth="1"/>
    <col min="3843" max="4096" width="9" style="618"/>
    <col min="4097" max="4097" width="27.875" style="618" customWidth="1"/>
    <col min="4098" max="4098" width="43.125" style="618" customWidth="1"/>
    <col min="4099" max="4352" width="9" style="618"/>
    <col min="4353" max="4353" width="27.875" style="618" customWidth="1"/>
    <col min="4354" max="4354" width="43.125" style="618" customWidth="1"/>
    <col min="4355" max="4608" width="9" style="618"/>
    <col min="4609" max="4609" width="27.875" style="618" customWidth="1"/>
    <col min="4610" max="4610" width="43.125" style="618" customWidth="1"/>
    <col min="4611" max="4864" width="9" style="618"/>
    <col min="4865" max="4865" width="27.875" style="618" customWidth="1"/>
    <col min="4866" max="4866" width="43.125" style="618" customWidth="1"/>
    <col min="4867" max="5120" width="9" style="618"/>
    <col min="5121" max="5121" width="27.875" style="618" customWidth="1"/>
    <col min="5122" max="5122" width="43.125" style="618" customWidth="1"/>
    <col min="5123" max="5376" width="9" style="618"/>
    <col min="5377" max="5377" width="27.875" style="618" customWidth="1"/>
    <col min="5378" max="5378" width="43.125" style="618" customWidth="1"/>
    <col min="5379" max="5632" width="9" style="618"/>
    <col min="5633" max="5633" width="27.875" style="618" customWidth="1"/>
    <col min="5634" max="5634" width="43.125" style="618" customWidth="1"/>
    <col min="5635" max="5888" width="9" style="618"/>
    <col min="5889" max="5889" width="27.875" style="618" customWidth="1"/>
    <col min="5890" max="5890" width="43.125" style="618" customWidth="1"/>
    <col min="5891" max="6144" width="9" style="618"/>
    <col min="6145" max="6145" width="27.875" style="618" customWidth="1"/>
    <col min="6146" max="6146" width="43.125" style="618" customWidth="1"/>
    <col min="6147" max="6400" width="9" style="618"/>
    <col min="6401" max="6401" width="27.875" style="618" customWidth="1"/>
    <col min="6402" max="6402" width="43.125" style="618" customWidth="1"/>
    <col min="6403" max="6656" width="9" style="618"/>
    <col min="6657" max="6657" width="27.875" style="618" customWidth="1"/>
    <col min="6658" max="6658" width="43.125" style="618" customWidth="1"/>
    <col min="6659" max="6912" width="9" style="618"/>
    <col min="6913" max="6913" width="27.875" style="618" customWidth="1"/>
    <col min="6914" max="6914" width="43.125" style="618" customWidth="1"/>
    <col min="6915" max="7168" width="9" style="618"/>
    <col min="7169" max="7169" width="27.875" style="618" customWidth="1"/>
    <col min="7170" max="7170" width="43.125" style="618" customWidth="1"/>
    <col min="7171" max="7424" width="9" style="618"/>
    <col min="7425" max="7425" width="27.875" style="618" customWidth="1"/>
    <col min="7426" max="7426" width="43.125" style="618" customWidth="1"/>
    <col min="7427" max="7680" width="9" style="618"/>
    <col min="7681" max="7681" width="27.875" style="618" customWidth="1"/>
    <col min="7682" max="7682" width="43.125" style="618" customWidth="1"/>
    <col min="7683" max="7936" width="9" style="618"/>
    <col min="7937" max="7937" width="27.875" style="618" customWidth="1"/>
    <col min="7938" max="7938" width="43.125" style="618" customWidth="1"/>
    <col min="7939" max="8192" width="9" style="618"/>
    <col min="8193" max="8193" width="27.875" style="618" customWidth="1"/>
    <col min="8194" max="8194" width="43.125" style="618" customWidth="1"/>
    <col min="8195" max="8448" width="9" style="618"/>
    <col min="8449" max="8449" width="27.875" style="618" customWidth="1"/>
    <col min="8450" max="8450" width="43.125" style="618" customWidth="1"/>
    <col min="8451" max="8704" width="9" style="618"/>
    <col min="8705" max="8705" width="27.875" style="618" customWidth="1"/>
    <col min="8706" max="8706" width="43.125" style="618" customWidth="1"/>
    <col min="8707" max="8960" width="9" style="618"/>
    <col min="8961" max="8961" width="27.875" style="618" customWidth="1"/>
    <col min="8962" max="8962" width="43.125" style="618" customWidth="1"/>
    <col min="8963" max="9216" width="9" style="618"/>
    <col min="9217" max="9217" width="27.875" style="618" customWidth="1"/>
    <col min="9218" max="9218" width="43.125" style="618" customWidth="1"/>
    <col min="9219" max="9472" width="9" style="618"/>
    <col min="9473" max="9473" width="27.875" style="618" customWidth="1"/>
    <col min="9474" max="9474" width="43.125" style="618" customWidth="1"/>
    <col min="9475" max="9728" width="9" style="618"/>
    <col min="9729" max="9729" width="27.875" style="618" customWidth="1"/>
    <col min="9730" max="9730" width="43.125" style="618" customWidth="1"/>
    <col min="9731" max="9984" width="9" style="618"/>
    <col min="9985" max="9985" width="27.875" style="618" customWidth="1"/>
    <col min="9986" max="9986" width="43.125" style="618" customWidth="1"/>
    <col min="9987" max="10240" width="9" style="618"/>
    <col min="10241" max="10241" width="27.875" style="618" customWidth="1"/>
    <col min="10242" max="10242" width="43.125" style="618" customWidth="1"/>
    <col min="10243" max="10496" width="9" style="618"/>
    <col min="10497" max="10497" width="27.875" style="618" customWidth="1"/>
    <col min="10498" max="10498" width="43.125" style="618" customWidth="1"/>
    <col min="10499" max="10752" width="9" style="618"/>
    <col min="10753" max="10753" width="27.875" style="618" customWidth="1"/>
    <col min="10754" max="10754" width="43.125" style="618" customWidth="1"/>
    <col min="10755" max="11008" width="9" style="618"/>
    <col min="11009" max="11009" width="27.875" style="618" customWidth="1"/>
    <col min="11010" max="11010" width="43.125" style="618" customWidth="1"/>
    <col min="11011" max="11264" width="9" style="618"/>
    <col min="11265" max="11265" width="27.875" style="618" customWidth="1"/>
    <col min="11266" max="11266" width="43.125" style="618" customWidth="1"/>
    <col min="11267" max="11520" width="9" style="618"/>
    <col min="11521" max="11521" width="27.875" style="618" customWidth="1"/>
    <col min="11522" max="11522" width="43.125" style="618" customWidth="1"/>
    <col min="11523" max="11776" width="9" style="618"/>
    <col min="11777" max="11777" width="27.875" style="618" customWidth="1"/>
    <col min="11778" max="11778" width="43.125" style="618" customWidth="1"/>
    <col min="11779" max="12032" width="9" style="618"/>
    <col min="12033" max="12033" width="27.875" style="618" customWidth="1"/>
    <col min="12034" max="12034" width="43.125" style="618" customWidth="1"/>
    <col min="12035" max="12288" width="9" style="618"/>
    <col min="12289" max="12289" width="27.875" style="618" customWidth="1"/>
    <col min="12290" max="12290" width="43.125" style="618" customWidth="1"/>
    <col min="12291" max="12544" width="9" style="618"/>
    <col min="12545" max="12545" width="27.875" style="618" customWidth="1"/>
    <col min="12546" max="12546" width="43.125" style="618" customWidth="1"/>
    <col min="12547" max="12800" width="9" style="618"/>
    <col min="12801" max="12801" width="27.875" style="618" customWidth="1"/>
    <col min="12802" max="12802" width="43.125" style="618" customWidth="1"/>
    <col min="12803" max="13056" width="9" style="618"/>
    <col min="13057" max="13057" width="27.875" style="618" customWidth="1"/>
    <col min="13058" max="13058" width="43.125" style="618" customWidth="1"/>
    <col min="13059" max="13312" width="9" style="618"/>
    <col min="13313" max="13313" width="27.875" style="618" customWidth="1"/>
    <col min="13314" max="13314" width="43.125" style="618" customWidth="1"/>
    <col min="13315" max="13568" width="9" style="618"/>
    <col min="13569" max="13569" width="27.875" style="618" customWidth="1"/>
    <col min="13570" max="13570" width="43.125" style="618" customWidth="1"/>
    <col min="13571" max="13824" width="9" style="618"/>
    <col min="13825" max="13825" width="27.875" style="618" customWidth="1"/>
    <col min="13826" max="13826" width="43.125" style="618" customWidth="1"/>
    <col min="13827" max="14080" width="9" style="618"/>
    <col min="14081" max="14081" width="27.875" style="618" customWidth="1"/>
    <col min="14082" max="14082" width="43.125" style="618" customWidth="1"/>
    <col min="14083" max="14336" width="9" style="618"/>
    <col min="14337" max="14337" width="27.875" style="618" customWidth="1"/>
    <col min="14338" max="14338" width="43.125" style="618" customWidth="1"/>
    <col min="14339" max="14592" width="9" style="618"/>
    <col min="14593" max="14593" width="27.875" style="618" customWidth="1"/>
    <col min="14594" max="14594" width="43.125" style="618" customWidth="1"/>
    <col min="14595" max="14848" width="9" style="618"/>
    <col min="14849" max="14849" width="27.875" style="618" customWidth="1"/>
    <col min="14850" max="14850" width="43.125" style="618" customWidth="1"/>
    <col min="14851" max="15104" width="9" style="618"/>
    <col min="15105" max="15105" width="27.875" style="618" customWidth="1"/>
    <col min="15106" max="15106" width="43.125" style="618" customWidth="1"/>
    <col min="15107" max="15360" width="9" style="618"/>
    <col min="15361" max="15361" width="27.875" style="618" customWidth="1"/>
    <col min="15362" max="15362" width="43.125" style="618" customWidth="1"/>
    <col min="15363" max="15616" width="9" style="618"/>
    <col min="15617" max="15617" width="27.875" style="618" customWidth="1"/>
    <col min="15618" max="15618" width="43.125" style="618" customWidth="1"/>
    <col min="15619" max="15872" width="9" style="618"/>
    <col min="15873" max="15873" width="27.875" style="618" customWidth="1"/>
    <col min="15874" max="15874" width="43.125" style="618" customWidth="1"/>
    <col min="15875" max="16128" width="9" style="618"/>
    <col min="16129" max="16129" width="27.875" style="618" customWidth="1"/>
    <col min="16130" max="16130" width="43.125" style="618" customWidth="1"/>
    <col min="16131" max="16384" width="9" style="618"/>
  </cols>
  <sheetData>
    <row r="2" spans="1:2" ht="14.25">
      <c r="A2" s="616" t="s">
        <v>704</v>
      </c>
      <c r="B2" s="617"/>
    </row>
    <row r="3" spans="1:2" ht="14.25">
      <c r="A3" s="619"/>
      <c r="B3" s="617"/>
    </row>
    <row r="4" spans="1:2" ht="14.25">
      <c r="A4" s="1055" t="s">
        <v>776</v>
      </c>
      <c r="B4" s="1056"/>
    </row>
    <row r="5" spans="1:2" ht="14.25">
      <c r="A5" s="620"/>
      <c r="B5" s="617"/>
    </row>
    <row r="6" spans="1:2" ht="14.25">
      <c r="A6" s="619"/>
      <c r="B6" s="617"/>
    </row>
    <row r="7" spans="1:2" ht="14.25">
      <c r="A7" s="621" t="s">
        <v>682</v>
      </c>
      <c r="B7" s="621" t="s">
        <v>779</v>
      </c>
    </row>
    <row r="8" spans="1:2" ht="14.25">
      <c r="A8" s="622"/>
      <c r="B8" s="623"/>
    </row>
    <row r="9" spans="1:2" ht="14.25">
      <c r="A9" s="624" t="s">
        <v>705</v>
      </c>
      <c r="B9" s="625"/>
    </row>
    <row r="10" spans="1:2" ht="14.25">
      <c r="A10" s="626"/>
      <c r="B10" s="625"/>
    </row>
    <row r="11" spans="1:2" ht="14.25">
      <c r="A11" s="627"/>
      <c r="B11" s="628"/>
    </row>
    <row r="12" spans="1:2" ht="14.25">
      <c r="A12" s="627"/>
      <c r="B12" s="628"/>
    </row>
    <row r="13" spans="1:2" ht="14.25">
      <c r="A13" s="627"/>
      <c r="B13" s="628"/>
    </row>
    <row r="14" spans="1:2" ht="14.25">
      <c r="A14" s="624" t="s">
        <v>706</v>
      </c>
      <c r="B14" s="625"/>
    </row>
    <row r="15" spans="1:2" ht="14.25">
      <c r="A15" s="624"/>
      <c r="B15" s="625"/>
    </row>
    <row r="16" spans="1:2" ht="14.25">
      <c r="A16" s="627"/>
      <c r="B16" s="628"/>
    </row>
    <row r="17" spans="1:2" ht="14.25">
      <c r="A17" s="627"/>
      <c r="B17" s="628"/>
    </row>
    <row r="18" spans="1:2" ht="14.25">
      <c r="A18" s="627" t="s">
        <v>707</v>
      </c>
      <c r="B18" s="628"/>
    </row>
    <row r="19" spans="1:2" ht="14.25">
      <c r="A19" s="627"/>
      <c r="B19" s="628"/>
    </row>
    <row r="20" spans="1:2" ht="14.25">
      <c r="A20" s="627"/>
      <c r="B20" s="628"/>
    </row>
    <row r="21" spans="1:2" ht="14.25">
      <c r="A21" s="627"/>
      <c r="B21" s="628"/>
    </row>
    <row r="22" spans="1:2" ht="14.25">
      <c r="A22" s="629" t="s">
        <v>708</v>
      </c>
      <c r="B22" s="630"/>
    </row>
    <row r="23" spans="1:2" ht="14.25">
      <c r="A23" s="629"/>
      <c r="B23" s="630"/>
    </row>
    <row r="24" spans="1:2" ht="14.25">
      <c r="A24" s="629"/>
      <c r="B24" s="630"/>
    </row>
    <row r="25" spans="1:2" ht="14.25">
      <c r="A25" s="631"/>
      <c r="B25" s="632"/>
    </row>
  </sheetData>
  <mergeCells count="1">
    <mergeCell ref="A4:B4"/>
  </mergeCells>
  <phoneticPr fontId="4"/>
  <printOptions horizontalCentered="1"/>
  <pageMargins left="0.51181102362204722" right="0.51181102362204722" top="0.74803149606299213" bottom="0.74803149606299213" header="0.31496062992125984" footer="0.31496062992125984"/>
  <pageSetup paperSize="9" fitToHeight="0" orientation="portrait" blackAndWhite="1"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54"/>
  <sheetViews>
    <sheetView view="pageBreakPreview" zoomScaleNormal="100" zoomScaleSheetLayoutView="100" workbookViewId="0">
      <selection activeCell="E6" sqref="E6"/>
    </sheetView>
  </sheetViews>
  <sheetFormatPr defaultColWidth="9" defaultRowHeight="14.25"/>
  <cols>
    <col min="1" max="1" width="3.625" style="502" customWidth="1"/>
    <col min="2" max="2" width="30.125" style="502" customWidth="1"/>
    <col min="3" max="3" width="52.875" style="502" customWidth="1"/>
    <col min="4" max="5" width="8.75" style="502" customWidth="1"/>
    <col min="6" max="16384" width="9" style="502"/>
  </cols>
  <sheetData>
    <row r="1" spans="1:5">
      <c r="A1" s="502" t="s">
        <v>615</v>
      </c>
    </row>
    <row r="3" spans="1:5" ht="27.75" customHeight="1">
      <c r="A3" s="504" t="s">
        <v>709</v>
      </c>
      <c r="B3" s="504"/>
      <c r="C3" s="504"/>
      <c r="D3" s="633"/>
      <c r="E3" s="633"/>
    </row>
    <row r="5" spans="1:5">
      <c r="A5" s="503" t="s">
        <v>774</v>
      </c>
      <c r="D5" s="634"/>
    </row>
    <row r="6" spans="1:5" ht="31.5" customHeight="1">
      <c r="A6" s="1057" t="s">
        <v>617</v>
      </c>
      <c r="B6" s="1058"/>
      <c r="C6" s="635" t="s">
        <v>710</v>
      </c>
      <c r="D6" s="636"/>
      <c r="E6" s="634"/>
    </row>
    <row r="7" spans="1:5" ht="14.25" customHeight="1">
      <c r="A7" s="1059" t="s">
        <v>711</v>
      </c>
      <c r="B7" s="1060" t="s">
        <v>712</v>
      </c>
      <c r="C7" s="1062"/>
      <c r="D7" s="634"/>
    </row>
    <row r="8" spans="1:5" ht="13.5" customHeight="1">
      <c r="A8" s="1057"/>
      <c r="B8" s="1061"/>
      <c r="C8" s="1063"/>
    </row>
    <row r="9" spans="1:5" ht="13.5" customHeight="1">
      <c r="A9" s="1057"/>
      <c r="B9" s="1061"/>
      <c r="C9" s="1063"/>
      <c r="D9" s="634"/>
      <c r="E9" s="634"/>
    </row>
    <row r="10" spans="1:5" ht="13.5" customHeight="1">
      <c r="A10" s="1057"/>
      <c r="B10" s="1061"/>
      <c r="C10" s="1063"/>
      <c r="D10" s="637"/>
      <c r="E10" s="637"/>
    </row>
    <row r="11" spans="1:5" ht="13.5" customHeight="1">
      <c r="A11" s="1057"/>
      <c r="B11" s="1061"/>
      <c r="C11" s="1063"/>
      <c r="D11" s="634"/>
      <c r="E11" s="634"/>
    </row>
    <row r="12" spans="1:5" ht="13.5" customHeight="1">
      <c r="A12" s="1057"/>
      <c r="B12" s="1061"/>
      <c r="C12" s="1063"/>
      <c r="D12" s="634"/>
      <c r="E12" s="634"/>
    </row>
    <row r="13" spans="1:5" ht="13.5" customHeight="1">
      <c r="A13" s="1057"/>
      <c r="B13" s="1061"/>
      <c r="C13" s="1063"/>
      <c r="D13" s="638"/>
      <c r="E13" s="638"/>
    </row>
    <row r="14" spans="1:5" ht="13.5" customHeight="1">
      <c r="A14" s="1057"/>
      <c r="B14" s="1061"/>
      <c r="C14" s="1063"/>
      <c r="D14" s="638"/>
      <c r="E14" s="638"/>
    </row>
    <row r="15" spans="1:5">
      <c r="A15" s="1057" t="s">
        <v>713</v>
      </c>
      <c r="B15" s="1061" t="s">
        <v>714</v>
      </c>
      <c r="C15" s="1063"/>
      <c r="D15" s="638"/>
      <c r="E15" s="638"/>
    </row>
    <row r="16" spans="1:5">
      <c r="A16" s="1057"/>
      <c r="B16" s="1061"/>
      <c r="C16" s="1063"/>
      <c r="D16" s="638"/>
      <c r="E16" s="638"/>
    </row>
    <row r="17" spans="1:5">
      <c r="A17" s="1057"/>
      <c r="B17" s="1061"/>
      <c r="C17" s="1063"/>
      <c r="D17" s="638"/>
      <c r="E17" s="638"/>
    </row>
    <row r="18" spans="1:5">
      <c r="A18" s="1057"/>
      <c r="B18" s="1061"/>
      <c r="C18" s="1063"/>
      <c r="D18" s="638"/>
      <c r="E18" s="638"/>
    </row>
    <row r="19" spans="1:5">
      <c r="A19" s="1057"/>
      <c r="B19" s="1061"/>
      <c r="C19" s="1063"/>
      <c r="D19" s="638"/>
      <c r="E19" s="638"/>
    </row>
    <row r="20" spans="1:5">
      <c r="A20" s="1057"/>
      <c r="B20" s="1061"/>
      <c r="C20" s="1063"/>
      <c r="D20" s="638"/>
      <c r="E20" s="638"/>
    </row>
    <row r="21" spans="1:5">
      <c r="A21" s="1057"/>
      <c r="B21" s="1061"/>
      <c r="C21" s="1063"/>
      <c r="D21" s="638"/>
      <c r="E21" s="638"/>
    </row>
    <row r="22" spans="1:5">
      <c r="A22" s="1057"/>
      <c r="B22" s="1061"/>
      <c r="C22" s="1063"/>
      <c r="D22" s="638"/>
      <c r="E22" s="638"/>
    </row>
    <row r="23" spans="1:5">
      <c r="A23" s="1057" t="s">
        <v>715</v>
      </c>
      <c r="B23" s="1061" t="s">
        <v>716</v>
      </c>
      <c r="C23" s="1063"/>
      <c r="D23" s="638"/>
      <c r="E23" s="638"/>
    </row>
    <row r="24" spans="1:5">
      <c r="A24" s="1057"/>
      <c r="B24" s="1061"/>
      <c r="C24" s="1063"/>
      <c r="D24" s="638"/>
      <c r="E24" s="638"/>
    </row>
    <row r="25" spans="1:5">
      <c r="A25" s="1057"/>
      <c r="B25" s="1061"/>
      <c r="C25" s="1063"/>
      <c r="D25" s="638"/>
      <c r="E25" s="638"/>
    </row>
    <row r="26" spans="1:5">
      <c r="A26" s="1057"/>
      <c r="B26" s="1061"/>
      <c r="C26" s="1063"/>
      <c r="D26" s="638"/>
      <c r="E26" s="638"/>
    </row>
    <row r="27" spans="1:5">
      <c r="A27" s="1057"/>
      <c r="B27" s="1061"/>
      <c r="C27" s="1063"/>
      <c r="D27" s="638"/>
      <c r="E27" s="638"/>
    </row>
    <row r="28" spans="1:5">
      <c r="A28" s="1057"/>
      <c r="B28" s="1061"/>
      <c r="C28" s="1063"/>
      <c r="D28" s="638"/>
      <c r="E28" s="638"/>
    </row>
    <row r="29" spans="1:5">
      <c r="A29" s="1057"/>
      <c r="B29" s="1061"/>
      <c r="C29" s="1063"/>
      <c r="D29" s="638"/>
      <c r="E29" s="638"/>
    </row>
    <row r="30" spans="1:5">
      <c r="A30" s="1057"/>
      <c r="B30" s="1061"/>
      <c r="C30" s="1063"/>
      <c r="D30" s="638"/>
      <c r="E30" s="638"/>
    </row>
    <row r="31" spans="1:5">
      <c r="A31" s="1057" t="s">
        <v>717</v>
      </c>
      <c r="B31" s="1061" t="s">
        <v>718</v>
      </c>
      <c r="C31" s="1063"/>
      <c r="D31" s="638"/>
      <c r="E31" s="638"/>
    </row>
    <row r="32" spans="1:5">
      <c r="A32" s="1057"/>
      <c r="B32" s="1061"/>
      <c r="C32" s="1063"/>
      <c r="D32" s="638"/>
      <c r="E32" s="638"/>
    </row>
    <row r="33" spans="1:5">
      <c r="A33" s="1057"/>
      <c r="B33" s="1061"/>
      <c r="C33" s="1063"/>
      <c r="D33" s="638"/>
      <c r="E33" s="638"/>
    </row>
    <row r="34" spans="1:5">
      <c r="A34" s="1057"/>
      <c r="B34" s="1061"/>
      <c r="C34" s="1063"/>
      <c r="D34" s="638"/>
      <c r="E34" s="638"/>
    </row>
    <row r="35" spans="1:5">
      <c r="A35" s="1057"/>
      <c r="B35" s="1061"/>
      <c r="C35" s="1063"/>
      <c r="D35" s="638"/>
      <c r="E35" s="638"/>
    </row>
    <row r="36" spans="1:5">
      <c r="A36" s="1057"/>
      <c r="B36" s="1061"/>
      <c r="C36" s="1063"/>
      <c r="D36" s="638"/>
      <c r="E36" s="638"/>
    </row>
    <row r="37" spans="1:5">
      <c r="A37" s="1057"/>
      <c r="B37" s="1061"/>
      <c r="C37" s="1063"/>
      <c r="D37" s="638"/>
      <c r="E37" s="638"/>
    </row>
    <row r="38" spans="1:5">
      <c r="A38" s="1057"/>
      <c r="B38" s="1061"/>
      <c r="C38" s="1063"/>
      <c r="D38" s="638"/>
      <c r="E38" s="638"/>
    </row>
    <row r="39" spans="1:5">
      <c r="A39" s="1057" t="s">
        <v>719</v>
      </c>
      <c r="B39" s="1061" t="s">
        <v>720</v>
      </c>
      <c r="C39" s="1063"/>
      <c r="D39" s="638"/>
      <c r="E39" s="638"/>
    </row>
    <row r="40" spans="1:5">
      <c r="A40" s="1057"/>
      <c r="B40" s="1061"/>
      <c r="C40" s="1063"/>
      <c r="D40" s="638"/>
      <c r="E40" s="638"/>
    </row>
    <row r="41" spans="1:5">
      <c r="A41" s="1057"/>
      <c r="B41" s="1061"/>
      <c r="C41" s="1063"/>
      <c r="D41" s="638"/>
      <c r="E41" s="638"/>
    </row>
    <row r="42" spans="1:5">
      <c r="A42" s="1057"/>
      <c r="B42" s="1061"/>
      <c r="C42" s="1063"/>
      <c r="D42" s="638"/>
      <c r="E42" s="638"/>
    </row>
    <row r="43" spans="1:5">
      <c r="A43" s="1057"/>
      <c r="B43" s="1061"/>
      <c r="C43" s="1063"/>
      <c r="D43" s="638"/>
      <c r="E43" s="638"/>
    </row>
    <row r="44" spans="1:5">
      <c r="A44" s="1057"/>
      <c r="B44" s="1061"/>
      <c r="C44" s="1063"/>
      <c r="D44" s="638"/>
      <c r="E44" s="638"/>
    </row>
    <row r="45" spans="1:5">
      <c r="A45" s="1057"/>
      <c r="B45" s="1061"/>
      <c r="C45" s="1063"/>
      <c r="D45" s="638"/>
      <c r="E45" s="638"/>
    </row>
    <row r="46" spans="1:5">
      <c r="A46" s="1057"/>
      <c r="B46" s="1061"/>
      <c r="C46" s="1063"/>
      <c r="D46" s="638"/>
      <c r="E46" s="638"/>
    </row>
    <row r="47" spans="1:5">
      <c r="A47" s="1057" t="s">
        <v>721</v>
      </c>
      <c r="B47" s="1061" t="s">
        <v>722</v>
      </c>
      <c r="C47" s="1064"/>
      <c r="D47" s="638"/>
      <c r="E47" s="638"/>
    </row>
    <row r="48" spans="1:5">
      <c r="A48" s="1057"/>
      <c r="B48" s="1061"/>
      <c r="C48" s="1064"/>
      <c r="D48" s="638"/>
      <c r="E48" s="638"/>
    </row>
    <row r="49" spans="1:5">
      <c r="A49" s="1057"/>
      <c r="B49" s="1061"/>
      <c r="C49" s="1064"/>
      <c r="D49" s="638"/>
      <c r="E49" s="638"/>
    </row>
    <row r="50" spans="1:5">
      <c r="A50" s="1057"/>
      <c r="B50" s="1061"/>
      <c r="C50" s="1064"/>
      <c r="D50" s="638"/>
      <c r="E50" s="638"/>
    </row>
    <row r="51" spans="1:5">
      <c r="A51" s="1057"/>
      <c r="B51" s="1061"/>
      <c r="C51" s="1064"/>
      <c r="D51" s="638"/>
      <c r="E51" s="638"/>
    </row>
    <row r="52" spans="1:5">
      <c r="A52" s="1057"/>
      <c r="B52" s="1061"/>
      <c r="C52" s="1064"/>
      <c r="D52" s="638"/>
      <c r="E52" s="638"/>
    </row>
    <row r="53" spans="1:5">
      <c r="A53" s="1057"/>
      <c r="B53" s="1061"/>
      <c r="C53" s="1064"/>
      <c r="D53" s="638"/>
      <c r="E53" s="638"/>
    </row>
    <row r="54" spans="1:5">
      <c r="A54" s="1057"/>
      <c r="B54" s="1061"/>
      <c r="C54" s="1064"/>
      <c r="D54" s="638"/>
      <c r="E54" s="638"/>
    </row>
  </sheetData>
  <mergeCells count="19">
    <mergeCell ref="A39:A46"/>
    <mergeCell ref="B39:B46"/>
    <mergeCell ref="C39:C46"/>
    <mergeCell ref="A47:A54"/>
    <mergeCell ref="B47:B54"/>
    <mergeCell ref="C47:C54"/>
    <mergeCell ref="A23:A30"/>
    <mergeCell ref="B23:B30"/>
    <mergeCell ref="C23:C30"/>
    <mergeCell ref="A31:A38"/>
    <mergeCell ref="B31:B38"/>
    <mergeCell ref="C31:C38"/>
    <mergeCell ref="A6:B6"/>
    <mergeCell ref="A7:A14"/>
    <mergeCell ref="B7:B14"/>
    <mergeCell ref="C7:C14"/>
    <mergeCell ref="A15:A22"/>
    <mergeCell ref="B15:B22"/>
    <mergeCell ref="C15:C22"/>
  </mergeCells>
  <phoneticPr fontId="4"/>
  <printOptions horizontalCentered="1"/>
  <pageMargins left="0.9055118110236221" right="0.51181102362204722" top="0.74803149606299213" bottom="0.74803149606299213" header="0.31496062992125984" footer="0.31496062992125984"/>
  <pageSetup paperSize="9" scale="98" orientation="portrait" blackAndWhite="1"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0"/>
  <sheetViews>
    <sheetView view="pageBreakPreview" zoomScaleNormal="100" zoomScaleSheetLayoutView="100" workbookViewId="0">
      <selection activeCell="A6" sqref="A6:B6"/>
    </sheetView>
  </sheetViews>
  <sheetFormatPr defaultColWidth="9" defaultRowHeight="14.25"/>
  <cols>
    <col min="1" max="1" width="3.625" style="502" customWidth="1"/>
    <col min="2" max="2" width="30.125" style="502" customWidth="1"/>
    <col min="3" max="3" width="52.875" style="502" customWidth="1"/>
    <col min="4" max="5" width="8.75" style="502" customWidth="1"/>
    <col min="6" max="16384" width="9" style="502"/>
  </cols>
  <sheetData>
    <row r="1" spans="1:5">
      <c r="A1" s="502" t="s">
        <v>615</v>
      </c>
    </row>
    <row r="3" spans="1:5" ht="27.75" customHeight="1">
      <c r="A3" s="504" t="s">
        <v>723</v>
      </c>
      <c r="B3" s="504"/>
      <c r="C3" s="504"/>
      <c r="D3" s="633"/>
      <c r="E3" s="633"/>
    </row>
    <row r="5" spans="1:5">
      <c r="A5" s="503" t="s">
        <v>775</v>
      </c>
      <c r="D5" s="634"/>
    </row>
    <row r="6" spans="1:5" ht="31.5" customHeight="1">
      <c r="A6" s="1057" t="s">
        <v>617</v>
      </c>
      <c r="B6" s="1058"/>
      <c r="C6" s="635" t="s">
        <v>710</v>
      </c>
      <c r="D6" s="636"/>
      <c r="E6" s="634"/>
    </row>
    <row r="7" spans="1:5" ht="137.25" customHeight="1">
      <c r="A7" s="1065" t="s">
        <v>724</v>
      </c>
      <c r="B7" s="1066"/>
      <c r="C7" s="639"/>
      <c r="D7" s="634"/>
    </row>
    <row r="8" spans="1:5" ht="138" customHeight="1">
      <c r="A8" s="640" t="s">
        <v>711</v>
      </c>
      <c r="B8" s="641" t="s">
        <v>725</v>
      </c>
      <c r="C8" s="642"/>
      <c r="D8" s="638"/>
      <c r="E8" s="638"/>
    </row>
    <row r="9" spans="1:5" ht="138" customHeight="1">
      <c r="A9" s="643" t="s">
        <v>713</v>
      </c>
      <c r="B9" s="644" t="s">
        <v>726</v>
      </c>
      <c r="C9" s="645"/>
      <c r="D9" s="638"/>
      <c r="E9" s="638"/>
    </row>
    <row r="10" spans="1:5" ht="137.25" customHeight="1">
      <c r="A10" s="643" t="s">
        <v>715</v>
      </c>
      <c r="B10" s="644" t="s">
        <v>727</v>
      </c>
      <c r="C10" s="645"/>
      <c r="D10" s="638"/>
      <c r="E10" s="638"/>
    </row>
  </sheetData>
  <mergeCells count="2">
    <mergeCell ref="A6:B6"/>
    <mergeCell ref="A7:B7"/>
  </mergeCells>
  <phoneticPr fontId="4"/>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27"/>
  <sheetViews>
    <sheetView view="pageBreakPreview" zoomScaleNormal="100" zoomScaleSheetLayoutView="100" workbookViewId="0">
      <selection activeCell="A4" sqref="A4"/>
    </sheetView>
  </sheetViews>
  <sheetFormatPr defaultColWidth="9" defaultRowHeight="14.25"/>
  <cols>
    <col min="1" max="1" width="92.625" style="502" customWidth="1"/>
    <col min="2" max="3" width="8.75" style="502" customWidth="1"/>
    <col min="4" max="16384" width="9" style="502"/>
  </cols>
  <sheetData>
    <row r="1" spans="1:3">
      <c r="A1" s="502" t="s">
        <v>615</v>
      </c>
    </row>
    <row r="3" spans="1:3" ht="27.75" customHeight="1">
      <c r="A3" s="504" t="s">
        <v>728</v>
      </c>
      <c r="B3" s="633"/>
      <c r="C3" s="633"/>
    </row>
    <row r="5" spans="1:3">
      <c r="A5" s="503" t="s">
        <v>775</v>
      </c>
      <c r="B5" s="634"/>
    </row>
    <row r="6" spans="1:3" ht="31.5" customHeight="1">
      <c r="A6" s="635" t="s">
        <v>729</v>
      </c>
      <c r="B6" s="636"/>
      <c r="C6" s="634"/>
    </row>
    <row r="7" spans="1:3" ht="31.5" customHeight="1">
      <c r="A7" s="646"/>
      <c r="B7" s="636"/>
      <c r="C7" s="634"/>
    </row>
    <row r="8" spans="1:3" ht="16.5" customHeight="1">
      <c r="A8" s="647" t="s">
        <v>730</v>
      </c>
      <c r="B8" s="638"/>
      <c r="C8" s="638"/>
    </row>
    <row r="9" spans="1:3" ht="16.5" customHeight="1">
      <c r="A9" s="647" t="s">
        <v>731</v>
      </c>
      <c r="B9" s="638"/>
      <c r="C9" s="638"/>
    </row>
    <row r="10" spans="1:3" ht="16.5" customHeight="1">
      <c r="A10" s="647" t="s">
        <v>732</v>
      </c>
      <c r="B10" s="638"/>
      <c r="C10" s="638"/>
    </row>
    <row r="11" spans="1:3" ht="16.5" customHeight="1">
      <c r="A11" s="647" t="s">
        <v>733</v>
      </c>
      <c r="B11" s="638"/>
      <c r="C11" s="638"/>
    </row>
    <row r="12" spans="1:3" ht="44.25" customHeight="1">
      <c r="A12" s="647"/>
      <c r="B12" s="638"/>
      <c r="C12" s="638"/>
    </row>
    <row r="13" spans="1:3" ht="44.25" customHeight="1">
      <c r="A13" s="647"/>
      <c r="B13" s="638"/>
      <c r="C13" s="638"/>
    </row>
    <row r="14" spans="1:3" ht="44.25" customHeight="1">
      <c r="A14" s="647"/>
      <c r="B14" s="638"/>
      <c r="C14" s="638"/>
    </row>
    <row r="15" spans="1:3" ht="44.25" customHeight="1">
      <c r="A15" s="647"/>
      <c r="B15" s="638"/>
      <c r="C15" s="638"/>
    </row>
    <row r="16" spans="1:3" ht="44.25" customHeight="1">
      <c r="A16" s="647"/>
      <c r="B16" s="638"/>
      <c r="C16" s="638"/>
    </row>
    <row r="17" spans="1:3" ht="44.25" customHeight="1">
      <c r="A17" s="647"/>
      <c r="B17" s="638"/>
      <c r="C17" s="638"/>
    </row>
    <row r="18" spans="1:3" ht="44.25" customHeight="1">
      <c r="A18" s="647"/>
      <c r="B18" s="638"/>
      <c r="C18" s="638"/>
    </row>
    <row r="19" spans="1:3" ht="44.25" customHeight="1">
      <c r="A19" s="648"/>
      <c r="B19" s="638"/>
      <c r="C19" s="638"/>
    </row>
    <row r="20" spans="1:3" ht="44.25" customHeight="1">
      <c r="A20" s="648"/>
      <c r="B20" s="638"/>
      <c r="C20" s="638"/>
    </row>
    <row r="21" spans="1:3" ht="44.25" customHeight="1">
      <c r="A21" s="648"/>
      <c r="B21" s="638"/>
      <c r="C21" s="638"/>
    </row>
    <row r="22" spans="1:3" ht="44.25" customHeight="1">
      <c r="A22" s="648"/>
      <c r="B22" s="638"/>
      <c r="C22" s="638"/>
    </row>
    <row r="23" spans="1:3" ht="44.25" customHeight="1">
      <c r="A23" s="648"/>
      <c r="B23" s="638"/>
      <c r="C23" s="638"/>
    </row>
    <row r="24" spans="1:3" ht="44.25" customHeight="1">
      <c r="A24" s="648"/>
      <c r="B24" s="638"/>
      <c r="C24" s="638"/>
    </row>
    <row r="25" spans="1:3" ht="44.25" customHeight="1">
      <c r="A25" s="649"/>
      <c r="B25" s="638"/>
      <c r="C25" s="638"/>
    </row>
    <row r="27" spans="1:3" ht="11.25" customHeight="1">
      <c r="A27" s="650"/>
      <c r="B27" s="650"/>
    </row>
  </sheetData>
  <phoneticPr fontId="4"/>
  <printOptions horizontalCentered="1"/>
  <pageMargins left="0.9055118110236221" right="0.51181102362204722" top="0.74803149606299213" bottom="0.74803149606299213" header="0.31496062992125984" footer="0.31496062992125984"/>
  <pageSetup paperSize="9" scale="95" orientation="portrait" blackAndWhite="1"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H48"/>
  <sheetViews>
    <sheetView workbookViewId="0">
      <selection activeCell="Q21" sqref="Q21"/>
    </sheetView>
  </sheetViews>
  <sheetFormatPr defaultRowHeight="13.5"/>
  <cols>
    <col min="3" max="8" width="8.75" customWidth="1"/>
  </cols>
  <sheetData>
    <row r="1" spans="1:8" ht="14.25">
      <c r="A1" s="651" t="s">
        <v>615</v>
      </c>
      <c r="B1" s="662"/>
      <c r="C1" s="662"/>
      <c r="D1" s="662"/>
      <c r="E1" s="662"/>
      <c r="F1" s="662"/>
      <c r="G1" s="662"/>
      <c r="H1" s="662"/>
    </row>
    <row r="2" spans="1:8">
      <c r="A2" s="662"/>
      <c r="B2" s="662"/>
      <c r="C2" s="662"/>
      <c r="D2" s="662"/>
      <c r="E2" s="662"/>
      <c r="F2" s="662"/>
      <c r="G2" s="662"/>
      <c r="H2" s="662"/>
    </row>
    <row r="3" spans="1:8" ht="17.25">
      <c r="A3" s="663" t="s">
        <v>782</v>
      </c>
      <c r="B3" s="663"/>
      <c r="C3" s="664"/>
      <c r="D3" s="663"/>
      <c r="E3" s="663"/>
      <c r="F3" s="663"/>
      <c r="G3" s="663"/>
      <c r="H3" s="663"/>
    </row>
    <row r="4" spans="1:8">
      <c r="A4" s="662"/>
      <c r="B4" s="662"/>
      <c r="C4" s="662"/>
      <c r="D4" s="662"/>
      <c r="E4" s="662"/>
      <c r="F4" s="662"/>
      <c r="G4" s="662"/>
      <c r="H4" s="662"/>
    </row>
    <row r="5" spans="1:8" ht="14.25">
      <c r="A5" s="662"/>
      <c r="B5" s="662"/>
      <c r="C5" s="662"/>
      <c r="D5" s="662"/>
      <c r="E5" s="665"/>
      <c r="F5" s="666"/>
      <c r="G5" s="666"/>
      <c r="H5" s="662"/>
    </row>
    <row r="6" spans="1:8" ht="14.25">
      <c r="A6" s="662"/>
      <c r="B6" s="662"/>
      <c r="C6" s="662"/>
      <c r="D6" s="1073" t="s">
        <v>783</v>
      </c>
      <c r="E6" s="1073"/>
      <c r="F6" s="1073"/>
      <c r="G6" s="1073"/>
      <c r="H6" s="1073"/>
    </row>
    <row r="7" spans="1:8" ht="14.25">
      <c r="A7" s="662"/>
      <c r="B7" s="662"/>
      <c r="C7" s="662"/>
      <c r="D7" s="662"/>
      <c r="E7" s="665"/>
      <c r="F7" s="666"/>
      <c r="G7" s="666"/>
      <c r="H7" s="662"/>
    </row>
    <row r="8" spans="1:8" ht="15" thickBot="1">
      <c r="A8" s="667" t="s">
        <v>799</v>
      </c>
      <c r="B8" s="662"/>
      <c r="C8" s="662"/>
      <c r="D8" s="662"/>
      <c r="E8" s="662"/>
      <c r="F8" s="662"/>
      <c r="G8" s="662"/>
      <c r="H8" s="662"/>
    </row>
    <row r="9" spans="1:8" ht="15" thickBot="1">
      <c r="A9" s="1074" t="s">
        <v>617</v>
      </c>
      <c r="B9" s="1074"/>
      <c r="C9" s="1074"/>
      <c r="D9" s="1074"/>
      <c r="E9" s="1074"/>
      <c r="F9" s="1074"/>
      <c r="G9" s="1074"/>
      <c r="H9" s="1075"/>
    </row>
    <row r="10" spans="1:8" ht="14.25">
      <c r="A10" s="668" t="s">
        <v>784</v>
      </c>
      <c r="B10" s="669"/>
      <c r="C10" s="669"/>
      <c r="D10" s="669"/>
      <c r="E10" s="669"/>
      <c r="F10" s="670"/>
      <c r="G10" s="670"/>
      <c r="H10" s="671"/>
    </row>
    <row r="11" spans="1:8">
      <c r="A11" s="1067"/>
      <c r="B11" s="1068"/>
      <c r="C11" s="1068"/>
      <c r="D11" s="1068"/>
      <c r="E11" s="1068"/>
      <c r="F11" s="1068"/>
      <c r="G11" s="1068"/>
      <c r="H11" s="1069"/>
    </row>
    <row r="12" spans="1:8">
      <c r="A12" s="1067"/>
      <c r="B12" s="1068"/>
      <c r="C12" s="1068"/>
      <c r="D12" s="1068"/>
      <c r="E12" s="1068"/>
      <c r="F12" s="1068"/>
      <c r="G12" s="1068"/>
      <c r="H12" s="1069"/>
    </row>
    <row r="13" spans="1:8" ht="14.25">
      <c r="A13" s="672" t="s">
        <v>792</v>
      </c>
      <c r="B13" s="673"/>
      <c r="C13" s="673"/>
      <c r="D13" s="673"/>
      <c r="E13" s="673"/>
      <c r="F13" s="674"/>
      <c r="G13" s="674"/>
      <c r="H13" s="675"/>
    </row>
    <row r="14" spans="1:8" ht="14.25">
      <c r="A14" s="672" t="s">
        <v>785</v>
      </c>
      <c r="B14" s="673"/>
      <c r="C14" s="673"/>
      <c r="D14" s="673"/>
      <c r="E14" s="673"/>
      <c r="F14" s="674"/>
      <c r="G14" s="674"/>
      <c r="H14" s="675"/>
    </row>
    <row r="15" spans="1:8">
      <c r="A15" s="1067"/>
      <c r="B15" s="1068"/>
      <c r="C15" s="1068"/>
      <c r="D15" s="1068"/>
      <c r="E15" s="1068"/>
      <c r="F15" s="1068"/>
      <c r="G15" s="1068"/>
      <c r="H15" s="1069"/>
    </row>
    <row r="16" spans="1:8">
      <c r="A16" s="1067"/>
      <c r="B16" s="1068"/>
      <c r="C16" s="1068"/>
      <c r="D16" s="1068"/>
      <c r="E16" s="1068"/>
      <c r="F16" s="1068"/>
      <c r="G16" s="1068"/>
      <c r="H16" s="1069"/>
    </row>
    <row r="17" spans="1:8" ht="14.25">
      <c r="A17" s="672" t="s">
        <v>786</v>
      </c>
      <c r="B17" s="673"/>
      <c r="C17" s="673"/>
      <c r="D17" s="673"/>
      <c r="E17" s="673"/>
      <c r="F17" s="674"/>
      <c r="G17" s="674"/>
      <c r="H17" s="675"/>
    </row>
    <row r="18" spans="1:8">
      <c r="A18" s="1067"/>
      <c r="B18" s="1068"/>
      <c r="C18" s="1068"/>
      <c r="D18" s="1068"/>
      <c r="E18" s="1068"/>
      <c r="F18" s="1068"/>
      <c r="G18" s="1068"/>
      <c r="H18" s="1069"/>
    </row>
    <row r="19" spans="1:8">
      <c r="A19" s="1067"/>
      <c r="B19" s="1068"/>
      <c r="C19" s="1068"/>
      <c r="D19" s="1068"/>
      <c r="E19" s="1068"/>
      <c r="F19" s="1068"/>
      <c r="G19" s="1068"/>
      <c r="H19" s="1069"/>
    </row>
    <row r="20" spans="1:8">
      <c r="A20" s="1067"/>
      <c r="B20" s="1068"/>
      <c r="C20" s="1068"/>
      <c r="D20" s="1068"/>
      <c r="E20" s="1068"/>
      <c r="F20" s="1068"/>
      <c r="G20" s="1068"/>
      <c r="H20" s="1069"/>
    </row>
    <row r="21" spans="1:8">
      <c r="A21" s="1067"/>
      <c r="B21" s="1068"/>
      <c r="C21" s="1068"/>
      <c r="D21" s="1068"/>
      <c r="E21" s="1068"/>
      <c r="F21" s="1068"/>
      <c r="G21" s="1068"/>
      <c r="H21" s="1069"/>
    </row>
    <row r="22" spans="1:8">
      <c r="A22" s="1067"/>
      <c r="B22" s="1068"/>
      <c r="C22" s="1068"/>
      <c r="D22" s="1068"/>
      <c r="E22" s="1068"/>
      <c r="F22" s="1068"/>
      <c r="G22" s="1068"/>
      <c r="H22" s="1069"/>
    </row>
    <row r="23" spans="1:8">
      <c r="A23" s="1067"/>
      <c r="B23" s="1068"/>
      <c r="C23" s="1068"/>
      <c r="D23" s="1068"/>
      <c r="E23" s="1068"/>
      <c r="F23" s="1068"/>
      <c r="G23" s="1068"/>
      <c r="H23" s="1069"/>
    </row>
    <row r="24" spans="1:8">
      <c r="A24" s="1067"/>
      <c r="B24" s="1068"/>
      <c r="C24" s="1068"/>
      <c r="D24" s="1068"/>
      <c r="E24" s="1068"/>
      <c r="F24" s="1068"/>
      <c r="G24" s="1068"/>
      <c r="H24" s="1069"/>
    </row>
    <row r="25" spans="1:8">
      <c r="A25" s="1067"/>
      <c r="B25" s="1068"/>
      <c r="C25" s="1068"/>
      <c r="D25" s="1068"/>
      <c r="E25" s="1068"/>
      <c r="F25" s="1068"/>
      <c r="G25" s="1068"/>
      <c r="H25" s="1069"/>
    </row>
    <row r="26" spans="1:8">
      <c r="A26" s="1067"/>
      <c r="B26" s="1068"/>
      <c r="C26" s="1068"/>
      <c r="D26" s="1068"/>
      <c r="E26" s="1068"/>
      <c r="F26" s="1068"/>
      <c r="G26" s="1068"/>
      <c r="H26" s="1069"/>
    </row>
    <row r="27" spans="1:8" ht="14.25">
      <c r="A27" s="672" t="s">
        <v>787</v>
      </c>
      <c r="B27" s="673"/>
      <c r="C27" s="673"/>
      <c r="D27" s="673"/>
      <c r="E27" s="673"/>
      <c r="F27" s="674"/>
      <c r="G27" s="674"/>
      <c r="H27" s="675"/>
    </row>
    <row r="28" spans="1:8">
      <c r="A28" s="1067"/>
      <c r="B28" s="1068"/>
      <c r="C28" s="1068"/>
      <c r="D28" s="1068"/>
      <c r="E28" s="1068"/>
      <c r="F28" s="1068"/>
      <c r="G28" s="1068"/>
      <c r="H28" s="1069"/>
    </row>
    <row r="29" spans="1:8">
      <c r="A29" s="1067"/>
      <c r="B29" s="1068"/>
      <c r="C29" s="1068"/>
      <c r="D29" s="1068"/>
      <c r="E29" s="1068"/>
      <c r="F29" s="1068"/>
      <c r="G29" s="1068"/>
      <c r="H29" s="1069"/>
    </row>
    <row r="30" spans="1:8">
      <c r="A30" s="1067"/>
      <c r="B30" s="1068"/>
      <c r="C30" s="1068"/>
      <c r="D30" s="1068"/>
      <c r="E30" s="1068"/>
      <c r="F30" s="1068"/>
      <c r="G30" s="1068"/>
      <c r="H30" s="1069"/>
    </row>
    <row r="31" spans="1:8">
      <c r="A31" s="1067"/>
      <c r="B31" s="1068"/>
      <c r="C31" s="1068"/>
      <c r="D31" s="1068"/>
      <c r="E31" s="1068"/>
      <c r="F31" s="1068"/>
      <c r="G31" s="1068"/>
      <c r="H31" s="1069"/>
    </row>
    <row r="32" spans="1:8">
      <c r="A32" s="1067"/>
      <c r="B32" s="1068"/>
      <c r="C32" s="1068"/>
      <c r="D32" s="1068"/>
      <c r="E32" s="1068"/>
      <c r="F32" s="1068"/>
      <c r="G32" s="1068"/>
      <c r="H32" s="1069"/>
    </row>
    <row r="33" spans="1:8">
      <c r="A33" s="1067"/>
      <c r="B33" s="1068"/>
      <c r="C33" s="1068"/>
      <c r="D33" s="1068"/>
      <c r="E33" s="1068"/>
      <c r="F33" s="1068"/>
      <c r="G33" s="1068"/>
      <c r="H33" s="1069"/>
    </row>
    <row r="34" spans="1:8" ht="14.25">
      <c r="A34" s="672" t="s">
        <v>788</v>
      </c>
      <c r="B34" s="673"/>
      <c r="C34" s="673"/>
      <c r="D34" s="673"/>
      <c r="E34" s="673"/>
      <c r="F34" s="674"/>
      <c r="G34" s="674"/>
      <c r="H34" s="675"/>
    </row>
    <row r="35" spans="1:8" ht="14.25">
      <c r="A35" s="672" t="s">
        <v>789</v>
      </c>
      <c r="B35" s="673"/>
      <c r="C35" s="673"/>
      <c r="D35" s="673"/>
      <c r="E35" s="673"/>
      <c r="F35" s="674"/>
      <c r="G35" s="674"/>
      <c r="H35" s="675"/>
    </row>
    <row r="36" spans="1:8">
      <c r="A36" s="1067"/>
      <c r="B36" s="1068"/>
      <c r="C36" s="1068"/>
      <c r="D36" s="1068"/>
      <c r="E36" s="1068"/>
      <c r="F36" s="1068"/>
      <c r="G36" s="1068"/>
      <c r="H36" s="1069"/>
    </row>
    <row r="37" spans="1:8">
      <c r="A37" s="1067"/>
      <c r="B37" s="1068"/>
      <c r="C37" s="1068"/>
      <c r="D37" s="1068"/>
      <c r="E37" s="1068"/>
      <c r="F37" s="1068"/>
      <c r="G37" s="1068"/>
      <c r="H37" s="1069"/>
    </row>
    <row r="38" spans="1:8">
      <c r="A38" s="1067"/>
      <c r="B38" s="1068"/>
      <c r="C38" s="1068"/>
      <c r="D38" s="1068"/>
      <c r="E38" s="1068"/>
      <c r="F38" s="1068"/>
      <c r="G38" s="1068"/>
      <c r="H38" s="1069"/>
    </row>
    <row r="39" spans="1:8">
      <c r="A39" s="1067"/>
      <c r="B39" s="1068"/>
      <c r="C39" s="1068"/>
      <c r="D39" s="1068"/>
      <c r="E39" s="1068"/>
      <c r="F39" s="1068"/>
      <c r="G39" s="1068"/>
      <c r="H39" s="1069"/>
    </row>
    <row r="40" spans="1:8">
      <c r="A40" s="1067"/>
      <c r="B40" s="1068"/>
      <c r="C40" s="1068"/>
      <c r="D40" s="1068"/>
      <c r="E40" s="1068"/>
      <c r="F40" s="1068"/>
      <c r="G40" s="1068"/>
      <c r="H40" s="1069"/>
    </row>
    <row r="41" spans="1:8">
      <c r="A41" s="1067"/>
      <c r="B41" s="1068"/>
      <c r="C41" s="1068"/>
      <c r="D41" s="1068"/>
      <c r="E41" s="1068"/>
      <c r="F41" s="1068"/>
      <c r="G41" s="1068"/>
      <c r="H41" s="1069"/>
    </row>
    <row r="42" spans="1:8">
      <c r="A42" s="1067"/>
      <c r="B42" s="1068"/>
      <c r="C42" s="1068"/>
      <c r="D42" s="1068"/>
      <c r="E42" s="1068"/>
      <c r="F42" s="1068"/>
      <c r="G42" s="1068"/>
      <c r="H42" s="1069"/>
    </row>
    <row r="43" spans="1:8" ht="14.25">
      <c r="A43" s="672" t="s">
        <v>790</v>
      </c>
      <c r="B43" s="673"/>
      <c r="C43" s="673"/>
      <c r="D43" s="673"/>
      <c r="E43" s="673"/>
      <c r="F43" s="674"/>
      <c r="G43" s="674"/>
      <c r="H43" s="675"/>
    </row>
    <row r="44" spans="1:8">
      <c r="A44" s="1067"/>
      <c r="B44" s="1068"/>
      <c r="C44" s="1068"/>
      <c r="D44" s="1068"/>
      <c r="E44" s="1068"/>
      <c r="F44" s="1068"/>
      <c r="G44" s="1068"/>
      <c r="H44" s="1069"/>
    </row>
    <row r="45" spans="1:8">
      <c r="A45" s="1067"/>
      <c r="B45" s="1068"/>
      <c r="C45" s="1068"/>
      <c r="D45" s="1068"/>
      <c r="E45" s="1068"/>
      <c r="F45" s="1068"/>
      <c r="G45" s="1068"/>
      <c r="H45" s="1069"/>
    </row>
    <row r="46" spans="1:8">
      <c r="A46" s="1067"/>
      <c r="B46" s="1068"/>
      <c r="C46" s="1068"/>
      <c r="D46" s="1068"/>
      <c r="E46" s="1068"/>
      <c r="F46" s="1068"/>
      <c r="G46" s="1068"/>
      <c r="H46" s="1069"/>
    </row>
    <row r="47" spans="1:8" ht="14.25" thickBot="1">
      <c r="A47" s="1070"/>
      <c r="B47" s="1071"/>
      <c r="C47" s="1071"/>
      <c r="D47" s="1071"/>
      <c r="E47" s="1071"/>
      <c r="F47" s="1071"/>
      <c r="G47" s="1071"/>
      <c r="H47" s="1072"/>
    </row>
    <row r="48" spans="1:8">
      <c r="A48" s="662" t="s">
        <v>791</v>
      </c>
      <c r="B48" s="662"/>
      <c r="C48" s="662"/>
      <c r="D48" s="662"/>
      <c r="E48" s="662"/>
      <c r="F48" s="662"/>
      <c r="G48" s="662"/>
      <c r="H48" s="662"/>
    </row>
  </sheetData>
  <mergeCells count="9">
    <mergeCell ref="A28:H33"/>
    <mergeCell ref="A36:H42"/>
    <mergeCell ref="A44:H47"/>
    <mergeCell ref="D6:E6"/>
    <mergeCell ref="F6:H6"/>
    <mergeCell ref="A9:H9"/>
    <mergeCell ref="A11:H12"/>
    <mergeCell ref="A15:H16"/>
    <mergeCell ref="A18:H26"/>
  </mergeCells>
  <phoneticPr fontId="4"/>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sheetPr>
  <dimension ref="A1:L37"/>
  <sheetViews>
    <sheetView topLeftCell="B1" zoomScaleNormal="100" zoomScaleSheetLayoutView="100" zoomScalePageLayoutView="70" workbookViewId="0">
      <selection activeCell="I35" sqref="I35"/>
    </sheetView>
  </sheetViews>
  <sheetFormatPr defaultColWidth="9" defaultRowHeight="13.5"/>
  <cols>
    <col min="1" max="1" width="10" style="93" customWidth="1"/>
    <col min="2" max="2" width="3.625" style="93" customWidth="1"/>
    <col min="3" max="3" width="14.125" style="93" customWidth="1"/>
    <col min="4" max="10" width="9" style="93"/>
    <col min="11" max="11" width="13.5" style="93" customWidth="1"/>
    <col min="12" max="12" width="47.75" style="93" bestFit="1" customWidth="1"/>
    <col min="13" max="16384" width="9" style="93"/>
  </cols>
  <sheetData>
    <row r="1" spans="1:12" ht="14.25">
      <c r="A1" s="130" t="s">
        <v>759</v>
      </c>
      <c r="B1" s="466"/>
      <c r="C1" s="130"/>
      <c r="D1" s="130"/>
      <c r="E1" s="130"/>
      <c r="F1" s="130"/>
      <c r="G1" s="130"/>
      <c r="H1" s="130"/>
      <c r="I1" s="130"/>
    </row>
    <row r="2" spans="1:12">
      <c r="A2" s="130"/>
      <c r="B2" s="130"/>
      <c r="C2" s="130"/>
      <c r="D2" s="130"/>
      <c r="E2" s="130"/>
      <c r="F2" s="130"/>
      <c r="G2" s="130"/>
      <c r="H2" s="130"/>
      <c r="I2" s="467" t="s">
        <v>328</v>
      </c>
      <c r="K2" s="93" t="s">
        <v>551</v>
      </c>
      <c r="L2" s="1114"/>
    </row>
    <row r="3" spans="1:12">
      <c r="A3" s="130"/>
      <c r="B3" s="130"/>
      <c r="C3" s="130"/>
      <c r="D3" s="130"/>
      <c r="E3" s="130"/>
      <c r="F3" s="130"/>
      <c r="G3" s="130"/>
      <c r="H3" s="130"/>
      <c r="I3" s="130"/>
    </row>
    <row r="4" spans="1:12">
      <c r="A4" s="468" t="s">
        <v>761</v>
      </c>
      <c r="B4" s="468"/>
      <c r="C4" s="130"/>
      <c r="D4" s="130"/>
      <c r="E4" s="130"/>
      <c r="F4" s="130"/>
      <c r="G4" s="130"/>
      <c r="H4" s="130"/>
      <c r="I4" s="130"/>
    </row>
    <row r="5" spans="1:12">
      <c r="A5" s="130"/>
      <c r="B5" s="130"/>
      <c r="C5" s="130"/>
      <c r="D5" s="130"/>
      <c r="E5" s="130"/>
      <c r="F5" s="130"/>
      <c r="G5" s="130"/>
      <c r="H5" s="130"/>
      <c r="I5" s="130"/>
    </row>
    <row r="6" spans="1:12">
      <c r="A6" s="130"/>
      <c r="B6" s="130"/>
      <c r="C6" s="130"/>
      <c r="D6" s="130"/>
      <c r="E6" s="130"/>
      <c r="F6" s="130"/>
      <c r="G6" s="130"/>
      <c r="H6" s="130"/>
      <c r="I6" s="130"/>
    </row>
    <row r="7" spans="1:12">
      <c r="A7" s="130"/>
      <c r="B7" s="130"/>
      <c r="C7" s="130"/>
      <c r="D7" s="130"/>
      <c r="E7" s="130"/>
      <c r="F7" s="130"/>
      <c r="G7" s="130"/>
      <c r="H7" s="130"/>
      <c r="I7" s="130"/>
    </row>
    <row r="8" spans="1:12">
      <c r="A8" s="130"/>
      <c r="B8" s="130"/>
      <c r="C8" s="130"/>
      <c r="D8" s="130"/>
      <c r="E8" s="130"/>
      <c r="F8" s="130"/>
      <c r="G8" s="130" t="s">
        <v>762</v>
      </c>
      <c r="H8" s="130"/>
      <c r="I8" s="130"/>
    </row>
    <row r="9" spans="1:12">
      <c r="A9" s="130"/>
      <c r="B9" s="130"/>
      <c r="C9" s="130"/>
      <c r="D9" s="130"/>
      <c r="E9" s="130"/>
      <c r="F9" s="130"/>
      <c r="G9" s="130"/>
      <c r="H9" s="130"/>
      <c r="I9" s="130"/>
    </row>
    <row r="10" spans="1:12">
      <c r="A10" s="130"/>
      <c r="B10" s="130"/>
      <c r="C10" s="130"/>
      <c r="D10" s="130"/>
      <c r="E10" s="130"/>
      <c r="F10" s="130"/>
      <c r="G10" s="130"/>
      <c r="H10" s="130"/>
      <c r="I10" s="130"/>
    </row>
    <row r="11" spans="1:12">
      <c r="A11" s="130"/>
      <c r="B11" s="130"/>
      <c r="C11" s="130"/>
      <c r="D11" s="130"/>
      <c r="E11" s="130"/>
      <c r="F11" s="130"/>
      <c r="G11" s="130"/>
      <c r="H11" s="130"/>
      <c r="I11" s="130"/>
    </row>
    <row r="12" spans="1:12">
      <c r="A12" s="130"/>
      <c r="B12" s="130"/>
      <c r="C12" s="130"/>
      <c r="D12" s="130"/>
      <c r="E12" s="130"/>
      <c r="F12" s="130"/>
      <c r="G12" s="130"/>
      <c r="H12" s="130"/>
      <c r="I12" s="130"/>
    </row>
    <row r="13" spans="1:12">
      <c r="A13" s="130"/>
      <c r="B13" s="130"/>
      <c r="C13" s="130"/>
      <c r="D13" s="130"/>
      <c r="E13" s="130"/>
      <c r="F13" s="130"/>
      <c r="G13" s="130"/>
      <c r="H13" s="130"/>
      <c r="I13" s="130"/>
    </row>
    <row r="14" spans="1:12">
      <c r="A14" s="130"/>
      <c r="B14" s="130"/>
      <c r="C14" s="130"/>
      <c r="D14" s="130"/>
      <c r="E14" s="130"/>
      <c r="F14" s="130"/>
      <c r="G14" s="130"/>
      <c r="H14" s="130"/>
      <c r="I14" s="130"/>
    </row>
    <row r="15" spans="1:12">
      <c r="A15" s="468" t="s">
        <v>443</v>
      </c>
      <c r="B15" s="468"/>
      <c r="C15" s="468"/>
      <c r="D15" s="682" t="s">
        <v>763</v>
      </c>
      <c r="E15" s="682"/>
      <c r="F15" s="682"/>
      <c r="G15" s="682"/>
      <c r="H15" s="682"/>
      <c r="I15" s="682"/>
    </row>
    <row r="16" spans="1:12">
      <c r="A16" s="130" t="s">
        <v>324</v>
      </c>
      <c r="B16" s="130"/>
      <c r="C16" s="130"/>
      <c r="D16" s="130"/>
      <c r="E16" s="130"/>
      <c r="F16" s="130"/>
      <c r="G16" s="130"/>
      <c r="H16" s="130"/>
      <c r="I16" s="130"/>
    </row>
    <row r="17" spans="1:9">
      <c r="A17" s="130"/>
      <c r="B17" s="130"/>
      <c r="C17" s="130"/>
      <c r="D17" s="130"/>
      <c r="E17" s="130"/>
      <c r="F17" s="130"/>
      <c r="G17" s="130"/>
      <c r="H17" s="130"/>
      <c r="I17" s="130"/>
    </row>
    <row r="18" spans="1:9">
      <c r="A18" s="130"/>
      <c r="B18" s="130"/>
      <c r="C18" s="130"/>
      <c r="D18" s="130"/>
      <c r="E18" s="130"/>
      <c r="F18" s="130"/>
      <c r="G18" s="130"/>
      <c r="H18" s="130"/>
      <c r="I18" s="130"/>
    </row>
    <row r="19" spans="1:9">
      <c r="A19" s="130"/>
      <c r="B19" s="130"/>
      <c r="C19" s="130"/>
      <c r="D19" s="130"/>
      <c r="E19" s="130"/>
      <c r="F19" s="130"/>
      <c r="G19" s="130"/>
      <c r="H19" s="130"/>
      <c r="I19" s="130"/>
    </row>
    <row r="20" spans="1:9">
      <c r="A20" s="130"/>
      <c r="B20" s="130"/>
      <c r="C20" s="130"/>
      <c r="D20" s="130"/>
      <c r="E20" s="130"/>
      <c r="F20" s="130"/>
      <c r="G20" s="130"/>
      <c r="H20" s="130"/>
      <c r="I20" s="130"/>
    </row>
    <row r="21" spans="1:9">
      <c r="A21" s="130"/>
      <c r="B21" s="130"/>
      <c r="C21" s="130"/>
      <c r="D21" s="130"/>
      <c r="E21" s="130"/>
      <c r="F21" s="130"/>
      <c r="G21" s="130"/>
      <c r="H21" s="130"/>
      <c r="I21" s="130"/>
    </row>
    <row r="22" spans="1:9">
      <c r="A22" s="681" t="s">
        <v>764</v>
      </c>
      <c r="B22" s="681"/>
      <c r="C22" s="681"/>
      <c r="D22" s="681"/>
      <c r="E22" s="681"/>
      <c r="F22" s="681"/>
      <c r="G22" s="681"/>
      <c r="H22" s="681"/>
      <c r="I22" s="681"/>
    </row>
    <row r="23" spans="1:9">
      <c r="A23" s="130"/>
      <c r="B23" s="130"/>
      <c r="C23" s="130"/>
      <c r="D23" s="130"/>
      <c r="E23" s="130"/>
      <c r="F23" s="130"/>
      <c r="G23" s="130"/>
      <c r="H23" s="130"/>
      <c r="I23" s="130"/>
    </row>
    <row r="24" spans="1:9">
      <c r="A24" s="130"/>
      <c r="B24" s="130"/>
      <c r="C24" s="130"/>
      <c r="D24" s="130"/>
      <c r="E24" s="130"/>
      <c r="F24" s="130"/>
      <c r="G24" s="130"/>
      <c r="H24" s="130"/>
      <c r="I24" s="130"/>
    </row>
    <row r="25" spans="1:9">
      <c r="A25" s="130"/>
      <c r="B25" s="130"/>
      <c r="C25" s="130"/>
      <c r="D25" s="130"/>
      <c r="E25" s="130"/>
      <c r="F25" s="130"/>
      <c r="G25" s="130"/>
      <c r="H25" s="130"/>
      <c r="I25" s="130"/>
    </row>
    <row r="26" spans="1:9">
      <c r="A26" s="130"/>
      <c r="B26" s="469">
        <v>1</v>
      </c>
      <c r="C26" s="130" t="s">
        <v>765</v>
      </c>
      <c r="D26" s="130" t="s">
        <v>351</v>
      </c>
      <c r="E26" s="130"/>
      <c r="F26" s="130" t="s">
        <v>350</v>
      </c>
      <c r="G26" s="130"/>
      <c r="H26" s="130"/>
      <c r="I26" s="130"/>
    </row>
    <row r="27" spans="1:9">
      <c r="A27" s="130"/>
      <c r="B27" s="130"/>
      <c r="C27" s="130"/>
      <c r="D27" s="130"/>
      <c r="E27" s="130"/>
      <c r="F27" s="130"/>
      <c r="G27" s="130"/>
      <c r="H27" s="130"/>
      <c r="I27" s="130"/>
    </row>
    <row r="28" spans="1:9">
      <c r="A28" s="130"/>
      <c r="B28" s="130" t="s">
        <v>514</v>
      </c>
      <c r="C28" s="130"/>
      <c r="D28" s="130"/>
      <c r="E28" s="130"/>
      <c r="F28" s="130"/>
      <c r="G28" s="130"/>
      <c r="H28" s="130"/>
      <c r="I28" s="130"/>
    </row>
    <row r="29" spans="1:9">
      <c r="A29" s="130"/>
      <c r="B29" s="130"/>
      <c r="C29" s="130"/>
      <c r="D29" s="130"/>
      <c r="E29" s="130"/>
      <c r="F29" s="130"/>
      <c r="G29" s="130"/>
      <c r="H29" s="130"/>
      <c r="I29" s="130"/>
    </row>
    <row r="30" spans="1:9">
      <c r="A30" s="130"/>
      <c r="B30" s="130" t="s">
        <v>766</v>
      </c>
      <c r="C30" s="130"/>
      <c r="D30" s="130"/>
      <c r="E30" s="130"/>
      <c r="F30" s="130"/>
      <c r="G30" s="130"/>
      <c r="H30" s="130"/>
      <c r="I30" s="130"/>
    </row>
    <row r="31" spans="1:9">
      <c r="A31" s="130"/>
      <c r="B31" s="130"/>
      <c r="C31" s="130"/>
      <c r="D31" s="130"/>
      <c r="E31" s="130"/>
      <c r="F31" s="130"/>
      <c r="G31" s="130"/>
      <c r="H31" s="130"/>
      <c r="I31" s="130"/>
    </row>
    <row r="32" spans="1:9">
      <c r="A32" s="130"/>
      <c r="B32" s="130" t="s">
        <v>515</v>
      </c>
      <c r="C32" s="130"/>
      <c r="D32" s="130"/>
      <c r="E32" s="130"/>
      <c r="F32" s="130"/>
      <c r="G32" s="130"/>
      <c r="H32" s="130"/>
      <c r="I32" s="130"/>
    </row>
    <row r="33" spans="1:9">
      <c r="A33" s="130"/>
      <c r="B33" s="130"/>
      <c r="C33" s="130" t="s">
        <v>767</v>
      </c>
      <c r="D33" s="130"/>
      <c r="E33" s="130"/>
      <c r="F33" s="130"/>
      <c r="G33" s="130"/>
      <c r="H33" s="130"/>
      <c r="I33" s="130"/>
    </row>
    <row r="37" spans="1:9">
      <c r="A37" s="297"/>
    </row>
  </sheetData>
  <mergeCells count="2">
    <mergeCell ref="A22:I22"/>
    <mergeCell ref="D15:I15"/>
  </mergeCells>
  <phoneticPr fontId="4"/>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様式リスト!$B$3:$B$20</xm:f>
          </x14:formula1>
          <xm:sqref>L2</xm:sqref>
        </x14:dataValidation>
      </x14:dataValidations>
    </ext>
  </extLst>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H48"/>
  <sheetViews>
    <sheetView topLeftCell="A10" workbookViewId="0"/>
  </sheetViews>
  <sheetFormatPr defaultRowHeight="13.5"/>
  <cols>
    <col min="3" max="8" width="8.75" customWidth="1"/>
  </cols>
  <sheetData>
    <row r="1" spans="1:8" ht="14.25">
      <c r="A1" s="651" t="s">
        <v>615</v>
      </c>
      <c r="B1" s="662"/>
      <c r="C1" s="662"/>
      <c r="D1" s="662"/>
      <c r="E1" s="662"/>
      <c r="F1" s="662"/>
      <c r="G1" s="662"/>
      <c r="H1" s="662"/>
    </row>
    <row r="2" spans="1:8">
      <c r="A2" s="662"/>
      <c r="B2" s="662"/>
      <c r="C2" s="662"/>
      <c r="D2" s="662"/>
      <c r="E2" s="662"/>
      <c r="F2" s="662"/>
      <c r="G2" s="662"/>
      <c r="H2" s="662"/>
    </row>
    <row r="3" spans="1:8" ht="17.25">
      <c r="A3" s="663" t="s">
        <v>782</v>
      </c>
      <c r="B3" s="663"/>
      <c r="C3" s="664"/>
      <c r="D3" s="663"/>
      <c r="E3" s="663"/>
      <c r="F3" s="663"/>
      <c r="G3" s="663"/>
      <c r="H3" s="663"/>
    </row>
    <row r="4" spans="1:8">
      <c r="A4" s="662"/>
      <c r="B4" s="662"/>
      <c r="C4" s="662"/>
      <c r="D4" s="662"/>
      <c r="E4" s="662"/>
      <c r="F4" s="662"/>
      <c r="G4" s="662"/>
      <c r="H4" s="662"/>
    </row>
    <row r="5" spans="1:8" ht="14.25">
      <c r="A5" s="662"/>
      <c r="B5" s="662"/>
      <c r="C5" s="662"/>
      <c r="D5" s="662"/>
      <c r="E5" s="665"/>
      <c r="F5" s="666"/>
      <c r="G5" s="666"/>
      <c r="H5" s="662"/>
    </row>
    <row r="6" spans="1:8" ht="14.25">
      <c r="A6" s="662"/>
      <c r="B6" s="662"/>
      <c r="C6" s="662"/>
      <c r="D6" s="1073" t="s">
        <v>783</v>
      </c>
      <c r="E6" s="1073"/>
      <c r="F6" s="1073"/>
      <c r="G6" s="1073"/>
      <c r="H6" s="1073"/>
    </row>
    <row r="7" spans="1:8" ht="14.25">
      <c r="A7" s="662"/>
      <c r="B7" s="662"/>
      <c r="C7" s="662"/>
      <c r="D7" s="662"/>
      <c r="E7" s="665"/>
      <c r="F7" s="666"/>
      <c r="G7" s="666"/>
      <c r="H7" s="662"/>
    </row>
    <row r="8" spans="1:8" ht="15" thickBot="1">
      <c r="A8" s="667" t="s">
        <v>793</v>
      </c>
      <c r="B8" s="662"/>
      <c r="C8" s="662"/>
      <c r="D8" s="662"/>
      <c r="E8" s="662"/>
      <c r="F8" s="662"/>
      <c r="G8" s="662"/>
      <c r="H8" s="662"/>
    </row>
    <row r="9" spans="1:8" ht="15" thickBot="1">
      <c r="A9" s="1076" t="s">
        <v>617</v>
      </c>
      <c r="B9" s="1074"/>
      <c r="C9" s="1074"/>
      <c r="D9" s="1074"/>
      <c r="E9" s="1074"/>
      <c r="F9" s="1074"/>
      <c r="G9" s="1074"/>
      <c r="H9" s="1075"/>
    </row>
    <row r="10" spans="1:8" ht="14.25">
      <c r="A10" s="676" t="s">
        <v>784</v>
      </c>
      <c r="B10" s="677"/>
      <c r="C10" s="677"/>
      <c r="D10" s="677"/>
      <c r="E10" s="677"/>
      <c r="F10" s="670"/>
      <c r="G10" s="670"/>
      <c r="H10" s="671"/>
    </row>
    <row r="11" spans="1:8">
      <c r="A11" s="1067"/>
      <c r="B11" s="1068"/>
      <c r="C11" s="1068"/>
      <c r="D11" s="1068"/>
      <c r="E11" s="1068"/>
      <c r="F11" s="1068"/>
      <c r="G11" s="1068"/>
      <c r="H11" s="1069"/>
    </row>
    <row r="12" spans="1:8">
      <c r="A12" s="1067"/>
      <c r="B12" s="1068"/>
      <c r="C12" s="1068"/>
      <c r="D12" s="1068"/>
      <c r="E12" s="1068"/>
      <c r="F12" s="1068"/>
      <c r="G12" s="1068"/>
      <c r="H12" s="1069"/>
    </row>
    <row r="13" spans="1:8" ht="14.25">
      <c r="A13" s="672" t="s">
        <v>792</v>
      </c>
      <c r="B13" s="673"/>
      <c r="C13" s="673"/>
      <c r="D13" s="673"/>
      <c r="E13" s="673"/>
      <c r="F13" s="674"/>
      <c r="G13" s="674"/>
      <c r="H13" s="675"/>
    </row>
    <row r="14" spans="1:8" ht="14.25">
      <c r="A14" s="672" t="s">
        <v>785</v>
      </c>
      <c r="B14" s="673"/>
      <c r="C14" s="673"/>
      <c r="D14" s="673"/>
      <c r="E14" s="673"/>
      <c r="F14" s="674"/>
      <c r="G14" s="674"/>
      <c r="H14" s="675"/>
    </row>
    <row r="15" spans="1:8">
      <c r="A15" s="1067"/>
      <c r="B15" s="1068"/>
      <c r="C15" s="1068"/>
      <c r="D15" s="1068"/>
      <c r="E15" s="1068"/>
      <c r="F15" s="1068"/>
      <c r="G15" s="1068"/>
      <c r="H15" s="1069"/>
    </row>
    <row r="16" spans="1:8">
      <c r="A16" s="1067"/>
      <c r="B16" s="1068"/>
      <c r="C16" s="1068"/>
      <c r="D16" s="1068"/>
      <c r="E16" s="1068"/>
      <c r="F16" s="1068"/>
      <c r="G16" s="1068"/>
      <c r="H16" s="1069"/>
    </row>
    <row r="17" spans="1:8" ht="14.25">
      <c r="A17" s="672" t="s">
        <v>786</v>
      </c>
      <c r="B17" s="673"/>
      <c r="C17" s="673"/>
      <c r="D17" s="673"/>
      <c r="E17" s="673"/>
      <c r="F17" s="674"/>
      <c r="G17" s="674"/>
      <c r="H17" s="675"/>
    </row>
    <row r="18" spans="1:8">
      <c r="A18" s="1067"/>
      <c r="B18" s="1068"/>
      <c r="C18" s="1068"/>
      <c r="D18" s="1068"/>
      <c r="E18" s="1068"/>
      <c r="F18" s="1068"/>
      <c r="G18" s="1068"/>
      <c r="H18" s="1069"/>
    </row>
    <row r="19" spans="1:8">
      <c r="A19" s="1067"/>
      <c r="B19" s="1068"/>
      <c r="C19" s="1068"/>
      <c r="D19" s="1068"/>
      <c r="E19" s="1068"/>
      <c r="F19" s="1068"/>
      <c r="G19" s="1068"/>
      <c r="H19" s="1069"/>
    </row>
    <row r="20" spans="1:8">
      <c r="A20" s="1067"/>
      <c r="B20" s="1068"/>
      <c r="C20" s="1068"/>
      <c r="D20" s="1068"/>
      <c r="E20" s="1068"/>
      <c r="F20" s="1068"/>
      <c r="G20" s="1068"/>
      <c r="H20" s="1069"/>
    </row>
    <row r="21" spans="1:8">
      <c r="A21" s="1067"/>
      <c r="B21" s="1068"/>
      <c r="C21" s="1068"/>
      <c r="D21" s="1068"/>
      <c r="E21" s="1068"/>
      <c r="F21" s="1068"/>
      <c r="G21" s="1068"/>
      <c r="H21" s="1069"/>
    </row>
    <row r="22" spans="1:8">
      <c r="A22" s="1067"/>
      <c r="B22" s="1068"/>
      <c r="C22" s="1068"/>
      <c r="D22" s="1068"/>
      <c r="E22" s="1068"/>
      <c r="F22" s="1068"/>
      <c r="G22" s="1068"/>
      <c r="H22" s="1069"/>
    </row>
    <row r="23" spans="1:8">
      <c r="A23" s="1067"/>
      <c r="B23" s="1068"/>
      <c r="C23" s="1068"/>
      <c r="D23" s="1068"/>
      <c r="E23" s="1068"/>
      <c r="F23" s="1068"/>
      <c r="G23" s="1068"/>
      <c r="H23" s="1069"/>
    </row>
    <row r="24" spans="1:8">
      <c r="A24" s="1067"/>
      <c r="B24" s="1068"/>
      <c r="C24" s="1068"/>
      <c r="D24" s="1068"/>
      <c r="E24" s="1068"/>
      <c r="F24" s="1068"/>
      <c r="G24" s="1068"/>
      <c r="H24" s="1069"/>
    </row>
    <row r="25" spans="1:8">
      <c r="A25" s="1067"/>
      <c r="B25" s="1068"/>
      <c r="C25" s="1068"/>
      <c r="D25" s="1068"/>
      <c r="E25" s="1068"/>
      <c r="F25" s="1068"/>
      <c r="G25" s="1068"/>
      <c r="H25" s="1069"/>
    </row>
    <row r="26" spans="1:8">
      <c r="A26" s="1067"/>
      <c r="B26" s="1068"/>
      <c r="C26" s="1068"/>
      <c r="D26" s="1068"/>
      <c r="E26" s="1068"/>
      <c r="F26" s="1068"/>
      <c r="G26" s="1068"/>
      <c r="H26" s="1069"/>
    </row>
    <row r="27" spans="1:8" ht="14.25">
      <c r="A27" s="672" t="s">
        <v>787</v>
      </c>
      <c r="B27" s="673"/>
      <c r="C27" s="673"/>
      <c r="D27" s="673"/>
      <c r="E27" s="673"/>
      <c r="F27" s="674"/>
      <c r="G27" s="674"/>
      <c r="H27" s="675"/>
    </row>
    <row r="28" spans="1:8">
      <c r="A28" s="1067"/>
      <c r="B28" s="1068"/>
      <c r="C28" s="1068"/>
      <c r="D28" s="1068"/>
      <c r="E28" s="1068"/>
      <c r="F28" s="1068"/>
      <c r="G28" s="1068"/>
      <c r="H28" s="1069"/>
    </row>
    <row r="29" spans="1:8">
      <c r="A29" s="1067"/>
      <c r="B29" s="1068"/>
      <c r="C29" s="1068"/>
      <c r="D29" s="1068"/>
      <c r="E29" s="1068"/>
      <c r="F29" s="1068"/>
      <c r="G29" s="1068"/>
      <c r="H29" s="1069"/>
    </row>
    <row r="30" spans="1:8">
      <c r="A30" s="1067"/>
      <c r="B30" s="1068"/>
      <c r="C30" s="1068"/>
      <c r="D30" s="1068"/>
      <c r="E30" s="1068"/>
      <c r="F30" s="1068"/>
      <c r="G30" s="1068"/>
      <c r="H30" s="1069"/>
    </row>
    <row r="31" spans="1:8">
      <c r="A31" s="1067"/>
      <c r="B31" s="1068"/>
      <c r="C31" s="1068"/>
      <c r="D31" s="1068"/>
      <c r="E31" s="1068"/>
      <c r="F31" s="1068"/>
      <c r="G31" s="1068"/>
      <c r="H31" s="1069"/>
    </row>
    <row r="32" spans="1:8">
      <c r="A32" s="1067"/>
      <c r="B32" s="1068"/>
      <c r="C32" s="1068"/>
      <c r="D32" s="1068"/>
      <c r="E32" s="1068"/>
      <c r="F32" s="1068"/>
      <c r="G32" s="1068"/>
      <c r="H32" s="1069"/>
    </row>
    <row r="33" spans="1:8">
      <c r="A33" s="1067"/>
      <c r="B33" s="1068"/>
      <c r="C33" s="1068"/>
      <c r="D33" s="1068"/>
      <c r="E33" s="1068"/>
      <c r="F33" s="1068"/>
      <c r="G33" s="1068"/>
      <c r="H33" s="1069"/>
    </row>
    <row r="34" spans="1:8" ht="14.25">
      <c r="A34" s="672" t="s">
        <v>788</v>
      </c>
      <c r="B34" s="673"/>
      <c r="C34" s="673"/>
      <c r="D34" s="673"/>
      <c r="E34" s="673"/>
      <c r="F34" s="674"/>
      <c r="G34" s="674"/>
      <c r="H34" s="675"/>
    </row>
    <row r="35" spans="1:8" ht="14.25">
      <c r="A35" s="672" t="s">
        <v>789</v>
      </c>
      <c r="B35" s="673"/>
      <c r="C35" s="673"/>
      <c r="D35" s="673"/>
      <c r="E35" s="673"/>
      <c r="F35" s="674"/>
      <c r="G35" s="674"/>
      <c r="H35" s="675"/>
    </row>
    <row r="36" spans="1:8">
      <c r="A36" s="1067"/>
      <c r="B36" s="1068"/>
      <c r="C36" s="1068"/>
      <c r="D36" s="1068"/>
      <c r="E36" s="1068"/>
      <c r="F36" s="1068"/>
      <c r="G36" s="1068"/>
      <c r="H36" s="1069"/>
    </row>
    <row r="37" spans="1:8">
      <c r="A37" s="1067"/>
      <c r="B37" s="1068"/>
      <c r="C37" s="1068"/>
      <c r="D37" s="1068"/>
      <c r="E37" s="1068"/>
      <c r="F37" s="1068"/>
      <c r="G37" s="1068"/>
      <c r="H37" s="1069"/>
    </row>
    <row r="38" spans="1:8">
      <c r="A38" s="1067"/>
      <c r="B38" s="1068"/>
      <c r="C38" s="1068"/>
      <c r="D38" s="1068"/>
      <c r="E38" s="1068"/>
      <c r="F38" s="1068"/>
      <c r="G38" s="1068"/>
      <c r="H38" s="1069"/>
    </row>
    <row r="39" spans="1:8">
      <c r="A39" s="1067"/>
      <c r="B39" s="1068"/>
      <c r="C39" s="1068"/>
      <c r="D39" s="1068"/>
      <c r="E39" s="1068"/>
      <c r="F39" s="1068"/>
      <c r="G39" s="1068"/>
      <c r="H39" s="1069"/>
    </row>
    <row r="40" spans="1:8">
      <c r="A40" s="1067"/>
      <c r="B40" s="1068"/>
      <c r="C40" s="1068"/>
      <c r="D40" s="1068"/>
      <c r="E40" s="1068"/>
      <c r="F40" s="1068"/>
      <c r="G40" s="1068"/>
      <c r="H40" s="1069"/>
    </row>
    <row r="41" spans="1:8">
      <c r="A41" s="1067"/>
      <c r="B41" s="1068"/>
      <c r="C41" s="1068"/>
      <c r="D41" s="1068"/>
      <c r="E41" s="1068"/>
      <c r="F41" s="1068"/>
      <c r="G41" s="1068"/>
      <c r="H41" s="1069"/>
    </row>
    <row r="42" spans="1:8">
      <c r="A42" s="1067"/>
      <c r="B42" s="1068"/>
      <c r="C42" s="1068"/>
      <c r="D42" s="1068"/>
      <c r="E42" s="1068"/>
      <c r="F42" s="1068"/>
      <c r="G42" s="1068"/>
      <c r="H42" s="1069"/>
    </row>
    <row r="43" spans="1:8" ht="14.25">
      <c r="A43" s="672" t="s">
        <v>790</v>
      </c>
      <c r="B43" s="673"/>
      <c r="C43" s="673"/>
      <c r="D43" s="673"/>
      <c r="E43" s="673"/>
      <c r="F43" s="674"/>
      <c r="G43" s="674"/>
      <c r="H43" s="675"/>
    </row>
    <row r="44" spans="1:8">
      <c r="A44" s="1067"/>
      <c r="B44" s="1068"/>
      <c r="C44" s="1068"/>
      <c r="D44" s="1068"/>
      <c r="E44" s="1068"/>
      <c r="F44" s="1068"/>
      <c r="G44" s="1068"/>
      <c r="H44" s="1069"/>
    </row>
    <row r="45" spans="1:8">
      <c r="A45" s="1067"/>
      <c r="B45" s="1068"/>
      <c r="C45" s="1068"/>
      <c r="D45" s="1068"/>
      <c r="E45" s="1068"/>
      <c r="F45" s="1068"/>
      <c r="G45" s="1068"/>
      <c r="H45" s="1069"/>
    </row>
    <row r="46" spans="1:8">
      <c r="A46" s="1067"/>
      <c r="B46" s="1068"/>
      <c r="C46" s="1068"/>
      <c r="D46" s="1068"/>
      <c r="E46" s="1068"/>
      <c r="F46" s="1068"/>
      <c r="G46" s="1068"/>
      <c r="H46" s="1069"/>
    </row>
    <row r="47" spans="1:8" ht="14.25" thickBot="1">
      <c r="A47" s="1070"/>
      <c r="B47" s="1071"/>
      <c r="C47" s="1071"/>
      <c r="D47" s="1071"/>
      <c r="E47" s="1071"/>
      <c r="F47" s="1071"/>
      <c r="G47" s="1071"/>
      <c r="H47" s="1072"/>
    </row>
    <row r="48" spans="1:8">
      <c r="A48" s="662" t="s">
        <v>791</v>
      </c>
      <c r="B48" s="662"/>
      <c r="C48" s="662"/>
      <c r="D48" s="662"/>
      <c r="E48" s="662"/>
      <c r="F48" s="662"/>
      <c r="G48" s="662"/>
      <c r="H48" s="662"/>
    </row>
  </sheetData>
  <mergeCells count="9">
    <mergeCell ref="A28:H33"/>
    <mergeCell ref="A36:H42"/>
    <mergeCell ref="A44:H47"/>
    <mergeCell ref="D6:E6"/>
    <mergeCell ref="F6:H6"/>
    <mergeCell ref="A9:H9"/>
    <mergeCell ref="A11:H12"/>
    <mergeCell ref="A15:H16"/>
    <mergeCell ref="A18:H26"/>
  </mergeCells>
  <phoneticPr fontId="4"/>
  <pageMargins left="0.7" right="0.7" top="0.75" bottom="0.75" header="0.3" footer="0.3"/>
  <legacy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22"/>
  <sheetViews>
    <sheetView view="pageBreakPreview" topLeftCell="A3" zoomScaleNormal="100" zoomScaleSheetLayoutView="100" workbookViewId="0">
      <selection activeCell="I22" sqref="I22"/>
    </sheetView>
  </sheetViews>
  <sheetFormatPr defaultColWidth="9" defaultRowHeight="24" customHeight="1"/>
  <cols>
    <col min="1" max="1" width="6" style="651" customWidth="1"/>
    <col min="2" max="2" width="26.625" style="651" customWidth="1"/>
    <col min="3" max="3" width="26.375" style="651" customWidth="1"/>
    <col min="4" max="4" width="26.875" style="651" customWidth="1"/>
    <col min="5" max="16384" width="9" style="651"/>
  </cols>
  <sheetData>
    <row r="1" spans="1:4" ht="24" customHeight="1">
      <c r="A1" s="651" t="s">
        <v>615</v>
      </c>
    </row>
    <row r="2" spans="1:4" ht="24" customHeight="1">
      <c r="A2" s="574" t="s">
        <v>734</v>
      </c>
      <c r="B2" s="574"/>
      <c r="C2" s="574"/>
      <c r="D2" s="574"/>
    </row>
    <row r="4" spans="1:4" ht="24" customHeight="1">
      <c r="A4" s="633" t="s">
        <v>775</v>
      </c>
      <c r="D4" s="577"/>
    </row>
    <row r="5" spans="1:4" ht="24" customHeight="1">
      <c r="A5" s="1077" t="s">
        <v>735</v>
      </c>
      <c r="B5" s="1078"/>
      <c r="C5" s="652" t="s">
        <v>736</v>
      </c>
      <c r="D5" s="653" t="s">
        <v>737</v>
      </c>
    </row>
    <row r="6" spans="1:4" ht="24" customHeight="1">
      <c r="A6" s="1079" t="s">
        <v>738</v>
      </c>
      <c r="B6" s="654"/>
      <c r="C6" s="655" t="s">
        <v>739</v>
      </c>
      <c r="D6" s="654"/>
    </row>
    <row r="7" spans="1:4" ht="24" customHeight="1">
      <c r="A7" s="1080"/>
      <c r="B7" s="656"/>
      <c r="C7" s="579"/>
      <c r="D7" s="656"/>
    </row>
    <row r="8" spans="1:4" ht="24" customHeight="1">
      <c r="A8" s="1080"/>
      <c r="B8" s="656" t="s">
        <v>740</v>
      </c>
      <c r="C8" s="657"/>
      <c r="D8" s="657"/>
    </row>
    <row r="9" spans="1:4" ht="24" customHeight="1">
      <c r="A9" s="1080"/>
      <c r="B9" s="656" t="s">
        <v>741</v>
      </c>
      <c r="C9" s="657"/>
      <c r="D9" s="657"/>
    </row>
    <row r="10" spans="1:4" ht="24" customHeight="1">
      <c r="A10" s="1080"/>
      <c r="B10" s="656" t="s">
        <v>742</v>
      </c>
      <c r="C10" s="657"/>
      <c r="D10" s="657"/>
    </row>
    <row r="11" spans="1:4" ht="24" customHeight="1">
      <c r="A11" s="1080"/>
      <c r="B11" s="656" t="s">
        <v>743</v>
      </c>
      <c r="C11" s="657"/>
      <c r="D11" s="657"/>
    </row>
    <row r="12" spans="1:4" ht="24" customHeight="1">
      <c r="A12" s="1080"/>
      <c r="B12" s="656" t="s">
        <v>744</v>
      </c>
      <c r="C12" s="657"/>
      <c r="D12" s="657"/>
    </row>
    <row r="13" spans="1:4" ht="24" customHeight="1">
      <c r="A13" s="1080"/>
      <c r="B13" s="656" t="s">
        <v>745</v>
      </c>
      <c r="C13" s="657"/>
      <c r="D13" s="657"/>
    </row>
    <row r="14" spans="1:4" ht="24" customHeight="1">
      <c r="A14" s="1080"/>
      <c r="B14" s="658" t="s">
        <v>746</v>
      </c>
      <c r="C14" s="577">
        <f>SUM(C8:C13)</f>
        <v>0</v>
      </c>
      <c r="D14" s="656"/>
    </row>
    <row r="15" spans="1:4" ht="24" customHeight="1">
      <c r="A15" s="1079" t="s">
        <v>747</v>
      </c>
      <c r="B15" s="654"/>
      <c r="C15" s="655" t="s">
        <v>739</v>
      </c>
      <c r="D15" s="654"/>
    </row>
    <row r="16" spans="1:4" ht="24" customHeight="1">
      <c r="A16" s="1080"/>
      <c r="B16" s="656" t="s">
        <v>740</v>
      </c>
      <c r="C16" s="657"/>
      <c r="D16" s="657"/>
    </row>
    <row r="17" spans="1:4" ht="24" customHeight="1">
      <c r="A17" s="1080"/>
      <c r="B17" s="656" t="s">
        <v>741</v>
      </c>
      <c r="C17" s="657"/>
      <c r="D17" s="657"/>
    </row>
    <row r="18" spans="1:4" ht="24" customHeight="1">
      <c r="A18" s="1080"/>
      <c r="B18" s="656" t="s">
        <v>742</v>
      </c>
      <c r="C18" s="657"/>
      <c r="D18" s="657"/>
    </row>
    <row r="19" spans="1:4" ht="24" customHeight="1">
      <c r="A19" s="1080"/>
      <c r="B19" s="656" t="s">
        <v>743</v>
      </c>
      <c r="C19" s="657"/>
      <c r="D19" s="657"/>
    </row>
    <row r="20" spans="1:4" ht="24" customHeight="1">
      <c r="A20" s="1080"/>
      <c r="B20" s="656" t="s">
        <v>744</v>
      </c>
      <c r="C20" s="657"/>
      <c r="D20" s="657"/>
    </row>
    <row r="21" spans="1:4" ht="24" customHeight="1">
      <c r="A21" s="1080"/>
      <c r="B21" s="656" t="s">
        <v>745</v>
      </c>
      <c r="C21" s="657"/>
      <c r="D21" s="657"/>
    </row>
    <row r="22" spans="1:4" ht="24" customHeight="1">
      <c r="A22" s="1081"/>
      <c r="B22" s="659" t="s">
        <v>746</v>
      </c>
      <c r="C22" s="660">
        <f>SUM(C16:C21)</f>
        <v>0</v>
      </c>
      <c r="D22" s="661"/>
    </row>
  </sheetData>
  <mergeCells count="3">
    <mergeCell ref="A5:B5"/>
    <mergeCell ref="A6:A14"/>
    <mergeCell ref="A15:A22"/>
  </mergeCells>
  <phoneticPr fontId="4"/>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B050"/>
  </sheetPr>
  <dimension ref="A1:X50"/>
  <sheetViews>
    <sheetView view="pageBreakPreview" zoomScaleNormal="100" zoomScaleSheetLayoutView="100" workbookViewId="0">
      <selection activeCell="A5" sqref="A5:B5"/>
    </sheetView>
  </sheetViews>
  <sheetFormatPr defaultRowHeight="13.5"/>
  <cols>
    <col min="1" max="17" width="4.125" style="134" customWidth="1"/>
    <col min="18" max="20" width="4.75" style="134" customWidth="1"/>
    <col min="21" max="256" width="9" style="134"/>
    <col min="257" max="273" width="4.125" style="134" customWidth="1"/>
    <col min="274" max="276" width="4.75" style="134" customWidth="1"/>
    <col min="277" max="512" width="9" style="134"/>
    <col min="513" max="529" width="4.125" style="134" customWidth="1"/>
    <col min="530" max="532" width="4.75" style="134" customWidth="1"/>
    <col min="533" max="768" width="9" style="134"/>
    <col min="769" max="785" width="4.125" style="134" customWidth="1"/>
    <col min="786" max="788" width="4.75" style="134" customWidth="1"/>
    <col min="789" max="1024" width="9" style="134"/>
    <col min="1025" max="1041" width="4.125" style="134" customWidth="1"/>
    <col min="1042" max="1044" width="4.75" style="134" customWidth="1"/>
    <col min="1045" max="1280" width="9" style="134"/>
    <col min="1281" max="1297" width="4.125" style="134" customWidth="1"/>
    <col min="1298" max="1300" width="4.75" style="134" customWidth="1"/>
    <col min="1301" max="1536" width="9" style="134"/>
    <col min="1537" max="1553" width="4.125" style="134" customWidth="1"/>
    <col min="1554" max="1556" width="4.75" style="134" customWidth="1"/>
    <col min="1557" max="1792" width="9" style="134"/>
    <col min="1793" max="1809" width="4.125" style="134" customWidth="1"/>
    <col min="1810" max="1812" width="4.75" style="134" customWidth="1"/>
    <col min="1813" max="2048" width="9" style="134"/>
    <col min="2049" max="2065" width="4.125" style="134" customWidth="1"/>
    <col min="2066" max="2068" width="4.75" style="134" customWidth="1"/>
    <col min="2069" max="2304" width="9" style="134"/>
    <col min="2305" max="2321" width="4.125" style="134" customWidth="1"/>
    <col min="2322" max="2324" width="4.75" style="134" customWidth="1"/>
    <col min="2325" max="2560" width="9" style="134"/>
    <col min="2561" max="2577" width="4.125" style="134" customWidth="1"/>
    <col min="2578" max="2580" width="4.75" style="134" customWidth="1"/>
    <col min="2581" max="2816" width="9" style="134"/>
    <col min="2817" max="2833" width="4.125" style="134" customWidth="1"/>
    <col min="2834" max="2836" width="4.75" style="134" customWidth="1"/>
    <col min="2837" max="3072" width="9" style="134"/>
    <col min="3073" max="3089" width="4.125" style="134" customWidth="1"/>
    <col min="3090" max="3092" width="4.75" style="134" customWidth="1"/>
    <col min="3093" max="3328" width="9" style="134"/>
    <col min="3329" max="3345" width="4.125" style="134" customWidth="1"/>
    <col min="3346" max="3348" width="4.75" style="134" customWidth="1"/>
    <col min="3349" max="3584" width="9" style="134"/>
    <col min="3585" max="3601" width="4.125" style="134" customWidth="1"/>
    <col min="3602" max="3604" width="4.75" style="134" customWidth="1"/>
    <col min="3605" max="3840" width="9" style="134"/>
    <col min="3841" max="3857" width="4.125" style="134" customWidth="1"/>
    <col min="3858" max="3860" width="4.75" style="134" customWidth="1"/>
    <col min="3861" max="4096" width="9" style="134"/>
    <col min="4097" max="4113" width="4.125" style="134" customWidth="1"/>
    <col min="4114" max="4116" width="4.75" style="134" customWidth="1"/>
    <col min="4117" max="4352" width="9" style="134"/>
    <col min="4353" max="4369" width="4.125" style="134" customWidth="1"/>
    <col min="4370" max="4372" width="4.75" style="134" customWidth="1"/>
    <col min="4373" max="4608" width="9" style="134"/>
    <col min="4609" max="4625" width="4.125" style="134" customWidth="1"/>
    <col min="4626" max="4628" width="4.75" style="134" customWidth="1"/>
    <col min="4629" max="4864" width="9" style="134"/>
    <col min="4865" max="4881" width="4.125" style="134" customWidth="1"/>
    <col min="4882" max="4884" width="4.75" style="134" customWidth="1"/>
    <col min="4885" max="5120" width="9" style="134"/>
    <col min="5121" max="5137" width="4.125" style="134" customWidth="1"/>
    <col min="5138" max="5140" width="4.75" style="134" customWidth="1"/>
    <col min="5141" max="5376" width="9" style="134"/>
    <col min="5377" max="5393" width="4.125" style="134" customWidth="1"/>
    <col min="5394" max="5396" width="4.75" style="134" customWidth="1"/>
    <col min="5397" max="5632" width="9" style="134"/>
    <col min="5633" max="5649" width="4.125" style="134" customWidth="1"/>
    <col min="5650" max="5652" width="4.75" style="134" customWidth="1"/>
    <col min="5653" max="5888" width="9" style="134"/>
    <col min="5889" max="5905" width="4.125" style="134" customWidth="1"/>
    <col min="5906" max="5908" width="4.75" style="134" customWidth="1"/>
    <col min="5909" max="6144" width="9" style="134"/>
    <col min="6145" max="6161" width="4.125" style="134" customWidth="1"/>
    <col min="6162" max="6164" width="4.75" style="134" customWidth="1"/>
    <col min="6165" max="6400" width="9" style="134"/>
    <col min="6401" max="6417" width="4.125" style="134" customWidth="1"/>
    <col min="6418" max="6420" width="4.75" style="134" customWidth="1"/>
    <col min="6421" max="6656" width="9" style="134"/>
    <col min="6657" max="6673" width="4.125" style="134" customWidth="1"/>
    <col min="6674" max="6676" width="4.75" style="134" customWidth="1"/>
    <col min="6677" max="6912" width="9" style="134"/>
    <col min="6913" max="6929" width="4.125" style="134" customWidth="1"/>
    <col min="6930" max="6932" width="4.75" style="134" customWidth="1"/>
    <col min="6933" max="7168" width="9" style="134"/>
    <col min="7169" max="7185" width="4.125" style="134" customWidth="1"/>
    <col min="7186" max="7188" width="4.75" style="134" customWidth="1"/>
    <col min="7189" max="7424" width="9" style="134"/>
    <col min="7425" max="7441" width="4.125" style="134" customWidth="1"/>
    <col min="7442" max="7444" width="4.75" style="134" customWidth="1"/>
    <col min="7445" max="7680" width="9" style="134"/>
    <col min="7681" max="7697" width="4.125" style="134" customWidth="1"/>
    <col min="7698" max="7700" width="4.75" style="134" customWidth="1"/>
    <col min="7701" max="7936" width="9" style="134"/>
    <col min="7937" max="7953" width="4.125" style="134" customWidth="1"/>
    <col min="7954" max="7956" width="4.75" style="134" customWidth="1"/>
    <col min="7957" max="8192" width="9" style="134"/>
    <col min="8193" max="8209" width="4.125" style="134" customWidth="1"/>
    <col min="8210" max="8212" width="4.75" style="134" customWidth="1"/>
    <col min="8213" max="8448" width="9" style="134"/>
    <col min="8449" max="8465" width="4.125" style="134" customWidth="1"/>
    <col min="8466" max="8468" width="4.75" style="134" customWidth="1"/>
    <col min="8469" max="8704" width="9" style="134"/>
    <col min="8705" max="8721" width="4.125" style="134" customWidth="1"/>
    <col min="8722" max="8724" width="4.75" style="134" customWidth="1"/>
    <col min="8725" max="8960" width="9" style="134"/>
    <col min="8961" max="8977" width="4.125" style="134" customWidth="1"/>
    <col min="8978" max="8980" width="4.75" style="134" customWidth="1"/>
    <col min="8981" max="9216" width="9" style="134"/>
    <col min="9217" max="9233" width="4.125" style="134" customWidth="1"/>
    <col min="9234" max="9236" width="4.75" style="134" customWidth="1"/>
    <col min="9237" max="9472" width="9" style="134"/>
    <col min="9473" max="9489" width="4.125" style="134" customWidth="1"/>
    <col min="9490" max="9492" width="4.75" style="134" customWidth="1"/>
    <col min="9493" max="9728" width="9" style="134"/>
    <col min="9729" max="9745" width="4.125" style="134" customWidth="1"/>
    <col min="9746" max="9748" width="4.75" style="134" customWidth="1"/>
    <col min="9749" max="9984" width="9" style="134"/>
    <col min="9985" max="10001" width="4.125" style="134" customWidth="1"/>
    <col min="10002" max="10004" width="4.75" style="134" customWidth="1"/>
    <col min="10005" max="10240" width="9" style="134"/>
    <col min="10241" max="10257" width="4.125" style="134" customWidth="1"/>
    <col min="10258" max="10260" width="4.75" style="134" customWidth="1"/>
    <col min="10261" max="10496" width="9" style="134"/>
    <col min="10497" max="10513" width="4.125" style="134" customWidth="1"/>
    <col min="10514" max="10516" width="4.75" style="134" customWidth="1"/>
    <col min="10517" max="10752" width="9" style="134"/>
    <col min="10753" max="10769" width="4.125" style="134" customWidth="1"/>
    <col min="10770" max="10772" width="4.75" style="134" customWidth="1"/>
    <col min="10773" max="11008" width="9" style="134"/>
    <col min="11009" max="11025" width="4.125" style="134" customWidth="1"/>
    <col min="11026" max="11028" width="4.75" style="134" customWidth="1"/>
    <col min="11029" max="11264" width="9" style="134"/>
    <col min="11265" max="11281" width="4.125" style="134" customWidth="1"/>
    <col min="11282" max="11284" width="4.75" style="134" customWidth="1"/>
    <col min="11285" max="11520" width="9" style="134"/>
    <col min="11521" max="11537" width="4.125" style="134" customWidth="1"/>
    <col min="11538" max="11540" width="4.75" style="134" customWidth="1"/>
    <col min="11541" max="11776" width="9" style="134"/>
    <col min="11777" max="11793" width="4.125" style="134" customWidth="1"/>
    <col min="11794" max="11796" width="4.75" style="134" customWidth="1"/>
    <col min="11797" max="12032" width="9" style="134"/>
    <col min="12033" max="12049" width="4.125" style="134" customWidth="1"/>
    <col min="12050" max="12052" width="4.75" style="134" customWidth="1"/>
    <col min="12053" max="12288" width="9" style="134"/>
    <col min="12289" max="12305" width="4.125" style="134" customWidth="1"/>
    <col min="12306" max="12308" width="4.75" style="134" customWidth="1"/>
    <col min="12309" max="12544" width="9" style="134"/>
    <col min="12545" max="12561" width="4.125" style="134" customWidth="1"/>
    <col min="12562" max="12564" width="4.75" style="134" customWidth="1"/>
    <col min="12565" max="12800" width="9" style="134"/>
    <col min="12801" max="12817" width="4.125" style="134" customWidth="1"/>
    <col min="12818" max="12820" width="4.75" style="134" customWidth="1"/>
    <col min="12821" max="13056" width="9" style="134"/>
    <col min="13057" max="13073" width="4.125" style="134" customWidth="1"/>
    <col min="13074" max="13076" width="4.75" style="134" customWidth="1"/>
    <col min="13077" max="13312" width="9" style="134"/>
    <col min="13313" max="13329" width="4.125" style="134" customWidth="1"/>
    <col min="13330" max="13332" width="4.75" style="134" customWidth="1"/>
    <col min="13333" max="13568" width="9" style="134"/>
    <col min="13569" max="13585" width="4.125" style="134" customWidth="1"/>
    <col min="13586" max="13588" width="4.75" style="134" customWidth="1"/>
    <col min="13589" max="13824" width="9" style="134"/>
    <col min="13825" max="13841" width="4.125" style="134" customWidth="1"/>
    <col min="13842" max="13844" width="4.75" style="134" customWidth="1"/>
    <col min="13845" max="14080" width="9" style="134"/>
    <col min="14081" max="14097" width="4.125" style="134" customWidth="1"/>
    <col min="14098" max="14100" width="4.75" style="134" customWidth="1"/>
    <col min="14101" max="14336" width="9" style="134"/>
    <col min="14337" max="14353" width="4.125" style="134" customWidth="1"/>
    <col min="14354" max="14356" width="4.75" style="134" customWidth="1"/>
    <col min="14357" max="14592" width="9" style="134"/>
    <col min="14593" max="14609" width="4.125" style="134" customWidth="1"/>
    <col min="14610" max="14612" width="4.75" style="134" customWidth="1"/>
    <col min="14613" max="14848" width="9" style="134"/>
    <col min="14849" max="14865" width="4.125" style="134" customWidth="1"/>
    <col min="14866" max="14868" width="4.75" style="134" customWidth="1"/>
    <col min="14869" max="15104" width="9" style="134"/>
    <col min="15105" max="15121" width="4.125" style="134" customWidth="1"/>
    <col min="15122" max="15124" width="4.75" style="134" customWidth="1"/>
    <col min="15125" max="15360" width="9" style="134"/>
    <col min="15361" max="15377" width="4.125" style="134" customWidth="1"/>
    <col min="15378" max="15380" width="4.75" style="134" customWidth="1"/>
    <col min="15381" max="15616" width="9" style="134"/>
    <col min="15617" max="15633" width="4.125" style="134" customWidth="1"/>
    <col min="15634" max="15636" width="4.75" style="134" customWidth="1"/>
    <col min="15637" max="15872" width="9" style="134"/>
    <col min="15873" max="15889" width="4.125" style="134" customWidth="1"/>
    <col min="15890" max="15892" width="4.75" style="134" customWidth="1"/>
    <col min="15893" max="16128" width="9" style="134"/>
    <col min="16129" max="16145" width="4.125" style="134" customWidth="1"/>
    <col min="16146" max="16148" width="4.75" style="134" customWidth="1"/>
    <col min="16149" max="16384" width="9" style="134"/>
  </cols>
  <sheetData>
    <row r="1" spans="1:24" ht="15" thickBot="1">
      <c r="A1" s="136" t="s">
        <v>531</v>
      </c>
      <c r="B1" s="320"/>
    </row>
    <row r="2" spans="1:24" ht="14.25" thickBot="1">
      <c r="A2" s="136"/>
      <c r="V2" s="323">
        <v>1</v>
      </c>
      <c r="W2" s="134" t="s">
        <v>486</v>
      </c>
    </row>
    <row r="3" spans="1:24">
      <c r="P3" s="287"/>
      <c r="Q3" s="287"/>
      <c r="R3" s="287"/>
      <c r="S3" s="287"/>
      <c r="T3" s="288" t="s">
        <v>356</v>
      </c>
    </row>
    <row r="4" spans="1:24">
      <c r="P4" s="287"/>
      <c r="Q4" s="287"/>
      <c r="R4" s="287"/>
      <c r="S4" s="287"/>
      <c r="T4" s="288" t="s">
        <v>357</v>
      </c>
    </row>
    <row r="7" spans="1:24">
      <c r="A7" s="136" t="str">
        <f>VLOOKUP($V$2,$U$7:$X$10,2,0)</f>
        <v>　厚生労働大臣　　殿</v>
      </c>
      <c r="U7" s="134">
        <v>0</v>
      </c>
      <c r="V7" s="134" t="s">
        <v>483</v>
      </c>
      <c r="X7" s="134" t="s">
        <v>484</v>
      </c>
    </row>
    <row r="8" spans="1:24">
      <c r="U8" s="134">
        <v>1</v>
      </c>
      <c r="V8" s="134" t="s">
        <v>348</v>
      </c>
      <c r="X8" s="134" t="s">
        <v>473</v>
      </c>
    </row>
    <row r="9" spans="1:24">
      <c r="U9" s="134">
        <v>2</v>
      </c>
      <c r="V9" s="134" t="s">
        <v>342</v>
      </c>
      <c r="X9" s="134" t="s">
        <v>474</v>
      </c>
    </row>
    <row r="10" spans="1:24">
      <c r="N10" s="289" t="s">
        <v>359</v>
      </c>
      <c r="O10" s="287"/>
      <c r="P10" s="287"/>
      <c r="Q10" s="287"/>
      <c r="R10" s="287"/>
      <c r="S10" s="287"/>
      <c r="T10" s="287"/>
      <c r="U10" s="134">
        <v>3</v>
      </c>
      <c r="V10" s="134" t="s">
        <v>485</v>
      </c>
      <c r="X10" s="134" t="s">
        <v>474</v>
      </c>
    </row>
    <row r="11" spans="1:24">
      <c r="N11" s="289" t="s">
        <v>360</v>
      </c>
      <c r="O11" s="287"/>
      <c r="P11" s="287"/>
      <c r="Q11" s="287"/>
      <c r="R11" s="287"/>
      <c r="S11" s="287"/>
      <c r="T11" s="287"/>
    </row>
    <row r="12" spans="1:24">
      <c r="N12" s="289" t="s">
        <v>361</v>
      </c>
      <c r="O12" s="287"/>
      <c r="P12" s="287"/>
      <c r="Q12" s="287"/>
      <c r="R12" s="287"/>
      <c r="S12" s="287"/>
      <c r="T12" s="287"/>
    </row>
    <row r="17" spans="1:20">
      <c r="A17" s="1085" t="s">
        <v>362</v>
      </c>
      <c r="B17" s="1085"/>
      <c r="C17" s="1085"/>
      <c r="D17" s="1085"/>
      <c r="E17" s="1085"/>
      <c r="F17" s="1085"/>
      <c r="G17" s="1085"/>
      <c r="H17" s="1085"/>
      <c r="I17" s="1085"/>
      <c r="J17" s="1085"/>
      <c r="K17" s="1085"/>
      <c r="L17" s="1085"/>
      <c r="M17" s="1085"/>
      <c r="N17" s="1085"/>
      <c r="O17" s="1085"/>
      <c r="P17" s="1085"/>
      <c r="Q17" s="1085"/>
      <c r="R17" s="1085"/>
      <c r="S17" s="1085"/>
      <c r="T17" s="1085"/>
    </row>
    <row r="22" spans="1:20">
      <c r="B22" s="135"/>
    </row>
    <row r="23" spans="1:20">
      <c r="B23" s="1082" t="s">
        <v>488</v>
      </c>
      <c r="C23" s="1082"/>
      <c r="D23" s="1082"/>
      <c r="E23" s="1082"/>
      <c r="F23" s="1082"/>
      <c r="G23" s="1082"/>
      <c r="H23" s="1082"/>
      <c r="I23" s="1082"/>
      <c r="J23" s="1082"/>
      <c r="K23" s="1082"/>
      <c r="L23" s="1082"/>
      <c r="M23" s="134" t="s">
        <v>364</v>
      </c>
    </row>
    <row r="24" spans="1:20">
      <c r="B24" s="134" t="str">
        <f>CONCATENATE(VLOOKUP(V2,$U$7:$X$10,4,0),"について、当該交付要綱第５の（９）の規定に基づき")</f>
        <v>医療関係者研修費等補助金について、当該交付要綱第５の（９）の規定に基づき</v>
      </c>
      <c r="C24" s="135"/>
      <c r="D24" s="135"/>
      <c r="E24" s="135"/>
      <c r="F24" s="135"/>
      <c r="G24" s="135"/>
      <c r="H24" s="135"/>
      <c r="I24" s="135"/>
      <c r="J24" s="135"/>
      <c r="K24" s="135"/>
      <c r="L24" s="135"/>
      <c r="M24" s="135"/>
      <c r="N24" s="135"/>
      <c r="O24" s="135"/>
      <c r="P24" s="135"/>
    </row>
    <row r="25" spans="1:20">
      <c r="B25" s="1083" t="s">
        <v>375</v>
      </c>
      <c r="C25" s="1083"/>
      <c r="D25" s="1083"/>
      <c r="E25" s="1083"/>
      <c r="F25" s="1083"/>
      <c r="G25" s="1083"/>
      <c r="H25" s="1083"/>
      <c r="I25" s="1083"/>
      <c r="J25" s="1083"/>
      <c r="K25" s="1083"/>
      <c r="L25" s="1083"/>
      <c r="M25" s="1083"/>
      <c r="N25" s="1083"/>
      <c r="O25" s="1083"/>
      <c r="P25" s="1083"/>
      <c r="Q25" s="1083"/>
      <c r="R25" s="1083"/>
    </row>
    <row r="26" spans="1:20">
      <c r="B26" s="136"/>
    </row>
    <row r="29" spans="1:20">
      <c r="B29" s="136" t="s">
        <v>487</v>
      </c>
    </row>
    <row r="30" spans="1:20">
      <c r="B30" s="134" t="s">
        <v>475</v>
      </c>
    </row>
    <row r="31" spans="1:20">
      <c r="B31" s="136"/>
      <c r="H31" s="324"/>
    </row>
    <row r="32" spans="1:20">
      <c r="B32" s="136"/>
    </row>
    <row r="33" spans="2:19">
      <c r="B33" s="136"/>
      <c r="O33" s="290" t="s">
        <v>476</v>
      </c>
      <c r="P33" s="1084"/>
      <c r="Q33" s="1084"/>
      <c r="R33" s="1084"/>
      <c r="S33" s="134" t="s">
        <v>477</v>
      </c>
    </row>
    <row r="34" spans="2:19">
      <c r="P34" s="287"/>
      <c r="Q34" s="287"/>
      <c r="R34" s="287"/>
    </row>
    <row r="35" spans="2:19">
      <c r="P35" s="287"/>
      <c r="Q35" s="287"/>
      <c r="R35" s="287"/>
    </row>
    <row r="36" spans="2:19">
      <c r="B36" s="136" t="s">
        <v>478</v>
      </c>
      <c r="P36" s="287"/>
      <c r="Q36" s="287"/>
      <c r="R36" s="287"/>
    </row>
    <row r="37" spans="2:19">
      <c r="B37" s="134" t="s">
        <v>513</v>
      </c>
      <c r="P37" s="287"/>
      <c r="Q37" s="287"/>
      <c r="R37" s="287"/>
    </row>
    <row r="38" spans="2:19">
      <c r="B38" s="136"/>
      <c r="P38" s="287"/>
      <c r="Q38" s="287"/>
      <c r="R38" s="287"/>
    </row>
    <row r="39" spans="2:19">
      <c r="B39" s="136"/>
      <c r="P39" s="287"/>
      <c r="Q39" s="287"/>
      <c r="R39" s="287"/>
    </row>
    <row r="40" spans="2:19">
      <c r="O40" s="290" t="s">
        <v>476</v>
      </c>
      <c r="P40" s="1084"/>
      <c r="Q40" s="1084"/>
      <c r="R40" s="1084"/>
      <c r="S40" s="291" t="s">
        <v>477</v>
      </c>
    </row>
    <row r="43" spans="2:19">
      <c r="B43" s="136"/>
    </row>
    <row r="44" spans="2:19">
      <c r="B44" s="137" t="s">
        <v>479</v>
      </c>
    </row>
    <row r="45" spans="2:19">
      <c r="B45" s="137" t="s">
        <v>480</v>
      </c>
    </row>
    <row r="46" spans="2:19">
      <c r="B46" s="137" t="s">
        <v>481</v>
      </c>
    </row>
    <row r="47" spans="2:19">
      <c r="B47" s="136" t="s">
        <v>482</v>
      </c>
    </row>
    <row r="49" spans="2:2">
      <c r="B49" s="292" t="s">
        <v>264</v>
      </c>
    </row>
    <row r="50" spans="2:2">
      <c r="B50" s="292" t="s">
        <v>326</v>
      </c>
    </row>
  </sheetData>
  <mergeCells count="5">
    <mergeCell ref="B23:L23"/>
    <mergeCell ref="B25:R25"/>
    <mergeCell ref="P33:R33"/>
    <mergeCell ref="P40:R40"/>
    <mergeCell ref="A17:T17"/>
  </mergeCells>
  <phoneticPr fontId="4"/>
  <dataValidations disablePrompts="1" count="1">
    <dataValidation type="list" allowBlank="1" showInputMessage="1" showErrorMessage="1" sqref="V2">
      <formula1>$U$7:$U$10</formula1>
    </dataValidation>
  </dataValidations>
  <printOptions horizontalCentered="1"/>
  <pageMargins left="0.51181102362204722" right="0.51181102362204722" top="0.55118110236220474" bottom="0.55118110236220474" header="0.31496062992125984" footer="0.31496062992125984"/>
  <pageSetup paperSize="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0000"/>
  </sheetPr>
  <dimension ref="A1:T50"/>
  <sheetViews>
    <sheetView view="pageBreakPreview" zoomScaleNormal="100" zoomScaleSheetLayoutView="100" workbookViewId="0"/>
  </sheetViews>
  <sheetFormatPr defaultRowHeight="13.5"/>
  <cols>
    <col min="1" max="17" width="4.125" style="134" customWidth="1"/>
    <col min="18" max="20" width="4.75" style="134" customWidth="1"/>
    <col min="21" max="256" width="9" style="134"/>
    <col min="257" max="273" width="4.125" style="134" customWidth="1"/>
    <col min="274" max="276" width="4.75" style="134" customWidth="1"/>
    <col min="277" max="512" width="9" style="134"/>
    <col min="513" max="529" width="4.125" style="134" customWidth="1"/>
    <col min="530" max="532" width="4.75" style="134" customWidth="1"/>
    <col min="533" max="768" width="9" style="134"/>
    <col min="769" max="785" width="4.125" style="134" customWidth="1"/>
    <col min="786" max="788" width="4.75" style="134" customWidth="1"/>
    <col min="789" max="1024" width="9" style="134"/>
    <col min="1025" max="1041" width="4.125" style="134" customWidth="1"/>
    <col min="1042" max="1044" width="4.75" style="134" customWidth="1"/>
    <col min="1045" max="1280" width="9" style="134"/>
    <col min="1281" max="1297" width="4.125" style="134" customWidth="1"/>
    <col min="1298" max="1300" width="4.75" style="134" customWidth="1"/>
    <col min="1301" max="1536" width="9" style="134"/>
    <col min="1537" max="1553" width="4.125" style="134" customWidth="1"/>
    <col min="1554" max="1556" width="4.75" style="134" customWidth="1"/>
    <col min="1557" max="1792" width="9" style="134"/>
    <col min="1793" max="1809" width="4.125" style="134" customWidth="1"/>
    <col min="1810" max="1812" width="4.75" style="134" customWidth="1"/>
    <col min="1813" max="2048" width="9" style="134"/>
    <col min="2049" max="2065" width="4.125" style="134" customWidth="1"/>
    <col min="2066" max="2068" width="4.75" style="134" customWidth="1"/>
    <col min="2069" max="2304" width="9" style="134"/>
    <col min="2305" max="2321" width="4.125" style="134" customWidth="1"/>
    <col min="2322" max="2324" width="4.75" style="134" customWidth="1"/>
    <col min="2325" max="2560" width="9" style="134"/>
    <col min="2561" max="2577" width="4.125" style="134" customWidth="1"/>
    <col min="2578" max="2580" width="4.75" style="134" customWidth="1"/>
    <col min="2581" max="2816" width="9" style="134"/>
    <col min="2817" max="2833" width="4.125" style="134" customWidth="1"/>
    <col min="2834" max="2836" width="4.75" style="134" customWidth="1"/>
    <col min="2837" max="3072" width="9" style="134"/>
    <col min="3073" max="3089" width="4.125" style="134" customWidth="1"/>
    <col min="3090" max="3092" width="4.75" style="134" customWidth="1"/>
    <col min="3093" max="3328" width="9" style="134"/>
    <col min="3329" max="3345" width="4.125" style="134" customWidth="1"/>
    <col min="3346" max="3348" width="4.75" style="134" customWidth="1"/>
    <col min="3349" max="3584" width="9" style="134"/>
    <col min="3585" max="3601" width="4.125" style="134" customWidth="1"/>
    <col min="3602" max="3604" width="4.75" style="134" customWidth="1"/>
    <col min="3605" max="3840" width="9" style="134"/>
    <col min="3841" max="3857" width="4.125" style="134" customWidth="1"/>
    <col min="3858" max="3860" width="4.75" style="134" customWidth="1"/>
    <col min="3861" max="4096" width="9" style="134"/>
    <col min="4097" max="4113" width="4.125" style="134" customWidth="1"/>
    <col min="4114" max="4116" width="4.75" style="134" customWidth="1"/>
    <col min="4117" max="4352" width="9" style="134"/>
    <col min="4353" max="4369" width="4.125" style="134" customWidth="1"/>
    <col min="4370" max="4372" width="4.75" style="134" customWidth="1"/>
    <col min="4373" max="4608" width="9" style="134"/>
    <col min="4609" max="4625" width="4.125" style="134" customWidth="1"/>
    <col min="4626" max="4628" width="4.75" style="134" customWidth="1"/>
    <col min="4629" max="4864" width="9" style="134"/>
    <col min="4865" max="4881" width="4.125" style="134" customWidth="1"/>
    <col min="4882" max="4884" width="4.75" style="134" customWidth="1"/>
    <col min="4885" max="5120" width="9" style="134"/>
    <col min="5121" max="5137" width="4.125" style="134" customWidth="1"/>
    <col min="5138" max="5140" width="4.75" style="134" customWidth="1"/>
    <col min="5141" max="5376" width="9" style="134"/>
    <col min="5377" max="5393" width="4.125" style="134" customWidth="1"/>
    <col min="5394" max="5396" width="4.75" style="134" customWidth="1"/>
    <col min="5397" max="5632" width="9" style="134"/>
    <col min="5633" max="5649" width="4.125" style="134" customWidth="1"/>
    <col min="5650" max="5652" width="4.75" style="134" customWidth="1"/>
    <col min="5653" max="5888" width="9" style="134"/>
    <col min="5889" max="5905" width="4.125" style="134" customWidth="1"/>
    <col min="5906" max="5908" width="4.75" style="134" customWidth="1"/>
    <col min="5909" max="6144" width="9" style="134"/>
    <col min="6145" max="6161" width="4.125" style="134" customWidth="1"/>
    <col min="6162" max="6164" width="4.75" style="134" customWidth="1"/>
    <col min="6165" max="6400" width="9" style="134"/>
    <col min="6401" max="6417" width="4.125" style="134" customWidth="1"/>
    <col min="6418" max="6420" width="4.75" style="134" customWidth="1"/>
    <col min="6421" max="6656" width="9" style="134"/>
    <col min="6657" max="6673" width="4.125" style="134" customWidth="1"/>
    <col min="6674" max="6676" width="4.75" style="134" customWidth="1"/>
    <col min="6677" max="6912" width="9" style="134"/>
    <col min="6913" max="6929" width="4.125" style="134" customWidth="1"/>
    <col min="6930" max="6932" width="4.75" style="134" customWidth="1"/>
    <col min="6933" max="7168" width="9" style="134"/>
    <col min="7169" max="7185" width="4.125" style="134" customWidth="1"/>
    <col min="7186" max="7188" width="4.75" style="134" customWidth="1"/>
    <col min="7189" max="7424" width="9" style="134"/>
    <col min="7425" max="7441" width="4.125" style="134" customWidth="1"/>
    <col min="7442" max="7444" width="4.75" style="134" customWidth="1"/>
    <col min="7445" max="7680" width="9" style="134"/>
    <col min="7681" max="7697" width="4.125" style="134" customWidth="1"/>
    <col min="7698" max="7700" width="4.75" style="134" customWidth="1"/>
    <col min="7701" max="7936" width="9" style="134"/>
    <col min="7937" max="7953" width="4.125" style="134" customWidth="1"/>
    <col min="7954" max="7956" width="4.75" style="134" customWidth="1"/>
    <col min="7957" max="8192" width="9" style="134"/>
    <col min="8193" max="8209" width="4.125" style="134" customWidth="1"/>
    <col min="8210" max="8212" width="4.75" style="134" customWidth="1"/>
    <col min="8213" max="8448" width="9" style="134"/>
    <col min="8449" max="8465" width="4.125" style="134" customWidth="1"/>
    <col min="8466" max="8468" width="4.75" style="134" customWidth="1"/>
    <col min="8469" max="8704" width="9" style="134"/>
    <col min="8705" max="8721" width="4.125" style="134" customWidth="1"/>
    <col min="8722" max="8724" width="4.75" style="134" customWidth="1"/>
    <col min="8725" max="8960" width="9" style="134"/>
    <col min="8961" max="8977" width="4.125" style="134" customWidth="1"/>
    <col min="8978" max="8980" width="4.75" style="134" customWidth="1"/>
    <col min="8981" max="9216" width="9" style="134"/>
    <col min="9217" max="9233" width="4.125" style="134" customWidth="1"/>
    <col min="9234" max="9236" width="4.75" style="134" customWidth="1"/>
    <col min="9237" max="9472" width="9" style="134"/>
    <col min="9473" max="9489" width="4.125" style="134" customWidth="1"/>
    <col min="9490" max="9492" width="4.75" style="134" customWidth="1"/>
    <col min="9493" max="9728" width="9" style="134"/>
    <col min="9729" max="9745" width="4.125" style="134" customWidth="1"/>
    <col min="9746" max="9748" width="4.75" style="134" customWidth="1"/>
    <col min="9749" max="9984" width="9" style="134"/>
    <col min="9985" max="10001" width="4.125" style="134" customWidth="1"/>
    <col min="10002" max="10004" width="4.75" style="134" customWidth="1"/>
    <col min="10005" max="10240" width="9" style="134"/>
    <col min="10241" max="10257" width="4.125" style="134" customWidth="1"/>
    <col min="10258" max="10260" width="4.75" style="134" customWidth="1"/>
    <col min="10261" max="10496" width="9" style="134"/>
    <col min="10497" max="10513" width="4.125" style="134" customWidth="1"/>
    <col min="10514" max="10516" width="4.75" style="134" customWidth="1"/>
    <col min="10517" max="10752" width="9" style="134"/>
    <col min="10753" max="10769" width="4.125" style="134" customWidth="1"/>
    <col min="10770" max="10772" width="4.75" style="134" customWidth="1"/>
    <col min="10773" max="11008" width="9" style="134"/>
    <col min="11009" max="11025" width="4.125" style="134" customWidth="1"/>
    <col min="11026" max="11028" width="4.75" style="134" customWidth="1"/>
    <col min="11029" max="11264" width="9" style="134"/>
    <col min="11265" max="11281" width="4.125" style="134" customWidth="1"/>
    <col min="11282" max="11284" width="4.75" style="134" customWidth="1"/>
    <col min="11285" max="11520" width="9" style="134"/>
    <col min="11521" max="11537" width="4.125" style="134" customWidth="1"/>
    <col min="11538" max="11540" width="4.75" style="134" customWidth="1"/>
    <col min="11541" max="11776" width="9" style="134"/>
    <col min="11777" max="11793" width="4.125" style="134" customWidth="1"/>
    <col min="11794" max="11796" width="4.75" style="134" customWidth="1"/>
    <col min="11797" max="12032" width="9" style="134"/>
    <col min="12033" max="12049" width="4.125" style="134" customWidth="1"/>
    <col min="12050" max="12052" width="4.75" style="134" customWidth="1"/>
    <col min="12053" max="12288" width="9" style="134"/>
    <col min="12289" max="12305" width="4.125" style="134" customWidth="1"/>
    <col min="12306" max="12308" width="4.75" style="134" customWidth="1"/>
    <col min="12309" max="12544" width="9" style="134"/>
    <col min="12545" max="12561" width="4.125" style="134" customWidth="1"/>
    <col min="12562" max="12564" width="4.75" style="134" customWidth="1"/>
    <col min="12565" max="12800" width="9" style="134"/>
    <col min="12801" max="12817" width="4.125" style="134" customWidth="1"/>
    <col min="12818" max="12820" width="4.75" style="134" customWidth="1"/>
    <col min="12821" max="13056" width="9" style="134"/>
    <col min="13057" max="13073" width="4.125" style="134" customWidth="1"/>
    <col min="13074" max="13076" width="4.75" style="134" customWidth="1"/>
    <col min="13077" max="13312" width="9" style="134"/>
    <col min="13313" max="13329" width="4.125" style="134" customWidth="1"/>
    <col min="13330" max="13332" width="4.75" style="134" customWidth="1"/>
    <col min="13333" max="13568" width="9" style="134"/>
    <col min="13569" max="13585" width="4.125" style="134" customWidth="1"/>
    <col min="13586" max="13588" width="4.75" style="134" customWidth="1"/>
    <col min="13589" max="13824" width="9" style="134"/>
    <col min="13825" max="13841" width="4.125" style="134" customWidth="1"/>
    <col min="13842" max="13844" width="4.75" style="134" customWidth="1"/>
    <col min="13845" max="14080" width="9" style="134"/>
    <col min="14081" max="14097" width="4.125" style="134" customWidth="1"/>
    <col min="14098" max="14100" width="4.75" style="134" customWidth="1"/>
    <col min="14101" max="14336" width="9" style="134"/>
    <col min="14337" max="14353" width="4.125" style="134" customWidth="1"/>
    <col min="14354" max="14356" width="4.75" style="134" customWidth="1"/>
    <col min="14357" max="14592" width="9" style="134"/>
    <col min="14593" max="14609" width="4.125" style="134" customWidth="1"/>
    <col min="14610" max="14612" width="4.75" style="134" customWidth="1"/>
    <col min="14613" max="14848" width="9" style="134"/>
    <col min="14849" max="14865" width="4.125" style="134" customWidth="1"/>
    <col min="14866" max="14868" width="4.75" style="134" customWidth="1"/>
    <col min="14869" max="15104" width="9" style="134"/>
    <col min="15105" max="15121" width="4.125" style="134" customWidth="1"/>
    <col min="15122" max="15124" width="4.75" style="134" customWidth="1"/>
    <col min="15125" max="15360" width="9" style="134"/>
    <col min="15361" max="15377" width="4.125" style="134" customWidth="1"/>
    <col min="15378" max="15380" width="4.75" style="134" customWidth="1"/>
    <col min="15381" max="15616" width="9" style="134"/>
    <col min="15617" max="15633" width="4.125" style="134" customWidth="1"/>
    <col min="15634" max="15636" width="4.75" style="134" customWidth="1"/>
    <col min="15637" max="15872" width="9" style="134"/>
    <col min="15873" max="15889" width="4.125" style="134" customWidth="1"/>
    <col min="15890" max="15892" width="4.75" style="134" customWidth="1"/>
    <col min="15893" max="16128" width="9" style="134"/>
    <col min="16129" max="16145" width="4.125" style="134" customWidth="1"/>
    <col min="16146" max="16148" width="4.75" style="134" customWidth="1"/>
    <col min="16149" max="16384" width="9" style="134"/>
  </cols>
  <sheetData>
    <row r="1" spans="1:20" ht="14.25">
      <c r="A1" s="136" t="s">
        <v>388</v>
      </c>
      <c r="B1" s="320"/>
    </row>
    <row r="2" spans="1:20">
      <c r="A2" s="136"/>
    </row>
    <row r="3" spans="1:20">
      <c r="P3" s="287"/>
      <c r="Q3" s="287"/>
      <c r="R3" s="287"/>
      <c r="S3" s="287"/>
      <c r="T3" s="288" t="s">
        <v>356</v>
      </c>
    </row>
    <row r="4" spans="1:20">
      <c r="P4" s="287"/>
      <c r="Q4" s="287"/>
      <c r="R4" s="287"/>
      <c r="S4" s="287"/>
      <c r="T4" s="288" t="s">
        <v>357</v>
      </c>
    </row>
    <row r="7" spans="1:20">
      <c r="A7" s="136" t="s">
        <v>358</v>
      </c>
    </row>
    <row r="10" spans="1:20">
      <c r="N10" s="289" t="s">
        <v>359</v>
      </c>
      <c r="O10" s="287"/>
      <c r="P10" s="287"/>
      <c r="Q10" s="287"/>
      <c r="R10" s="287"/>
      <c r="S10" s="287"/>
      <c r="T10" s="287"/>
    </row>
    <row r="11" spans="1:20">
      <c r="N11" s="289" t="s">
        <v>360</v>
      </c>
      <c r="O11" s="287"/>
      <c r="P11" s="287"/>
      <c r="Q11" s="287"/>
      <c r="R11" s="287"/>
      <c r="S11" s="287"/>
      <c r="T11" s="287"/>
    </row>
    <row r="12" spans="1:20">
      <c r="N12" s="289" t="s">
        <v>361</v>
      </c>
      <c r="O12" s="287"/>
      <c r="P12" s="287"/>
      <c r="Q12" s="287"/>
      <c r="R12" s="287"/>
      <c r="S12" s="287"/>
      <c r="T12" s="287"/>
    </row>
    <row r="17" spans="1:20">
      <c r="A17" s="1085" t="s">
        <v>362</v>
      </c>
      <c r="B17" s="1085"/>
      <c r="C17" s="1085"/>
      <c r="D17" s="1085"/>
      <c r="E17" s="1085"/>
      <c r="F17" s="1085"/>
      <c r="G17" s="1085"/>
      <c r="H17" s="1085"/>
      <c r="I17" s="1085"/>
      <c r="J17" s="1085"/>
      <c r="K17" s="1085"/>
      <c r="L17" s="1085"/>
      <c r="M17" s="1085"/>
      <c r="N17" s="1085"/>
      <c r="O17" s="1085"/>
      <c r="P17" s="1085"/>
      <c r="Q17" s="1085"/>
      <c r="R17" s="1085"/>
      <c r="S17" s="1085"/>
      <c r="T17" s="1085"/>
    </row>
    <row r="23" spans="1:20">
      <c r="B23" s="1086" t="s">
        <v>363</v>
      </c>
      <c r="C23" s="1086"/>
      <c r="D23" s="1086"/>
      <c r="E23" s="1086"/>
      <c r="F23" s="1086"/>
      <c r="G23" s="1086"/>
      <c r="H23" s="1086"/>
      <c r="I23" s="1086"/>
      <c r="J23" s="1086"/>
      <c r="K23" s="1086"/>
      <c r="L23" s="1086"/>
      <c r="M23" s="134" t="s">
        <v>364</v>
      </c>
    </row>
    <row r="24" spans="1:20">
      <c r="B24" s="135" t="s">
        <v>376</v>
      </c>
      <c r="C24" s="135"/>
      <c r="D24" s="135"/>
      <c r="E24" s="135"/>
      <c r="F24" s="135"/>
      <c r="G24" s="135"/>
      <c r="H24" s="135"/>
      <c r="I24" s="135"/>
      <c r="J24" s="135"/>
      <c r="K24" s="135"/>
      <c r="L24" s="135"/>
      <c r="M24" s="135"/>
      <c r="N24" s="135"/>
      <c r="O24" s="135"/>
      <c r="P24" s="135"/>
    </row>
    <row r="25" spans="1:20">
      <c r="B25" s="1083" t="s">
        <v>375</v>
      </c>
      <c r="C25" s="1083"/>
      <c r="D25" s="1083"/>
      <c r="E25" s="1083"/>
      <c r="F25" s="1083"/>
      <c r="G25" s="1083"/>
      <c r="H25" s="1083"/>
      <c r="I25" s="1083"/>
      <c r="J25" s="1083"/>
      <c r="K25" s="1083"/>
      <c r="L25" s="1083"/>
      <c r="M25" s="1083"/>
      <c r="N25" s="1083"/>
      <c r="O25" s="1083"/>
      <c r="P25" s="1083"/>
      <c r="Q25" s="1083"/>
      <c r="R25" s="1083"/>
    </row>
    <row r="26" spans="1:20">
      <c r="B26" s="136"/>
    </row>
    <row r="29" spans="1:20">
      <c r="B29" s="136" t="s">
        <v>365</v>
      </c>
    </row>
    <row r="30" spans="1:20">
      <c r="B30" s="136" t="s">
        <v>366</v>
      </c>
      <c r="C30" s="134" t="s">
        <v>367</v>
      </c>
    </row>
    <row r="31" spans="1:20">
      <c r="B31" s="136"/>
    </row>
    <row r="32" spans="1:20">
      <c r="B32" s="136"/>
    </row>
    <row r="33" spans="2:19">
      <c r="B33" s="136"/>
      <c r="O33" s="290" t="s">
        <v>368</v>
      </c>
      <c r="P33" s="1084"/>
      <c r="Q33" s="1084"/>
      <c r="R33" s="1084"/>
      <c r="S33" s="134" t="s">
        <v>369</v>
      </c>
    </row>
    <row r="34" spans="2:19">
      <c r="P34" s="287"/>
      <c r="Q34" s="287"/>
      <c r="R34" s="287"/>
    </row>
    <row r="35" spans="2:19">
      <c r="P35" s="287"/>
      <c r="Q35" s="287"/>
      <c r="R35" s="287"/>
    </row>
    <row r="36" spans="2:19">
      <c r="B36" s="136" t="s">
        <v>370</v>
      </c>
      <c r="P36" s="287"/>
      <c r="Q36" s="287"/>
      <c r="R36" s="287"/>
    </row>
    <row r="37" spans="2:19">
      <c r="B37" s="136"/>
      <c r="C37" s="134" t="s">
        <v>371</v>
      </c>
      <c r="P37" s="287"/>
      <c r="Q37" s="287"/>
      <c r="R37" s="287"/>
    </row>
    <row r="38" spans="2:19">
      <c r="B38" s="136"/>
      <c r="P38" s="287"/>
      <c r="Q38" s="287"/>
      <c r="R38" s="287"/>
    </row>
    <row r="39" spans="2:19">
      <c r="B39" s="136"/>
      <c r="P39" s="287"/>
      <c r="Q39" s="287"/>
      <c r="R39" s="287"/>
    </row>
    <row r="40" spans="2:19">
      <c r="O40" s="290" t="s">
        <v>368</v>
      </c>
      <c r="P40" s="1084"/>
      <c r="Q40" s="1084"/>
      <c r="R40" s="1084"/>
      <c r="S40" s="291" t="s">
        <v>369</v>
      </c>
    </row>
    <row r="43" spans="2:19">
      <c r="B43" s="136"/>
    </row>
    <row r="44" spans="2:19">
      <c r="B44" s="137" t="s">
        <v>372</v>
      </c>
    </row>
    <row r="45" spans="2:19">
      <c r="B45" s="137" t="s">
        <v>373</v>
      </c>
    </row>
    <row r="46" spans="2:19">
      <c r="B46" s="137" t="s">
        <v>374</v>
      </c>
    </row>
    <row r="47" spans="2:19">
      <c r="B47" s="136" t="s">
        <v>366</v>
      </c>
    </row>
    <row r="49" spans="2:2">
      <c r="B49" s="292" t="s">
        <v>264</v>
      </c>
    </row>
    <row r="50" spans="2:2">
      <c r="B50" s="292" t="s">
        <v>326</v>
      </c>
    </row>
  </sheetData>
  <mergeCells count="5">
    <mergeCell ref="A17:T17"/>
    <mergeCell ref="B23:L23"/>
    <mergeCell ref="B25:R25"/>
    <mergeCell ref="P33:R33"/>
    <mergeCell ref="P40:R40"/>
  </mergeCells>
  <phoneticPr fontId="4"/>
  <printOptions horizontalCentered="1"/>
  <pageMargins left="0.51181102362204722" right="0.51181102362204722" top="0.55118110236220474" bottom="0.55118110236220474"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0000"/>
  </sheetPr>
  <dimension ref="A1:T50"/>
  <sheetViews>
    <sheetView view="pageBreakPreview" zoomScaleNormal="100" zoomScaleSheetLayoutView="100" workbookViewId="0"/>
  </sheetViews>
  <sheetFormatPr defaultRowHeight="13.5"/>
  <cols>
    <col min="1" max="17" width="4.125" style="131" customWidth="1"/>
    <col min="18" max="20" width="4.75" style="131" customWidth="1"/>
    <col min="21" max="256" width="9" style="131"/>
    <col min="257" max="273" width="4.125" style="131" customWidth="1"/>
    <col min="274" max="276" width="4.75" style="131" customWidth="1"/>
    <col min="277" max="512" width="9" style="131"/>
    <col min="513" max="529" width="4.125" style="131" customWidth="1"/>
    <col min="530" max="532" width="4.75" style="131" customWidth="1"/>
    <col min="533" max="768" width="9" style="131"/>
    <col min="769" max="785" width="4.125" style="131" customWidth="1"/>
    <col min="786" max="788" width="4.75" style="131" customWidth="1"/>
    <col min="789" max="1024" width="9" style="131"/>
    <col min="1025" max="1041" width="4.125" style="131" customWidth="1"/>
    <col min="1042" max="1044" width="4.75" style="131" customWidth="1"/>
    <col min="1045" max="1280" width="9" style="131"/>
    <col min="1281" max="1297" width="4.125" style="131" customWidth="1"/>
    <col min="1298" max="1300" width="4.75" style="131" customWidth="1"/>
    <col min="1301" max="1536" width="9" style="131"/>
    <col min="1537" max="1553" width="4.125" style="131" customWidth="1"/>
    <col min="1554" max="1556" width="4.75" style="131" customWidth="1"/>
    <col min="1557" max="1792" width="9" style="131"/>
    <col min="1793" max="1809" width="4.125" style="131" customWidth="1"/>
    <col min="1810" max="1812" width="4.75" style="131" customWidth="1"/>
    <col min="1813" max="2048" width="9" style="131"/>
    <col min="2049" max="2065" width="4.125" style="131" customWidth="1"/>
    <col min="2066" max="2068" width="4.75" style="131" customWidth="1"/>
    <col min="2069" max="2304" width="9" style="131"/>
    <col min="2305" max="2321" width="4.125" style="131" customWidth="1"/>
    <col min="2322" max="2324" width="4.75" style="131" customWidth="1"/>
    <col min="2325" max="2560" width="9" style="131"/>
    <col min="2561" max="2577" width="4.125" style="131" customWidth="1"/>
    <col min="2578" max="2580" width="4.75" style="131" customWidth="1"/>
    <col min="2581" max="2816" width="9" style="131"/>
    <col min="2817" max="2833" width="4.125" style="131" customWidth="1"/>
    <col min="2834" max="2836" width="4.75" style="131" customWidth="1"/>
    <col min="2837" max="3072" width="9" style="131"/>
    <col min="3073" max="3089" width="4.125" style="131" customWidth="1"/>
    <col min="3090" max="3092" width="4.75" style="131" customWidth="1"/>
    <col min="3093" max="3328" width="9" style="131"/>
    <col min="3329" max="3345" width="4.125" style="131" customWidth="1"/>
    <col min="3346" max="3348" width="4.75" style="131" customWidth="1"/>
    <col min="3349" max="3584" width="9" style="131"/>
    <col min="3585" max="3601" width="4.125" style="131" customWidth="1"/>
    <col min="3602" max="3604" width="4.75" style="131" customWidth="1"/>
    <col min="3605" max="3840" width="9" style="131"/>
    <col min="3841" max="3857" width="4.125" style="131" customWidth="1"/>
    <col min="3858" max="3860" width="4.75" style="131" customWidth="1"/>
    <col min="3861" max="4096" width="9" style="131"/>
    <col min="4097" max="4113" width="4.125" style="131" customWidth="1"/>
    <col min="4114" max="4116" width="4.75" style="131" customWidth="1"/>
    <col min="4117" max="4352" width="9" style="131"/>
    <col min="4353" max="4369" width="4.125" style="131" customWidth="1"/>
    <col min="4370" max="4372" width="4.75" style="131" customWidth="1"/>
    <col min="4373" max="4608" width="9" style="131"/>
    <col min="4609" max="4625" width="4.125" style="131" customWidth="1"/>
    <col min="4626" max="4628" width="4.75" style="131" customWidth="1"/>
    <col min="4629" max="4864" width="9" style="131"/>
    <col min="4865" max="4881" width="4.125" style="131" customWidth="1"/>
    <col min="4882" max="4884" width="4.75" style="131" customWidth="1"/>
    <col min="4885" max="5120" width="9" style="131"/>
    <col min="5121" max="5137" width="4.125" style="131" customWidth="1"/>
    <col min="5138" max="5140" width="4.75" style="131" customWidth="1"/>
    <col min="5141" max="5376" width="9" style="131"/>
    <col min="5377" max="5393" width="4.125" style="131" customWidth="1"/>
    <col min="5394" max="5396" width="4.75" style="131" customWidth="1"/>
    <col min="5397" max="5632" width="9" style="131"/>
    <col min="5633" max="5649" width="4.125" style="131" customWidth="1"/>
    <col min="5650" max="5652" width="4.75" style="131" customWidth="1"/>
    <col min="5653" max="5888" width="9" style="131"/>
    <col min="5889" max="5905" width="4.125" style="131" customWidth="1"/>
    <col min="5906" max="5908" width="4.75" style="131" customWidth="1"/>
    <col min="5909" max="6144" width="9" style="131"/>
    <col min="6145" max="6161" width="4.125" style="131" customWidth="1"/>
    <col min="6162" max="6164" width="4.75" style="131" customWidth="1"/>
    <col min="6165" max="6400" width="9" style="131"/>
    <col min="6401" max="6417" width="4.125" style="131" customWidth="1"/>
    <col min="6418" max="6420" width="4.75" style="131" customWidth="1"/>
    <col min="6421" max="6656" width="9" style="131"/>
    <col min="6657" max="6673" width="4.125" style="131" customWidth="1"/>
    <col min="6674" max="6676" width="4.75" style="131" customWidth="1"/>
    <col min="6677" max="6912" width="9" style="131"/>
    <col min="6913" max="6929" width="4.125" style="131" customWidth="1"/>
    <col min="6930" max="6932" width="4.75" style="131" customWidth="1"/>
    <col min="6933" max="7168" width="9" style="131"/>
    <col min="7169" max="7185" width="4.125" style="131" customWidth="1"/>
    <col min="7186" max="7188" width="4.75" style="131" customWidth="1"/>
    <col min="7189" max="7424" width="9" style="131"/>
    <col min="7425" max="7441" width="4.125" style="131" customWidth="1"/>
    <col min="7442" max="7444" width="4.75" style="131" customWidth="1"/>
    <col min="7445" max="7680" width="9" style="131"/>
    <col min="7681" max="7697" width="4.125" style="131" customWidth="1"/>
    <col min="7698" max="7700" width="4.75" style="131" customWidth="1"/>
    <col min="7701" max="7936" width="9" style="131"/>
    <col min="7937" max="7953" width="4.125" style="131" customWidth="1"/>
    <col min="7954" max="7956" width="4.75" style="131" customWidth="1"/>
    <col min="7957" max="8192" width="9" style="131"/>
    <col min="8193" max="8209" width="4.125" style="131" customWidth="1"/>
    <col min="8210" max="8212" width="4.75" style="131" customWidth="1"/>
    <col min="8213" max="8448" width="9" style="131"/>
    <col min="8449" max="8465" width="4.125" style="131" customWidth="1"/>
    <col min="8466" max="8468" width="4.75" style="131" customWidth="1"/>
    <col min="8469" max="8704" width="9" style="131"/>
    <col min="8705" max="8721" width="4.125" style="131" customWidth="1"/>
    <col min="8722" max="8724" width="4.75" style="131" customWidth="1"/>
    <col min="8725" max="8960" width="9" style="131"/>
    <col min="8961" max="8977" width="4.125" style="131" customWidth="1"/>
    <col min="8978" max="8980" width="4.75" style="131" customWidth="1"/>
    <col min="8981" max="9216" width="9" style="131"/>
    <col min="9217" max="9233" width="4.125" style="131" customWidth="1"/>
    <col min="9234" max="9236" width="4.75" style="131" customWidth="1"/>
    <col min="9237" max="9472" width="9" style="131"/>
    <col min="9473" max="9489" width="4.125" style="131" customWidth="1"/>
    <col min="9490" max="9492" width="4.75" style="131" customWidth="1"/>
    <col min="9493" max="9728" width="9" style="131"/>
    <col min="9729" max="9745" width="4.125" style="131" customWidth="1"/>
    <col min="9746" max="9748" width="4.75" style="131" customWidth="1"/>
    <col min="9749" max="9984" width="9" style="131"/>
    <col min="9985" max="10001" width="4.125" style="131" customWidth="1"/>
    <col min="10002" max="10004" width="4.75" style="131" customWidth="1"/>
    <col min="10005" max="10240" width="9" style="131"/>
    <col min="10241" max="10257" width="4.125" style="131" customWidth="1"/>
    <col min="10258" max="10260" width="4.75" style="131" customWidth="1"/>
    <col min="10261" max="10496" width="9" style="131"/>
    <col min="10497" max="10513" width="4.125" style="131" customWidth="1"/>
    <col min="10514" max="10516" width="4.75" style="131" customWidth="1"/>
    <col min="10517" max="10752" width="9" style="131"/>
    <col min="10753" max="10769" width="4.125" style="131" customWidth="1"/>
    <col min="10770" max="10772" width="4.75" style="131" customWidth="1"/>
    <col min="10773" max="11008" width="9" style="131"/>
    <col min="11009" max="11025" width="4.125" style="131" customWidth="1"/>
    <col min="11026" max="11028" width="4.75" style="131" customWidth="1"/>
    <col min="11029" max="11264" width="9" style="131"/>
    <col min="11265" max="11281" width="4.125" style="131" customWidth="1"/>
    <col min="11282" max="11284" width="4.75" style="131" customWidth="1"/>
    <col min="11285" max="11520" width="9" style="131"/>
    <col min="11521" max="11537" width="4.125" style="131" customWidth="1"/>
    <col min="11538" max="11540" width="4.75" style="131" customWidth="1"/>
    <col min="11541" max="11776" width="9" style="131"/>
    <col min="11777" max="11793" width="4.125" style="131" customWidth="1"/>
    <col min="11794" max="11796" width="4.75" style="131" customWidth="1"/>
    <col min="11797" max="12032" width="9" style="131"/>
    <col min="12033" max="12049" width="4.125" style="131" customWidth="1"/>
    <col min="12050" max="12052" width="4.75" style="131" customWidth="1"/>
    <col min="12053" max="12288" width="9" style="131"/>
    <col min="12289" max="12305" width="4.125" style="131" customWidth="1"/>
    <col min="12306" max="12308" width="4.75" style="131" customWidth="1"/>
    <col min="12309" max="12544" width="9" style="131"/>
    <col min="12545" max="12561" width="4.125" style="131" customWidth="1"/>
    <col min="12562" max="12564" width="4.75" style="131" customWidth="1"/>
    <col min="12565" max="12800" width="9" style="131"/>
    <col min="12801" max="12817" width="4.125" style="131" customWidth="1"/>
    <col min="12818" max="12820" width="4.75" style="131" customWidth="1"/>
    <col min="12821" max="13056" width="9" style="131"/>
    <col min="13057" max="13073" width="4.125" style="131" customWidth="1"/>
    <col min="13074" max="13076" width="4.75" style="131" customWidth="1"/>
    <col min="13077" max="13312" width="9" style="131"/>
    <col min="13313" max="13329" width="4.125" style="131" customWidth="1"/>
    <col min="13330" max="13332" width="4.75" style="131" customWidth="1"/>
    <col min="13333" max="13568" width="9" style="131"/>
    <col min="13569" max="13585" width="4.125" style="131" customWidth="1"/>
    <col min="13586" max="13588" width="4.75" style="131" customWidth="1"/>
    <col min="13589" max="13824" width="9" style="131"/>
    <col min="13825" max="13841" width="4.125" style="131" customWidth="1"/>
    <col min="13842" max="13844" width="4.75" style="131" customWidth="1"/>
    <col min="13845" max="14080" width="9" style="131"/>
    <col min="14081" max="14097" width="4.125" style="131" customWidth="1"/>
    <col min="14098" max="14100" width="4.75" style="131" customWidth="1"/>
    <col min="14101" max="14336" width="9" style="131"/>
    <col min="14337" max="14353" width="4.125" style="131" customWidth="1"/>
    <col min="14354" max="14356" width="4.75" style="131" customWidth="1"/>
    <col min="14357" max="14592" width="9" style="131"/>
    <col min="14593" max="14609" width="4.125" style="131" customWidth="1"/>
    <col min="14610" max="14612" width="4.75" style="131" customWidth="1"/>
    <col min="14613" max="14848" width="9" style="131"/>
    <col min="14849" max="14865" width="4.125" style="131" customWidth="1"/>
    <col min="14866" max="14868" width="4.75" style="131" customWidth="1"/>
    <col min="14869" max="15104" width="9" style="131"/>
    <col min="15105" max="15121" width="4.125" style="131" customWidth="1"/>
    <col min="15122" max="15124" width="4.75" style="131" customWidth="1"/>
    <col min="15125" max="15360" width="9" style="131"/>
    <col min="15361" max="15377" width="4.125" style="131" customWidth="1"/>
    <col min="15378" max="15380" width="4.75" style="131" customWidth="1"/>
    <col min="15381" max="15616" width="9" style="131"/>
    <col min="15617" max="15633" width="4.125" style="131" customWidth="1"/>
    <col min="15634" max="15636" width="4.75" style="131" customWidth="1"/>
    <col min="15637" max="15872" width="9" style="131"/>
    <col min="15873" max="15889" width="4.125" style="131" customWidth="1"/>
    <col min="15890" max="15892" width="4.75" style="131" customWidth="1"/>
    <col min="15893" max="16128" width="9" style="131"/>
    <col min="16129" max="16145" width="4.125" style="131" customWidth="1"/>
    <col min="16146" max="16148" width="4.75" style="131" customWidth="1"/>
    <col min="16149" max="16384" width="9" style="131"/>
  </cols>
  <sheetData>
    <row r="1" spans="1:20" ht="14.25">
      <c r="A1" s="136" t="s">
        <v>388</v>
      </c>
      <c r="B1" s="320"/>
    </row>
    <row r="2" spans="1:20">
      <c r="A2" s="138"/>
    </row>
    <row r="3" spans="1:20">
      <c r="P3" s="281"/>
      <c r="Q3" s="281"/>
      <c r="R3" s="281"/>
      <c r="S3" s="281"/>
      <c r="T3" s="282" t="s">
        <v>356</v>
      </c>
    </row>
    <row r="4" spans="1:20">
      <c r="P4" s="281"/>
      <c r="Q4" s="281"/>
      <c r="R4" s="281"/>
      <c r="S4" s="281"/>
      <c r="T4" s="282" t="s">
        <v>357</v>
      </c>
    </row>
    <row r="7" spans="1:20">
      <c r="A7" s="138" t="s">
        <v>358</v>
      </c>
    </row>
    <row r="10" spans="1:20">
      <c r="N10" s="283" t="s">
        <v>359</v>
      </c>
      <c r="O10" s="281"/>
      <c r="P10" s="281"/>
      <c r="Q10" s="281"/>
      <c r="R10" s="281"/>
      <c r="S10" s="281"/>
      <c r="T10" s="281"/>
    </row>
    <row r="11" spans="1:20">
      <c r="N11" s="283" t="s">
        <v>360</v>
      </c>
      <c r="O11" s="281"/>
      <c r="P11" s="281"/>
      <c r="Q11" s="281"/>
      <c r="R11" s="281"/>
      <c r="S11" s="281"/>
      <c r="T11" s="281"/>
    </row>
    <row r="12" spans="1:20">
      <c r="N12" s="283" t="s">
        <v>361</v>
      </c>
      <c r="O12" s="281"/>
      <c r="P12" s="281"/>
      <c r="Q12" s="281"/>
      <c r="R12" s="281"/>
      <c r="S12" s="281"/>
      <c r="T12" s="281"/>
    </row>
    <row r="17" spans="1:20">
      <c r="A17" s="1087" t="s">
        <v>362</v>
      </c>
      <c r="B17" s="1087"/>
      <c r="C17" s="1087"/>
      <c r="D17" s="1087"/>
      <c r="E17" s="1087"/>
      <c r="F17" s="1087"/>
      <c r="G17" s="1087"/>
      <c r="H17" s="1087"/>
      <c r="I17" s="1087"/>
      <c r="J17" s="1087"/>
      <c r="K17" s="1087"/>
      <c r="L17" s="1087"/>
      <c r="M17" s="1087"/>
      <c r="N17" s="1087"/>
      <c r="O17" s="1087"/>
      <c r="P17" s="1087"/>
      <c r="Q17" s="1087"/>
      <c r="R17" s="1087"/>
      <c r="S17" s="1087"/>
      <c r="T17" s="1087"/>
    </row>
    <row r="23" spans="1:20">
      <c r="B23" s="1088" t="s">
        <v>363</v>
      </c>
      <c r="C23" s="1088"/>
      <c r="D23" s="1088"/>
      <c r="E23" s="1088"/>
      <c r="F23" s="1088"/>
      <c r="G23" s="1088"/>
      <c r="H23" s="1088"/>
      <c r="I23" s="1088"/>
      <c r="J23" s="1088"/>
      <c r="K23" s="1088"/>
      <c r="L23" s="1088"/>
      <c r="M23" s="131" t="s">
        <v>364</v>
      </c>
    </row>
    <row r="24" spans="1:20">
      <c r="B24" s="132" t="s">
        <v>377</v>
      </c>
      <c r="C24" s="132"/>
      <c r="D24" s="132"/>
      <c r="E24" s="132"/>
      <c r="F24" s="132"/>
      <c r="G24" s="132"/>
      <c r="H24" s="132"/>
      <c r="I24" s="132"/>
      <c r="J24" s="132"/>
      <c r="K24" s="132"/>
      <c r="L24" s="132"/>
      <c r="M24" s="132"/>
      <c r="N24" s="132"/>
      <c r="O24" s="132"/>
      <c r="P24" s="132"/>
    </row>
    <row r="25" spans="1:20">
      <c r="B25" s="1089" t="s">
        <v>375</v>
      </c>
      <c r="C25" s="1089"/>
      <c r="D25" s="1089"/>
      <c r="E25" s="1089"/>
      <c r="F25" s="1089"/>
      <c r="G25" s="1089"/>
      <c r="H25" s="1089"/>
      <c r="I25" s="1089"/>
      <c r="J25" s="1089"/>
      <c r="K25" s="1089"/>
      <c r="L25" s="1089"/>
      <c r="M25" s="1089"/>
      <c r="N25" s="1089"/>
      <c r="O25" s="1089"/>
      <c r="P25" s="1089"/>
      <c r="Q25" s="1089"/>
      <c r="R25" s="1089"/>
    </row>
    <row r="26" spans="1:20">
      <c r="B26" s="138"/>
    </row>
    <row r="29" spans="1:20">
      <c r="B29" s="138" t="s">
        <v>365</v>
      </c>
    </row>
    <row r="30" spans="1:20">
      <c r="B30" s="138" t="s">
        <v>366</v>
      </c>
      <c r="C30" s="131" t="s">
        <v>367</v>
      </c>
    </row>
    <row r="31" spans="1:20">
      <c r="B31" s="138"/>
    </row>
    <row r="32" spans="1:20">
      <c r="B32" s="138"/>
    </row>
    <row r="33" spans="2:19">
      <c r="B33" s="138"/>
      <c r="O33" s="284" t="s">
        <v>368</v>
      </c>
      <c r="P33" s="1090"/>
      <c r="Q33" s="1090"/>
      <c r="R33" s="1090"/>
      <c r="S33" s="131" t="s">
        <v>369</v>
      </c>
    </row>
    <row r="34" spans="2:19">
      <c r="P34" s="281"/>
      <c r="Q34" s="281"/>
      <c r="R34" s="281"/>
    </row>
    <row r="35" spans="2:19">
      <c r="P35" s="281"/>
      <c r="Q35" s="281"/>
      <c r="R35" s="281"/>
    </row>
    <row r="36" spans="2:19">
      <c r="B36" s="138" t="s">
        <v>370</v>
      </c>
      <c r="P36" s="281"/>
      <c r="Q36" s="281"/>
      <c r="R36" s="281"/>
    </row>
    <row r="37" spans="2:19">
      <c r="B37" s="138"/>
      <c r="C37" s="131" t="s">
        <v>371</v>
      </c>
      <c r="P37" s="281"/>
      <c r="Q37" s="281"/>
      <c r="R37" s="281"/>
    </row>
    <row r="38" spans="2:19">
      <c r="B38" s="138"/>
      <c r="P38" s="281"/>
      <c r="Q38" s="281"/>
      <c r="R38" s="281"/>
    </row>
    <row r="39" spans="2:19">
      <c r="B39" s="138"/>
      <c r="P39" s="281"/>
      <c r="Q39" s="281"/>
      <c r="R39" s="281"/>
    </row>
    <row r="40" spans="2:19">
      <c r="O40" s="284" t="s">
        <v>368</v>
      </c>
      <c r="P40" s="1090"/>
      <c r="Q40" s="1090"/>
      <c r="R40" s="1090"/>
      <c r="S40" s="285" t="s">
        <v>369</v>
      </c>
    </row>
    <row r="43" spans="2:19">
      <c r="B43" s="138"/>
    </row>
    <row r="44" spans="2:19">
      <c r="B44" s="139" t="s">
        <v>372</v>
      </c>
    </row>
    <row r="45" spans="2:19">
      <c r="B45" s="139" t="s">
        <v>373</v>
      </c>
    </row>
    <row r="46" spans="2:19">
      <c r="B46" s="139" t="s">
        <v>374</v>
      </c>
    </row>
    <row r="47" spans="2:19">
      <c r="B47" s="138" t="s">
        <v>366</v>
      </c>
    </row>
    <row r="49" spans="2:2">
      <c r="B49" s="286"/>
    </row>
    <row r="50" spans="2:2">
      <c r="B50" s="286"/>
    </row>
  </sheetData>
  <mergeCells count="5">
    <mergeCell ref="A17:T17"/>
    <mergeCell ref="B23:L23"/>
    <mergeCell ref="B25:R25"/>
    <mergeCell ref="P33:R33"/>
    <mergeCell ref="P40:R40"/>
  </mergeCells>
  <phoneticPr fontId="4"/>
  <printOptions horizontalCentered="1"/>
  <pageMargins left="0.51181102362204722" right="0.51181102362204722" top="0.55118110236220474" bottom="0.55118110236220474"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election activeCell="A5" sqref="A5:B5"/>
    </sheetView>
  </sheetViews>
  <sheetFormatPr defaultRowHeight="13.5"/>
  <sheetData/>
  <phoneticPr fontId="4"/>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C000"/>
  </sheetPr>
  <dimension ref="A1:L34"/>
  <sheetViews>
    <sheetView view="pageLayout" topLeftCell="A6" zoomScaleNormal="100" zoomScaleSheetLayoutView="115" workbookViewId="0">
      <selection activeCell="A5" sqref="A5:B5"/>
    </sheetView>
  </sheetViews>
  <sheetFormatPr defaultColWidth="9" defaultRowHeight="13.5"/>
  <cols>
    <col min="1" max="1" width="9" style="93"/>
    <col min="2" max="2" width="4.875" style="93" customWidth="1"/>
    <col min="3" max="10" width="9" style="93"/>
    <col min="11" max="11" width="12.125" style="93" customWidth="1"/>
    <col min="12" max="12" width="47.75" style="93" customWidth="1"/>
    <col min="13" max="16384" width="9" style="93"/>
  </cols>
  <sheetData>
    <row r="1" spans="1:12" ht="15" thickBot="1">
      <c r="A1" s="130" t="s">
        <v>448</v>
      </c>
      <c r="B1" s="317"/>
    </row>
    <row r="2" spans="1:12" ht="14.25" thickBot="1">
      <c r="I2" s="278" t="s">
        <v>329</v>
      </c>
      <c r="K2" s="279" t="s">
        <v>349</v>
      </c>
      <c r="L2" s="280" t="s">
        <v>748</v>
      </c>
    </row>
    <row r="3" spans="1:12">
      <c r="I3" s="278" t="s">
        <v>330</v>
      </c>
    </row>
    <row r="5" spans="1:12">
      <c r="A5" s="130" t="e">
        <f>VLOOKUP($L$2,様式リスト!$B$21:$BX$22,2,0)</f>
        <v>#N/A</v>
      </c>
    </row>
    <row r="8" spans="1:12">
      <c r="G8" s="93" t="s">
        <v>327</v>
      </c>
    </row>
    <row r="9" spans="1:12">
      <c r="G9" s="93" t="s">
        <v>340</v>
      </c>
    </row>
    <row r="16" spans="1:12">
      <c r="A16" s="149"/>
      <c r="B16" s="1092"/>
      <c r="C16" s="1092"/>
      <c r="D16" s="149" t="e">
        <f>VLOOKUP($L$2,様式リスト!$B$21:$BX$22,3,0)</f>
        <v>#N/A</v>
      </c>
      <c r="E16" s="149"/>
      <c r="F16" s="149"/>
      <c r="G16" s="149"/>
      <c r="H16" s="149"/>
      <c r="I16" s="149"/>
    </row>
    <row r="17" spans="1:9">
      <c r="A17" s="93" t="s">
        <v>325</v>
      </c>
    </row>
    <row r="23" spans="1:9">
      <c r="A23" s="1091" t="s">
        <v>332</v>
      </c>
      <c r="B23" s="1091"/>
      <c r="C23" s="1091"/>
      <c r="D23" s="1091"/>
      <c r="E23" s="1091"/>
      <c r="F23" s="1091"/>
      <c r="G23" s="1091"/>
      <c r="H23" s="1091"/>
      <c r="I23" s="1091"/>
    </row>
    <row r="24" spans="1:9">
      <c r="A24" s="93" t="s">
        <v>331</v>
      </c>
    </row>
    <row r="28" spans="1:9">
      <c r="B28" s="130" t="s">
        <v>391</v>
      </c>
    </row>
    <row r="29" spans="1:9">
      <c r="B29" s="130"/>
    </row>
    <row r="30" spans="1:9">
      <c r="B30" s="130" t="s">
        <v>390</v>
      </c>
    </row>
    <row r="31" spans="1:9">
      <c r="B31" s="130"/>
    </row>
    <row r="32" spans="1:9">
      <c r="B32" s="130" t="s">
        <v>389</v>
      </c>
    </row>
    <row r="33" spans="2:2">
      <c r="B33" s="130"/>
    </row>
    <row r="34" spans="2:2">
      <c r="B34" s="130"/>
    </row>
  </sheetData>
  <mergeCells count="2">
    <mergeCell ref="A23:I23"/>
    <mergeCell ref="B16:C16"/>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様式リスト!$B$3:$B$20</xm:f>
          </x14:formula1>
          <xm:sqref>L2</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rgb="FFFFC000"/>
    <pageSetUpPr fitToPage="1"/>
  </sheetPr>
  <dimension ref="A1:M90"/>
  <sheetViews>
    <sheetView view="pageLayout" zoomScaleNormal="100" zoomScaleSheetLayoutView="100" workbookViewId="0">
      <selection activeCell="A5" sqref="A5:B5"/>
    </sheetView>
  </sheetViews>
  <sheetFormatPr defaultRowHeight="13.5" outlineLevelCol="1"/>
  <cols>
    <col min="1" max="1" width="24.625" style="327" customWidth="1"/>
    <col min="2" max="12" width="12.875" style="327" customWidth="1"/>
    <col min="13" max="13" width="11.875" style="327" customWidth="1" outlineLevel="1"/>
    <col min="14" max="257" width="9" style="327"/>
    <col min="258" max="258" width="14.375" style="327" customWidth="1"/>
    <col min="259" max="267" width="9.125" style="327" customWidth="1"/>
    <col min="268" max="268" width="12" style="327" customWidth="1"/>
    <col min="269" max="269" width="11.875" style="327" customWidth="1"/>
    <col min="270" max="513" width="9" style="327"/>
    <col min="514" max="514" width="14.375" style="327" customWidth="1"/>
    <col min="515" max="523" width="9.125" style="327" customWidth="1"/>
    <col min="524" max="524" width="12" style="327" customWidth="1"/>
    <col min="525" max="525" width="11.875" style="327" customWidth="1"/>
    <col min="526" max="769" width="9" style="327"/>
    <col min="770" max="770" width="14.375" style="327" customWidth="1"/>
    <col min="771" max="779" width="9.125" style="327" customWidth="1"/>
    <col min="780" max="780" width="12" style="327" customWidth="1"/>
    <col min="781" max="781" width="11.875" style="327" customWidth="1"/>
    <col min="782" max="1025" width="9" style="327"/>
    <col min="1026" max="1026" width="14.375" style="327" customWidth="1"/>
    <col min="1027" max="1035" width="9.125" style="327" customWidth="1"/>
    <col min="1036" max="1036" width="12" style="327" customWidth="1"/>
    <col min="1037" max="1037" width="11.875" style="327" customWidth="1"/>
    <col min="1038" max="1281" width="9" style="327"/>
    <col min="1282" max="1282" width="14.375" style="327" customWidth="1"/>
    <col min="1283" max="1291" width="9.125" style="327" customWidth="1"/>
    <col min="1292" max="1292" width="12" style="327" customWidth="1"/>
    <col min="1293" max="1293" width="11.875" style="327" customWidth="1"/>
    <col min="1294" max="1537" width="9" style="327"/>
    <col min="1538" max="1538" width="14.375" style="327" customWidth="1"/>
    <col min="1539" max="1547" width="9.125" style="327" customWidth="1"/>
    <col min="1548" max="1548" width="12" style="327" customWidth="1"/>
    <col min="1549" max="1549" width="11.875" style="327" customWidth="1"/>
    <col min="1550" max="1793" width="9" style="327"/>
    <col min="1794" max="1794" width="14.375" style="327" customWidth="1"/>
    <col min="1795" max="1803" width="9.125" style="327" customWidth="1"/>
    <col min="1804" max="1804" width="12" style="327" customWidth="1"/>
    <col min="1805" max="1805" width="11.875" style="327" customWidth="1"/>
    <col min="1806" max="2049" width="9" style="327"/>
    <col min="2050" max="2050" width="14.375" style="327" customWidth="1"/>
    <col min="2051" max="2059" width="9.125" style="327" customWidth="1"/>
    <col min="2060" max="2060" width="12" style="327" customWidth="1"/>
    <col min="2061" max="2061" width="11.875" style="327" customWidth="1"/>
    <col min="2062" max="2305" width="9" style="327"/>
    <col min="2306" max="2306" width="14.375" style="327" customWidth="1"/>
    <col min="2307" max="2315" width="9.125" style="327" customWidth="1"/>
    <col min="2316" max="2316" width="12" style="327" customWidth="1"/>
    <col min="2317" max="2317" width="11.875" style="327" customWidth="1"/>
    <col min="2318" max="2561" width="9" style="327"/>
    <col min="2562" max="2562" width="14.375" style="327" customWidth="1"/>
    <col min="2563" max="2571" width="9.125" style="327" customWidth="1"/>
    <col min="2572" max="2572" width="12" style="327" customWidth="1"/>
    <col min="2573" max="2573" width="11.875" style="327" customWidth="1"/>
    <col min="2574" max="2817" width="9" style="327"/>
    <col min="2818" max="2818" width="14.375" style="327" customWidth="1"/>
    <col min="2819" max="2827" width="9.125" style="327" customWidth="1"/>
    <col min="2828" max="2828" width="12" style="327" customWidth="1"/>
    <col min="2829" max="2829" width="11.875" style="327" customWidth="1"/>
    <col min="2830" max="3073" width="9" style="327"/>
    <col min="3074" max="3074" width="14.375" style="327" customWidth="1"/>
    <col min="3075" max="3083" width="9.125" style="327" customWidth="1"/>
    <col min="3084" max="3084" width="12" style="327" customWidth="1"/>
    <col min="3085" max="3085" width="11.875" style="327" customWidth="1"/>
    <col min="3086" max="3329" width="9" style="327"/>
    <col min="3330" max="3330" width="14.375" style="327" customWidth="1"/>
    <col min="3331" max="3339" width="9.125" style="327" customWidth="1"/>
    <col min="3340" max="3340" width="12" style="327" customWidth="1"/>
    <col min="3341" max="3341" width="11.875" style="327" customWidth="1"/>
    <col min="3342" max="3585" width="9" style="327"/>
    <col min="3586" max="3586" width="14.375" style="327" customWidth="1"/>
    <col min="3587" max="3595" width="9.125" style="327" customWidth="1"/>
    <col min="3596" max="3596" width="12" style="327" customWidth="1"/>
    <col min="3597" max="3597" width="11.875" style="327" customWidth="1"/>
    <col min="3598" max="3841" width="9" style="327"/>
    <col min="3842" max="3842" width="14.375" style="327" customWidth="1"/>
    <col min="3843" max="3851" width="9.125" style="327" customWidth="1"/>
    <col min="3852" max="3852" width="12" style="327" customWidth="1"/>
    <col min="3853" max="3853" width="11.875" style="327" customWidth="1"/>
    <col min="3854" max="4097" width="9" style="327"/>
    <col min="4098" max="4098" width="14.375" style="327" customWidth="1"/>
    <col min="4099" max="4107" width="9.125" style="327" customWidth="1"/>
    <col min="4108" max="4108" width="12" style="327" customWidth="1"/>
    <col min="4109" max="4109" width="11.875" style="327" customWidth="1"/>
    <col min="4110" max="4353" width="9" style="327"/>
    <col min="4354" max="4354" width="14.375" style="327" customWidth="1"/>
    <col min="4355" max="4363" width="9.125" style="327" customWidth="1"/>
    <col min="4364" max="4364" width="12" style="327" customWidth="1"/>
    <col min="4365" max="4365" width="11.875" style="327" customWidth="1"/>
    <col min="4366" max="4609" width="9" style="327"/>
    <col min="4610" max="4610" width="14.375" style="327" customWidth="1"/>
    <col min="4611" max="4619" width="9.125" style="327" customWidth="1"/>
    <col min="4620" max="4620" width="12" style="327" customWidth="1"/>
    <col min="4621" max="4621" width="11.875" style="327" customWidth="1"/>
    <col min="4622" max="4865" width="9" style="327"/>
    <col min="4866" max="4866" width="14.375" style="327" customWidth="1"/>
    <col min="4867" max="4875" width="9.125" style="327" customWidth="1"/>
    <col min="4876" max="4876" width="12" style="327" customWidth="1"/>
    <col min="4877" max="4877" width="11.875" style="327" customWidth="1"/>
    <col min="4878" max="5121" width="9" style="327"/>
    <col min="5122" max="5122" width="14.375" style="327" customWidth="1"/>
    <col min="5123" max="5131" width="9.125" style="327" customWidth="1"/>
    <col min="5132" max="5132" width="12" style="327" customWidth="1"/>
    <col min="5133" max="5133" width="11.875" style="327" customWidth="1"/>
    <col min="5134" max="5377" width="9" style="327"/>
    <col min="5378" max="5378" width="14.375" style="327" customWidth="1"/>
    <col min="5379" max="5387" width="9.125" style="327" customWidth="1"/>
    <col min="5388" max="5388" width="12" style="327" customWidth="1"/>
    <col min="5389" max="5389" width="11.875" style="327" customWidth="1"/>
    <col min="5390" max="5633" width="9" style="327"/>
    <col min="5634" max="5634" width="14.375" style="327" customWidth="1"/>
    <col min="5635" max="5643" width="9.125" style="327" customWidth="1"/>
    <col min="5644" max="5644" width="12" style="327" customWidth="1"/>
    <col min="5645" max="5645" width="11.875" style="327" customWidth="1"/>
    <col min="5646" max="5889" width="9" style="327"/>
    <col min="5890" max="5890" width="14.375" style="327" customWidth="1"/>
    <col min="5891" max="5899" width="9.125" style="327" customWidth="1"/>
    <col min="5900" max="5900" width="12" style="327" customWidth="1"/>
    <col min="5901" max="5901" width="11.875" style="327" customWidth="1"/>
    <col min="5902" max="6145" width="9" style="327"/>
    <col min="6146" max="6146" width="14.375" style="327" customWidth="1"/>
    <col min="6147" max="6155" width="9.125" style="327" customWidth="1"/>
    <col min="6156" max="6156" width="12" style="327" customWidth="1"/>
    <col min="6157" max="6157" width="11.875" style="327" customWidth="1"/>
    <col min="6158" max="6401" width="9" style="327"/>
    <col min="6402" max="6402" width="14.375" style="327" customWidth="1"/>
    <col min="6403" max="6411" width="9.125" style="327" customWidth="1"/>
    <col min="6412" max="6412" width="12" style="327" customWidth="1"/>
    <col min="6413" max="6413" width="11.875" style="327" customWidth="1"/>
    <col min="6414" max="6657" width="9" style="327"/>
    <col min="6658" max="6658" width="14.375" style="327" customWidth="1"/>
    <col min="6659" max="6667" width="9.125" style="327" customWidth="1"/>
    <col min="6668" max="6668" width="12" style="327" customWidth="1"/>
    <col min="6669" max="6669" width="11.875" style="327" customWidth="1"/>
    <col min="6670" max="6913" width="9" style="327"/>
    <col min="6914" max="6914" width="14.375" style="327" customWidth="1"/>
    <col min="6915" max="6923" width="9.125" style="327" customWidth="1"/>
    <col min="6924" max="6924" width="12" style="327" customWidth="1"/>
    <col min="6925" max="6925" width="11.875" style="327" customWidth="1"/>
    <col min="6926" max="7169" width="9" style="327"/>
    <col min="7170" max="7170" width="14.375" style="327" customWidth="1"/>
    <col min="7171" max="7179" width="9.125" style="327" customWidth="1"/>
    <col min="7180" max="7180" width="12" style="327" customWidth="1"/>
    <col min="7181" max="7181" width="11.875" style="327" customWidth="1"/>
    <col min="7182" max="7425" width="9" style="327"/>
    <col min="7426" max="7426" width="14.375" style="327" customWidth="1"/>
    <col min="7427" max="7435" width="9.125" style="327" customWidth="1"/>
    <col min="7436" max="7436" width="12" style="327" customWidth="1"/>
    <col min="7437" max="7437" width="11.875" style="327" customWidth="1"/>
    <col min="7438" max="7681" width="9" style="327"/>
    <col min="7682" max="7682" width="14.375" style="327" customWidth="1"/>
    <col min="7683" max="7691" width="9.125" style="327" customWidth="1"/>
    <col min="7692" max="7692" width="12" style="327" customWidth="1"/>
    <col min="7693" max="7693" width="11.875" style="327" customWidth="1"/>
    <col min="7694" max="7937" width="9" style="327"/>
    <col min="7938" max="7938" width="14.375" style="327" customWidth="1"/>
    <col min="7939" max="7947" width="9.125" style="327" customWidth="1"/>
    <col min="7948" max="7948" width="12" style="327" customWidth="1"/>
    <col min="7949" max="7949" width="11.875" style="327" customWidth="1"/>
    <col min="7950" max="8193" width="9" style="327"/>
    <col min="8194" max="8194" width="14.375" style="327" customWidth="1"/>
    <col min="8195" max="8203" width="9.125" style="327" customWidth="1"/>
    <col min="8204" max="8204" width="12" style="327" customWidth="1"/>
    <col min="8205" max="8205" width="11.875" style="327" customWidth="1"/>
    <col min="8206" max="8449" width="9" style="327"/>
    <col min="8450" max="8450" width="14.375" style="327" customWidth="1"/>
    <col min="8451" max="8459" width="9.125" style="327" customWidth="1"/>
    <col min="8460" max="8460" width="12" style="327" customWidth="1"/>
    <col min="8461" max="8461" width="11.875" style="327" customWidth="1"/>
    <col min="8462" max="8705" width="9" style="327"/>
    <col min="8706" max="8706" width="14.375" style="327" customWidth="1"/>
    <col min="8707" max="8715" width="9.125" style="327" customWidth="1"/>
    <col min="8716" max="8716" width="12" style="327" customWidth="1"/>
    <col min="8717" max="8717" width="11.875" style="327" customWidth="1"/>
    <col min="8718" max="8961" width="9" style="327"/>
    <col min="8962" max="8962" width="14.375" style="327" customWidth="1"/>
    <col min="8963" max="8971" width="9.125" style="327" customWidth="1"/>
    <col min="8972" max="8972" width="12" style="327" customWidth="1"/>
    <col min="8973" max="8973" width="11.875" style="327" customWidth="1"/>
    <col min="8974" max="9217" width="9" style="327"/>
    <col min="9218" max="9218" width="14.375" style="327" customWidth="1"/>
    <col min="9219" max="9227" width="9.125" style="327" customWidth="1"/>
    <col min="9228" max="9228" width="12" style="327" customWidth="1"/>
    <col min="9229" max="9229" width="11.875" style="327" customWidth="1"/>
    <col min="9230" max="9473" width="9" style="327"/>
    <col min="9474" max="9474" width="14.375" style="327" customWidth="1"/>
    <col min="9475" max="9483" width="9.125" style="327" customWidth="1"/>
    <col min="9484" max="9484" width="12" style="327" customWidth="1"/>
    <col min="9485" max="9485" width="11.875" style="327" customWidth="1"/>
    <col min="9486" max="9729" width="9" style="327"/>
    <col min="9730" max="9730" width="14.375" style="327" customWidth="1"/>
    <col min="9731" max="9739" width="9.125" style="327" customWidth="1"/>
    <col min="9740" max="9740" width="12" style="327" customWidth="1"/>
    <col min="9741" max="9741" width="11.875" style="327" customWidth="1"/>
    <col min="9742" max="9985" width="9" style="327"/>
    <col min="9986" max="9986" width="14.375" style="327" customWidth="1"/>
    <col min="9987" max="9995" width="9.125" style="327" customWidth="1"/>
    <col min="9996" max="9996" width="12" style="327" customWidth="1"/>
    <col min="9997" max="9997" width="11.875" style="327" customWidth="1"/>
    <col min="9998" max="10241" width="9" style="327"/>
    <col min="10242" max="10242" width="14.375" style="327" customWidth="1"/>
    <col min="10243" max="10251" width="9.125" style="327" customWidth="1"/>
    <col min="10252" max="10252" width="12" style="327" customWidth="1"/>
    <col min="10253" max="10253" width="11.875" style="327" customWidth="1"/>
    <col min="10254" max="10497" width="9" style="327"/>
    <col min="10498" max="10498" width="14.375" style="327" customWidth="1"/>
    <col min="10499" max="10507" width="9.125" style="327" customWidth="1"/>
    <col min="10508" max="10508" width="12" style="327" customWidth="1"/>
    <col min="10509" max="10509" width="11.875" style="327" customWidth="1"/>
    <col min="10510" max="10753" width="9" style="327"/>
    <col min="10754" max="10754" width="14.375" style="327" customWidth="1"/>
    <col min="10755" max="10763" width="9.125" style="327" customWidth="1"/>
    <col min="10764" max="10764" width="12" style="327" customWidth="1"/>
    <col min="10765" max="10765" width="11.875" style="327" customWidth="1"/>
    <col min="10766" max="11009" width="9" style="327"/>
    <col min="11010" max="11010" width="14.375" style="327" customWidth="1"/>
    <col min="11011" max="11019" width="9.125" style="327" customWidth="1"/>
    <col min="11020" max="11020" width="12" style="327" customWidth="1"/>
    <col min="11021" max="11021" width="11.875" style="327" customWidth="1"/>
    <col min="11022" max="11265" width="9" style="327"/>
    <col min="11266" max="11266" width="14.375" style="327" customWidth="1"/>
    <col min="11267" max="11275" width="9.125" style="327" customWidth="1"/>
    <col min="11276" max="11276" width="12" style="327" customWidth="1"/>
    <col min="11277" max="11277" width="11.875" style="327" customWidth="1"/>
    <col min="11278" max="11521" width="9" style="327"/>
    <col min="11522" max="11522" width="14.375" style="327" customWidth="1"/>
    <col min="11523" max="11531" width="9.125" style="327" customWidth="1"/>
    <col min="11532" max="11532" width="12" style="327" customWidth="1"/>
    <col min="11533" max="11533" width="11.875" style="327" customWidth="1"/>
    <col min="11534" max="11777" width="9" style="327"/>
    <col min="11778" max="11778" width="14.375" style="327" customWidth="1"/>
    <col min="11779" max="11787" width="9.125" style="327" customWidth="1"/>
    <col min="11788" max="11788" width="12" style="327" customWidth="1"/>
    <col min="11789" max="11789" width="11.875" style="327" customWidth="1"/>
    <col min="11790" max="12033" width="9" style="327"/>
    <col min="12034" max="12034" width="14.375" style="327" customWidth="1"/>
    <col min="12035" max="12043" width="9.125" style="327" customWidth="1"/>
    <col min="12044" max="12044" width="12" style="327" customWidth="1"/>
    <col min="12045" max="12045" width="11.875" style="327" customWidth="1"/>
    <col min="12046" max="12289" width="9" style="327"/>
    <col min="12290" max="12290" width="14.375" style="327" customWidth="1"/>
    <col min="12291" max="12299" width="9.125" style="327" customWidth="1"/>
    <col min="12300" max="12300" width="12" style="327" customWidth="1"/>
    <col min="12301" max="12301" width="11.875" style="327" customWidth="1"/>
    <col min="12302" max="12545" width="9" style="327"/>
    <col min="12546" max="12546" width="14.375" style="327" customWidth="1"/>
    <col min="12547" max="12555" width="9.125" style="327" customWidth="1"/>
    <col min="12556" max="12556" width="12" style="327" customWidth="1"/>
    <col min="12557" max="12557" width="11.875" style="327" customWidth="1"/>
    <col min="12558" max="12801" width="9" style="327"/>
    <col min="12802" max="12802" width="14.375" style="327" customWidth="1"/>
    <col min="12803" max="12811" width="9.125" style="327" customWidth="1"/>
    <col min="12812" max="12812" width="12" style="327" customWidth="1"/>
    <col min="12813" max="12813" width="11.875" style="327" customWidth="1"/>
    <col min="12814" max="13057" width="9" style="327"/>
    <col min="13058" max="13058" width="14.375" style="327" customWidth="1"/>
    <col min="13059" max="13067" width="9.125" style="327" customWidth="1"/>
    <col min="13068" max="13068" width="12" style="327" customWidth="1"/>
    <col min="13069" max="13069" width="11.875" style="327" customWidth="1"/>
    <col min="13070" max="13313" width="9" style="327"/>
    <col min="13314" max="13314" width="14.375" style="327" customWidth="1"/>
    <col min="13315" max="13323" width="9.125" style="327" customWidth="1"/>
    <col min="13324" max="13324" width="12" style="327" customWidth="1"/>
    <col min="13325" max="13325" width="11.875" style="327" customWidth="1"/>
    <col min="13326" max="13569" width="9" style="327"/>
    <col min="13570" max="13570" width="14.375" style="327" customWidth="1"/>
    <col min="13571" max="13579" width="9.125" style="327" customWidth="1"/>
    <col min="13580" max="13580" width="12" style="327" customWidth="1"/>
    <col min="13581" max="13581" width="11.875" style="327" customWidth="1"/>
    <col min="13582" max="13825" width="9" style="327"/>
    <col min="13826" max="13826" width="14.375" style="327" customWidth="1"/>
    <col min="13827" max="13835" width="9.125" style="327" customWidth="1"/>
    <col min="13836" max="13836" width="12" style="327" customWidth="1"/>
    <col min="13837" max="13837" width="11.875" style="327" customWidth="1"/>
    <col min="13838" max="14081" width="9" style="327"/>
    <col min="14082" max="14082" width="14.375" style="327" customWidth="1"/>
    <col min="14083" max="14091" width="9.125" style="327" customWidth="1"/>
    <col min="14092" max="14092" width="12" style="327" customWidth="1"/>
    <col min="14093" max="14093" width="11.875" style="327" customWidth="1"/>
    <col min="14094" max="14337" width="9" style="327"/>
    <col min="14338" max="14338" width="14.375" style="327" customWidth="1"/>
    <col min="14339" max="14347" width="9.125" style="327" customWidth="1"/>
    <col min="14348" max="14348" width="12" style="327" customWidth="1"/>
    <col min="14349" max="14349" width="11.875" style="327" customWidth="1"/>
    <col min="14350" max="14593" width="9" style="327"/>
    <col min="14594" max="14594" width="14.375" style="327" customWidth="1"/>
    <col min="14595" max="14603" width="9.125" style="327" customWidth="1"/>
    <col min="14604" max="14604" width="12" style="327" customWidth="1"/>
    <col min="14605" max="14605" width="11.875" style="327" customWidth="1"/>
    <col min="14606" max="14849" width="9" style="327"/>
    <col min="14850" max="14850" width="14.375" style="327" customWidth="1"/>
    <col min="14851" max="14859" width="9.125" style="327" customWidth="1"/>
    <col min="14860" max="14860" width="12" style="327" customWidth="1"/>
    <col min="14861" max="14861" width="11.875" style="327" customWidth="1"/>
    <col min="14862" max="15105" width="9" style="327"/>
    <col min="15106" max="15106" width="14.375" style="327" customWidth="1"/>
    <col min="15107" max="15115" width="9.125" style="327" customWidth="1"/>
    <col min="15116" max="15116" width="12" style="327" customWidth="1"/>
    <col min="15117" max="15117" width="11.875" style="327" customWidth="1"/>
    <col min="15118" max="15361" width="9" style="327"/>
    <col min="15362" max="15362" width="14.375" style="327" customWidth="1"/>
    <col min="15363" max="15371" width="9.125" style="327" customWidth="1"/>
    <col min="15372" max="15372" width="12" style="327" customWidth="1"/>
    <col min="15373" max="15373" width="11.875" style="327" customWidth="1"/>
    <col min="15374" max="15617" width="9" style="327"/>
    <col min="15618" max="15618" width="14.375" style="327" customWidth="1"/>
    <col min="15619" max="15627" width="9.125" style="327" customWidth="1"/>
    <col min="15628" max="15628" width="12" style="327" customWidth="1"/>
    <col min="15629" max="15629" width="11.875" style="327" customWidth="1"/>
    <col min="15630" max="15873" width="9" style="327"/>
    <col min="15874" max="15874" width="14.375" style="327" customWidth="1"/>
    <col min="15875" max="15883" width="9.125" style="327" customWidth="1"/>
    <col min="15884" max="15884" width="12" style="327" customWidth="1"/>
    <col min="15885" max="15885" width="11.875" style="327" customWidth="1"/>
    <col min="15886" max="16129" width="9" style="327"/>
    <col min="16130" max="16130" width="14.375" style="327" customWidth="1"/>
    <col min="16131" max="16139" width="9.125" style="327" customWidth="1"/>
    <col min="16140" max="16140" width="12" style="327" customWidth="1"/>
    <col min="16141" max="16141" width="11.875" style="327" customWidth="1"/>
    <col min="16142" max="16384" width="9" style="327"/>
  </cols>
  <sheetData>
    <row r="1" spans="1:13" ht="16.5" customHeight="1">
      <c r="A1" s="327" t="s">
        <v>460</v>
      </c>
    </row>
    <row r="2" spans="1:13" ht="13.5" customHeight="1"/>
    <row r="3" spans="1:13" ht="23.25" customHeight="1">
      <c r="A3" s="362" t="s">
        <v>461</v>
      </c>
      <c r="B3" s="328"/>
      <c r="C3" s="328"/>
      <c r="D3" s="328"/>
      <c r="E3" s="328"/>
      <c r="F3" s="328"/>
      <c r="G3" s="328"/>
      <c r="H3" s="328"/>
      <c r="I3" s="328"/>
      <c r="J3" s="328"/>
      <c r="K3" s="328"/>
      <c r="L3" s="328"/>
    </row>
    <row r="4" spans="1:13" ht="23.25" customHeight="1">
      <c r="A4" s="328"/>
      <c r="B4" s="328"/>
      <c r="C4" s="328"/>
      <c r="D4" s="328"/>
      <c r="E4" s="328"/>
      <c r="F4" s="328"/>
      <c r="G4" s="328"/>
      <c r="H4" s="328"/>
      <c r="I4" s="328"/>
      <c r="J4" s="328"/>
      <c r="K4" s="328"/>
      <c r="L4" s="328"/>
      <c r="M4" s="327" t="str">
        <f>第4号様式!L2</f>
        <v>中毒情報基盤整備事業費補助金</v>
      </c>
    </row>
    <row r="5" spans="1:13" ht="23.25" customHeight="1">
      <c r="A5" s="327" t="str">
        <f>CONCATENATE(1,"　",第4号様式!L2,"所要額")</f>
        <v>1　中毒情報基盤整備事業費補助金所要額</v>
      </c>
    </row>
    <row r="6" spans="1:13" ht="17.25" customHeight="1">
      <c r="A6" s="1095" t="s">
        <v>149</v>
      </c>
      <c r="B6" s="1097" t="s">
        <v>36</v>
      </c>
      <c r="C6" s="363" t="s">
        <v>33</v>
      </c>
      <c r="D6" s="1097" t="s">
        <v>34</v>
      </c>
      <c r="E6" s="363" t="s">
        <v>38</v>
      </c>
      <c r="F6" s="1097" t="s">
        <v>37</v>
      </c>
      <c r="G6" s="1097" t="s">
        <v>73</v>
      </c>
      <c r="H6" s="1093" t="s">
        <v>463</v>
      </c>
      <c r="I6" s="1093" t="s">
        <v>464</v>
      </c>
      <c r="J6" s="1098" t="s">
        <v>462</v>
      </c>
      <c r="K6" s="1093" t="s">
        <v>465</v>
      </c>
      <c r="L6" s="1093" t="s">
        <v>466</v>
      </c>
    </row>
    <row r="7" spans="1:13" ht="17.25" customHeight="1">
      <c r="A7" s="1096"/>
      <c r="B7" s="1094"/>
      <c r="C7" s="364" t="s">
        <v>265</v>
      </c>
      <c r="D7" s="1094"/>
      <c r="E7" s="364" t="s">
        <v>39</v>
      </c>
      <c r="F7" s="1094"/>
      <c r="G7" s="1094"/>
      <c r="H7" s="1094"/>
      <c r="I7" s="1094"/>
      <c r="J7" s="1099"/>
      <c r="K7" s="1094"/>
      <c r="L7" s="1094"/>
    </row>
    <row r="8" spans="1:13" ht="17.25" customHeight="1">
      <c r="A8" s="1096"/>
      <c r="B8" s="1094"/>
      <c r="C8" s="364" t="s">
        <v>266</v>
      </c>
      <c r="D8" s="1094"/>
      <c r="E8" s="364" t="s">
        <v>267</v>
      </c>
      <c r="F8" s="1094"/>
      <c r="G8" s="1094"/>
      <c r="H8" s="1094"/>
      <c r="I8" s="1094"/>
      <c r="J8" s="1099"/>
      <c r="K8" s="1094"/>
      <c r="L8" s="1094"/>
    </row>
    <row r="9" spans="1:13" ht="17.25" customHeight="1">
      <c r="A9" s="365"/>
      <c r="B9" s="366" t="s">
        <v>32</v>
      </c>
      <c r="C9" s="367" t="s">
        <v>42</v>
      </c>
      <c r="D9" s="367" t="s">
        <v>67</v>
      </c>
      <c r="E9" s="367" t="s">
        <v>40</v>
      </c>
      <c r="F9" s="366" t="s">
        <v>41</v>
      </c>
      <c r="G9" s="366" t="s">
        <v>449</v>
      </c>
      <c r="H9" s="366" t="s">
        <v>471</v>
      </c>
      <c r="I9" s="366" t="s">
        <v>470</v>
      </c>
      <c r="J9" s="366" t="s">
        <v>469</v>
      </c>
      <c r="K9" s="366" t="s">
        <v>468</v>
      </c>
      <c r="L9" s="366" t="s">
        <v>472</v>
      </c>
    </row>
    <row r="10" spans="1:13" ht="16.5" customHeight="1">
      <c r="A10" s="368"/>
      <c r="B10" s="368" t="s">
        <v>31</v>
      </c>
      <c r="C10" s="368" t="s">
        <v>31</v>
      </c>
      <c r="D10" s="368" t="s">
        <v>31</v>
      </c>
      <c r="E10" s="368" t="s">
        <v>31</v>
      </c>
      <c r="F10" s="368" t="s">
        <v>31</v>
      </c>
      <c r="G10" s="368" t="s">
        <v>31</v>
      </c>
      <c r="H10" s="368" t="s">
        <v>467</v>
      </c>
      <c r="I10" s="368" t="s">
        <v>31</v>
      </c>
      <c r="J10" s="368" t="s">
        <v>31</v>
      </c>
      <c r="K10" s="368" t="s">
        <v>31</v>
      </c>
      <c r="L10" s="368" t="s">
        <v>31</v>
      </c>
    </row>
    <row r="11" spans="1:13" ht="29.25" customHeight="1">
      <c r="A11" s="393" t="str">
        <f>IFERROR(VLOOKUP(第4号様式!$L$2,様式リスト!#REF!,'第4号様式別紙1（精算書、対象経費内訳）'!M11,0),"")</f>
        <v/>
      </c>
      <c r="B11" s="369"/>
      <c r="C11" s="370"/>
      <c r="D11" s="395" t="str">
        <f>IF(B11="","",B11-C11)</f>
        <v/>
      </c>
      <c r="E11" s="370"/>
      <c r="F11" s="371" t="str">
        <f>IF(E11="","",VLOOKUP($M$4,様式リスト!#REF!,78,0))</f>
        <v/>
      </c>
      <c r="G11" s="397" t="str">
        <f>IF(F11="","",MIN(F11,D11))</f>
        <v/>
      </c>
      <c r="H11" s="397" t="str">
        <f>IF(G11="","",IF(OR($M$4=様式リスト!$B$13,$M$4=様式リスト!$B$14),MIN(G11,E11)*0.5,MIN(G11,E11)))</f>
        <v/>
      </c>
      <c r="I11" s="397" t="str">
        <f>IF(D11="","",ROUNDDOWN(MIN(D11,H11),-3))</f>
        <v/>
      </c>
      <c r="J11" s="369"/>
      <c r="K11" s="369"/>
      <c r="L11" s="397" t="str">
        <f>IF(J11="","",K11-(MIN(I11,J11)))</f>
        <v/>
      </c>
      <c r="M11" s="327">
        <v>76</v>
      </c>
    </row>
    <row r="12" spans="1:13" ht="29.25" customHeight="1">
      <c r="A12" s="394" t="str">
        <f>IFERROR(VLOOKUP(第4号様式!$L$2,様式リスト!#REF!,'第4号様式別紙1（精算書、対象経費内訳）'!M12,0),"")</f>
        <v/>
      </c>
      <c r="B12" s="372"/>
      <c r="C12" s="373"/>
      <c r="D12" s="396" t="str">
        <f>IF(B12="","",B12-C12)</f>
        <v/>
      </c>
      <c r="E12" s="373"/>
      <c r="F12" s="374" t="str">
        <f>IF(E12="","",VLOOKUP($M$4,様式リスト!#REF!,79,0))</f>
        <v/>
      </c>
      <c r="G12" s="398" t="str">
        <f>IF(F12="","",MIN(F12,D12))</f>
        <v/>
      </c>
      <c r="H12" s="398" t="str">
        <f>IF(G12="","",IF(OR($M$4=様式リスト!$B$13,$M$4=様式リスト!$B$14),MIN(G12,E12)*0.5,MIN(G12,E12)))</f>
        <v/>
      </c>
      <c r="I12" s="398" t="str">
        <f>IF(D12="","",ROUNDDOWN(MIN(D12,H12),-3))</f>
        <v/>
      </c>
      <c r="J12" s="372"/>
      <c r="K12" s="372"/>
      <c r="L12" s="398" t="str">
        <f>IF(J12="","",K12-(MIN(I12,J12)))</f>
        <v/>
      </c>
      <c r="M12" s="327">
        <v>77</v>
      </c>
    </row>
    <row r="13" spans="1:13" ht="24" customHeight="1">
      <c r="A13" s="342" t="s">
        <v>261</v>
      </c>
      <c r="B13" s="399" t="str">
        <f>IF(SUM(B11:B12)=0,"",SUM(B11:B12))</f>
        <v/>
      </c>
      <c r="C13" s="399" t="str">
        <f t="shared" ref="C13:L13" si="0">IF(SUM(C11:C12)=0,"",SUM(C11:C12))</f>
        <v/>
      </c>
      <c r="D13" s="399" t="str">
        <f t="shared" si="0"/>
        <v/>
      </c>
      <c r="E13" s="399" t="str">
        <f t="shared" si="0"/>
        <v/>
      </c>
      <c r="F13" s="399" t="str">
        <f t="shared" si="0"/>
        <v/>
      </c>
      <c r="G13" s="399" t="str">
        <f t="shared" si="0"/>
        <v/>
      </c>
      <c r="H13" s="399" t="str">
        <f t="shared" si="0"/>
        <v/>
      </c>
      <c r="I13" s="399" t="str">
        <f t="shared" si="0"/>
        <v/>
      </c>
      <c r="J13" s="399" t="str">
        <f t="shared" si="0"/>
        <v/>
      </c>
      <c r="K13" s="399" t="str">
        <f t="shared" si="0"/>
        <v/>
      </c>
      <c r="L13" s="399" t="str">
        <f t="shared" si="0"/>
        <v/>
      </c>
    </row>
    <row r="14" spans="1:13" ht="23.1" customHeight="1"/>
    <row r="15" spans="1:13" ht="23.25" customHeight="1">
      <c r="A15" s="327" t="s">
        <v>387</v>
      </c>
    </row>
    <row r="16" spans="1:13" ht="22.5" customHeight="1">
      <c r="A16" s="375" t="s">
        <v>69</v>
      </c>
      <c r="B16" s="376"/>
      <c r="C16" s="376"/>
      <c r="D16" s="375" t="s">
        <v>268</v>
      </c>
      <c r="E16" s="377"/>
      <c r="F16" s="375" t="s">
        <v>269</v>
      </c>
      <c r="G16" s="376"/>
      <c r="H16" s="376"/>
      <c r="I16" s="376"/>
      <c r="J16" s="376"/>
      <c r="K16" s="376"/>
      <c r="L16" s="378"/>
    </row>
    <row r="17" spans="1:13" ht="15.75" customHeight="1">
      <c r="A17" s="1100"/>
      <c r="B17" s="1101"/>
      <c r="C17" s="1102"/>
      <c r="D17" s="382"/>
      <c r="E17" s="383" t="s">
        <v>31</v>
      </c>
      <c r="F17" s="380"/>
      <c r="G17" s="380"/>
      <c r="H17" s="380"/>
      <c r="I17" s="380"/>
      <c r="J17" s="380"/>
      <c r="K17" s="380"/>
      <c r="L17" s="384"/>
    </row>
    <row r="18" spans="1:13" ht="15.75" customHeight="1">
      <c r="A18" s="1103" t="str">
        <f>IFERROR(VLOOKUP(第4号様式!$L$2,様式リスト!#REF!,'第4号様式別紙1（精算書、対象経費内訳）'!M18,0),"")</f>
        <v/>
      </c>
      <c r="B18" s="1104"/>
      <c r="C18" s="1105"/>
      <c r="D18" s="386"/>
      <c r="E18" s="387"/>
      <c r="F18" s="344"/>
      <c r="G18" s="344"/>
      <c r="H18" s="344"/>
      <c r="I18" s="344"/>
      <c r="J18" s="344"/>
      <c r="K18" s="344"/>
      <c r="L18" s="384"/>
      <c r="M18" s="327">
        <v>4</v>
      </c>
    </row>
    <row r="19" spans="1:13" ht="15.75" customHeight="1">
      <c r="A19" s="1103" t="str">
        <f>IFERROR(VLOOKUP(第4号様式!$L$2,様式リスト!#REF!,'第4号様式別紙1（精算書、対象経費内訳）'!M19,0),"")</f>
        <v/>
      </c>
      <c r="B19" s="1104"/>
      <c r="C19" s="1105"/>
      <c r="D19" s="386"/>
      <c r="E19" s="387"/>
      <c r="F19" s="344"/>
      <c r="G19" s="344"/>
      <c r="H19" s="344"/>
      <c r="I19" s="344"/>
      <c r="J19" s="344"/>
      <c r="K19" s="344"/>
      <c r="L19" s="384"/>
      <c r="M19" s="327">
        <v>5</v>
      </c>
    </row>
    <row r="20" spans="1:13" ht="15.75" customHeight="1">
      <c r="A20" s="1103" t="str">
        <f>IFERROR(VLOOKUP(第4号様式!$L$2,様式リスト!$B$21:$BX$22,'第4号様式別紙1（精算書、対象経費内訳）'!M20,0),"")</f>
        <v/>
      </c>
      <c r="B20" s="1104"/>
      <c r="C20" s="1105"/>
      <c r="D20" s="386"/>
      <c r="E20" s="384"/>
      <c r="F20" s="344"/>
      <c r="G20" s="344"/>
      <c r="H20" s="344"/>
      <c r="I20" s="344"/>
      <c r="J20" s="344"/>
      <c r="K20" s="344"/>
      <c r="L20" s="384"/>
      <c r="M20" s="327">
        <v>6</v>
      </c>
    </row>
    <row r="21" spans="1:13" ht="15.75" customHeight="1">
      <c r="A21" s="1103" t="str">
        <f>IFERROR(VLOOKUP(第4号様式!$L$2,様式リスト!#REF!,'第4号様式別紙1（精算書、対象経費内訳）'!M21,0),"")</f>
        <v/>
      </c>
      <c r="B21" s="1104"/>
      <c r="C21" s="1105"/>
      <c r="D21" s="386"/>
      <c r="E21" s="384"/>
      <c r="F21" s="344"/>
      <c r="G21" s="344"/>
      <c r="H21" s="344"/>
      <c r="I21" s="344"/>
      <c r="J21" s="344"/>
      <c r="K21" s="344"/>
      <c r="L21" s="384"/>
      <c r="M21" s="327">
        <v>7</v>
      </c>
    </row>
    <row r="22" spans="1:13" ht="15.75" customHeight="1">
      <c r="A22" s="1103" t="str">
        <f>IFERROR(VLOOKUP(第4号様式!$L$2,様式リスト!#REF!,'第4号様式別紙1（精算書、対象経費内訳）'!M22,0),"")</f>
        <v/>
      </c>
      <c r="B22" s="1104"/>
      <c r="C22" s="1105"/>
      <c r="D22" s="386"/>
      <c r="E22" s="384"/>
      <c r="F22" s="344"/>
      <c r="G22" s="344"/>
      <c r="H22" s="344"/>
      <c r="I22" s="344"/>
      <c r="J22" s="344"/>
      <c r="K22" s="344"/>
      <c r="L22" s="384"/>
      <c r="M22" s="327">
        <v>8</v>
      </c>
    </row>
    <row r="23" spans="1:13" ht="15.75" customHeight="1">
      <c r="A23" s="1103" t="str">
        <f>IFERROR(VLOOKUP(第4号様式!$L$2,様式リスト!#REF!,'第4号様式別紙1（精算書、対象経費内訳）'!M23,0),"")</f>
        <v/>
      </c>
      <c r="B23" s="1104"/>
      <c r="C23" s="1105"/>
      <c r="D23" s="386"/>
      <c r="E23" s="384"/>
      <c r="F23" s="344"/>
      <c r="G23" s="344"/>
      <c r="H23" s="344"/>
      <c r="I23" s="344"/>
      <c r="J23" s="344"/>
      <c r="K23" s="344"/>
      <c r="L23" s="384"/>
      <c r="M23" s="327">
        <v>9</v>
      </c>
    </row>
    <row r="24" spans="1:13" ht="15.75" customHeight="1">
      <c r="A24" s="1103" t="str">
        <f>IFERROR(VLOOKUP(第4号様式!$L$2,様式リスト!#REF!,'第4号様式別紙1（精算書、対象経費内訳）'!M24,0),"")</f>
        <v/>
      </c>
      <c r="B24" s="1104"/>
      <c r="C24" s="1105"/>
      <c r="D24" s="386"/>
      <c r="E24" s="384"/>
      <c r="F24" s="344"/>
      <c r="G24" s="344"/>
      <c r="H24" s="344"/>
      <c r="I24" s="344"/>
      <c r="J24" s="344"/>
      <c r="K24" s="344"/>
      <c r="L24" s="384"/>
      <c r="M24" s="327">
        <v>10</v>
      </c>
    </row>
    <row r="25" spans="1:13" ht="15.75" customHeight="1">
      <c r="A25" s="1103" t="str">
        <f>IFERROR(VLOOKUP(第4号様式!$L$2,様式リスト!#REF!,'第4号様式別紙1（精算書、対象経費内訳）'!M25,0),"")</f>
        <v/>
      </c>
      <c r="B25" s="1104"/>
      <c r="C25" s="1105"/>
      <c r="D25" s="386"/>
      <c r="E25" s="384"/>
      <c r="F25" s="344"/>
      <c r="G25" s="344"/>
      <c r="H25" s="344"/>
      <c r="I25" s="344"/>
      <c r="J25" s="344"/>
      <c r="K25" s="344"/>
      <c r="L25" s="384"/>
      <c r="M25" s="327">
        <v>11</v>
      </c>
    </row>
    <row r="26" spans="1:13" ht="15.75" customHeight="1">
      <c r="A26" s="1103" t="str">
        <f>IFERROR(VLOOKUP(第4号様式!$L$2,様式リスト!#REF!,'第4号様式別紙1（精算書、対象経費内訳）'!M26,0),"")</f>
        <v/>
      </c>
      <c r="B26" s="1104"/>
      <c r="C26" s="1105"/>
      <c r="D26" s="386"/>
      <c r="E26" s="384"/>
      <c r="F26" s="344"/>
      <c r="G26" s="344"/>
      <c r="H26" s="344"/>
      <c r="I26" s="344"/>
      <c r="J26" s="344"/>
      <c r="K26" s="344"/>
      <c r="L26" s="384"/>
      <c r="M26" s="327">
        <v>12</v>
      </c>
    </row>
    <row r="27" spans="1:13" ht="15.75" customHeight="1">
      <c r="A27" s="1103" t="str">
        <f>IFERROR(VLOOKUP(第4号様式!$L$2,様式リスト!#REF!,'第4号様式別紙1（精算書、対象経費内訳）'!M27,0),"")</f>
        <v/>
      </c>
      <c r="B27" s="1104"/>
      <c r="C27" s="1105"/>
      <c r="D27" s="386"/>
      <c r="E27" s="384"/>
      <c r="F27" s="344"/>
      <c r="G27" s="344"/>
      <c r="H27" s="344"/>
      <c r="I27" s="344"/>
      <c r="J27" s="344"/>
      <c r="K27" s="344"/>
      <c r="L27" s="384"/>
      <c r="M27" s="327">
        <v>13</v>
      </c>
    </row>
    <row r="28" spans="1:13" ht="15.75" customHeight="1">
      <c r="A28" s="1103" t="str">
        <f>IFERROR(VLOOKUP(第4号様式!$L$2,様式リスト!#REF!,'第4号様式別紙1（精算書、対象経費内訳）'!M28,0),"")</f>
        <v/>
      </c>
      <c r="B28" s="1104"/>
      <c r="C28" s="1105"/>
      <c r="D28" s="386"/>
      <c r="E28" s="384"/>
      <c r="F28" s="344"/>
      <c r="G28" s="344"/>
      <c r="H28" s="344"/>
      <c r="I28" s="344"/>
      <c r="J28" s="344"/>
      <c r="K28" s="344"/>
      <c r="L28" s="384"/>
      <c r="M28" s="327">
        <v>14</v>
      </c>
    </row>
    <row r="29" spans="1:13" ht="15.75" customHeight="1">
      <c r="A29" s="1103" t="str">
        <f>IFERROR(VLOOKUP(第4号様式!$L$2,様式リスト!#REF!,'第4号様式別紙1（精算書、対象経費内訳）'!M29,0),"")</f>
        <v/>
      </c>
      <c r="B29" s="1104"/>
      <c r="C29" s="1105"/>
      <c r="D29" s="386"/>
      <c r="E29" s="384"/>
      <c r="F29" s="344"/>
      <c r="G29" s="344"/>
      <c r="H29" s="344"/>
      <c r="I29" s="344"/>
      <c r="J29" s="344"/>
      <c r="K29" s="344"/>
      <c r="L29" s="384"/>
      <c r="M29" s="327">
        <v>15</v>
      </c>
    </row>
    <row r="30" spans="1:13" ht="15.75" customHeight="1">
      <c r="A30" s="1103" t="str">
        <f>IFERROR(VLOOKUP(第4号様式!$L$2,様式リスト!#REF!,'第4号様式別紙1（精算書、対象経費内訳）'!M30,0),"")</f>
        <v/>
      </c>
      <c r="B30" s="1104"/>
      <c r="C30" s="1105"/>
      <c r="D30" s="386"/>
      <c r="E30" s="384"/>
      <c r="F30" s="344"/>
      <c r="G30" s="344"/>
      <c r="H30" s="344"/>
      <c r="I30" s="344"/>
      <c r="J30" s="344"/>
      <c r="K30" s="344"/>
      <c r="L30" s="384"/>
      <c r="M30" s="327">
        <v>16</v>
      </c>
    </row>
    <row r="31" spans="1:13" ht="15.75" customHeight="1">
      <c r="A31" s="1103" t="str">
        <f>IFERROR(VLOOKUP(第4号様式!$L$2,様式リスト!#REF!,'第4号様式別紙1（精算書、対象経費内訳）'!M31,0),"")</f>
        <v/>
      </c>
      <c r="B31" s="1104"/>
      <c r="C31" s="1105"/>
      <c r="D31" s="386"/>
      <c r="E31" s="384"/>
      <c r="F31" s="344"/>
      <c r="G31" s="344"/>
      <c r="H31" s="344"/>
      <c r="I31" s="344"/>
      <c r="J31" s="344"/>
      <c r="K31" s="344"/>
      <c r="L31" s="384"/>
      <c r="M31" s="327">
        <v>17</v>
      </c>
    </row>
    <row r="32" spans="1:13" ht="15.75" customHeight="1">
      <c r="A32" s="1103" t="str">
        <f>IFERROR(VLOOKUP(第4号様式!$L$2,様式リスト!#REF!,'第4号様式別紙1（精算書、対象経費内訳）'!M32,0),"")</f>
        <v/>
      </c>
      <c r="B32" s="1104"/>
      <c r="C32" s="1105"/>
      <c r="D32" s="386"/>
      <c r="E32" s="384"/>
      <c r="F32" s="344"/>
      <c r="G32" s="344"/>
      <c r="H32" s="344"/>
      <c r="I32" s="344"/>
      <c r="J32" s="344"/>
      <c r="K32" s="344"/>
      <c r="L32" s="384"/>
      <c r="M32" s="327">
        <v>18</v>
      </c>
    </row>
    <row r="33" spans="1:13" ht="15.75" customHeight="1">
      <c r="A33" s="1103" t="str">
        <f>IFERROR(VLOOKUP(第4号様式!$L$2,様式リスト!#REF!,'第4号様式別紙1（精算書、対象経費内訳）'!M33,0),"")</f>
        <v/>
      </c>
      <c r="B33" s="1104"/>
      <c r="C33" s="1105"/>
      <c r="D33" s="386"/>
      <c r="E33" s="384"/>
      <c r="F33" s="344"/>
      <c r="G33" s="344"/>
      <c r="H33" s="344"/>
      <c r="I33" s="344"/>
      <c r="J33" s="344"/>
      <c r="K33" s="344"/>
      <c r="L33" s="384"/>
      <c r="M33" s="327">
        <v>19</v>
      </c>
    </row>
    <row r="34" spans="1:13" ht="15.75" customHeight="1">
      <c r="A34" s="1103" t="str">
        <f>IFERROR(VLOOKUP(第4号様式!$L$2,様式リスト!#REF!,'第4号様式別紙1（精算書、対象経費内訳）'!M34,0),"")</f>
        <v/>
      </c>
      <c r="B34" s="1104"/>
      <c r="C34" s="1105"/>
      <c r="D34" s="386"/>
      <c r="E34" s="384"/>
      <c r="F34" s="344"/>
      <c r="G34" s="344"/>
      <c r="H34" s="344"/>
      <c r="I34" s="344"/>
      <c r="J34" s="344"/>
      <c r="K34" s="344"/>
      <c r="L34" s="384"/>
      <c r="M34" s="327">
        <v>20</v>
      </c>
    </row>
    <row r="35" spans="1:13" ht="15.75" customHeight="1">
      <c r="A35" s="1103" t="str">
        <f>IFERROR(VLOOKUP(第4号様式!$L$2,様式リスト!#REF!,'第4号様式別紙1（精算書、対象経費内訳）'!M35,0),"")</f>
        <v/>
      </c>
      <c r="B35" s="1104"/>
      <c r="C35" s="1105"/>
      <c r="D35" s="386"/>
      <c r="E35" s="384"/>
      <c r="F35" s="344"/>
      <c r="G35" s="344"/>
      <c r="H35" s="344"/>
      <c r="I35" s="344"/>
      <c r="J35" s="344"/>
      <c r="K35" s="344"/>
      <c r="L35" s="384"/>
      <c r="M35" s="327">
        <v>21</v>
      </c>
    </row>
    <row r="36" spans="1:13" ht="15.75" customHeight="1">
      <c r="A36" s="1103" t="str">
        <f>IFERROR(VLOOKUP(第4号様式!$L$2,様式リスト!#REF!,'第4号様式別紙1（精算書、対象経費内訳）'!M36,0),"")</f>
        <v/>
      </c>
      <c r="B36" s="1104"/>
      <c r="C36" s="1105"/>
      <c r="D36" s="386"/>
      <c r="E36" s="384"/>
      <c r="F36" s="344"/>
      <c r="G36" s="344"/>
      <c r="H36" s="344"/>
      <c r="I36" s="344"/>
      <c r="J36" s="344"/>
      <c r="K36" s="344"/>
      <c r="L36" s="384"/>
      <c r="M36" s="327">
        <v>22</v>
      </c>
    </row>
    <row r="37" spans="1:13" ht="15.75" customHeight="1">
      <c r="A37" s="1103" t="str">
        <f>IFERROR(VLOOKUP(第4号様式!$L$2,様式リスト!#REF!,'第4号様式別紙1（精算書、対象経費内訳）'!M37,0),"")</f>
        <v/>
      </c>
      <c r="B37" s="1104"/>
      <c r="C37" s="1105"/>
      <c r="D37" s="386"/>
      <c r="E37" s="384"/>
      <c r="F37" s="344"/>
      <c r="G37" s="344"/>
      <c r="H37" s="344"/>
      <c r="I37" s="344"/>
      <c r="J37" s="344"/>
      <c r="K37" s="344"/>
      <c r="L37" s="384"/>
      <c r="M37" s="327">
        <v>23</v>
      </c>
    </row>
    <row r="38" spans="1:13" ht="15.75" customHeight="1">
      <c r="A38" s="1103" t="str">
        <f>IFERROR(VLOOKUP(第4号様式!$L$2,様式リスト!#REF!,'第4号様式別紙1（精算書、対象経費内訳）'!M38,0),"")</f>
        <v/>
      </c>
      <c r="B38" s="1104"/>
      <c r="C38" s="1105"/>
      <c r="D38" s="386"/>
      <c r="E38" s="384"/>
      <c r="F38" s="344"/>
      <c r="G38" s="344"/>
      <c r="H38" s="344"/>
      <c r="I38" s="344"/>
      <c r="J38" s="344"/>
      <c r="K38" s="344"/>
      <c r="L38" s="384"/>
      <c r="M38" s="327">
        <v>24</v>
      </c>
    </row>
    <row r="39" spans="1:13" ht="15.75" customHeight="1">
      <c r="A39" s="1103" t="str">
        <f>IFERROR(VLOOKUP(第4号様式!$L$2,様式リスト!#REF!,'第4号様式別紙1（精算書、対象経費内訳）'!M39,0),"")</f>
        <v/>
      </c>
      <c r="B39" s="1104"/>
      <c r="C39" s="1105"/>
      <c r="D39" s="386"/>
      <c r="E39" s="384"/>
      <c r="F39" s="344"/>
      <c r="G39" s="344"/>
      <c r="H39" s="344"/>
      <c r="I39" s="344"/>
      <c r="J39" s="344"/>
      <c r="K39" s="344"/>
      <c r="L39" s="384"/>
      <c r="M39" s="327">
        <v>25</v>
      </c>
    </row>
    <row r="40" spans="1:13" ht="15.75" customHeight="1">
      <c r="A40" s="1103" t="str">
        <f>IFERROR(VLOOKUP(第4号様式!$L$2,様式リスト!#REF!,'第4号様式別紙1（精算書、対象経費内訳）'!M40,0),"")</f>
        <v/>
      </c>
      <c r="B40" s="1104"/>
      <c r="C40" s="1105"/>
      <c r="D40" s="386"/>
      <c r="E40" s="384"/>
      <c r="F40" s="344"/>
      <c r="G40" s="344"/>
      <c r="H40" s="344"/>
      <c r="I40" s="344"/>
      <c r="J40" s="344"/>
      <c r="K40" s="344"/>
      <c r="L40" s="384"/>
      <c r="M40" s="327">
        <v>26</v>
      </c>
    </row>
    <row r="41" spans="1:13" ht="15.75" customHeight="1">
      <c r="A41" s="1103" t="str">
        <f>IFERROR(VLOOKUP(第4号様式!$L$2,様式リスト!#REF!,'第4号様式別紙1（精算書、対象経費内訳）'!M41,0),"")</f>
        <v/>
      </c>
      <c r="B41" s="1104"/>
      <c r="C41" s="1105"/>
      <c r="D41" s="386"/>
      <c r="E41" s="384"/>
      <c r="F41" s="344"/>
      <c r="G41" s="344"/>
      <c r="H41" s="344"/>
      <c r="I41" s="344"/>
      <c r="J41" s="344"/>
      <c r="K41" s="344"/>
      <c r="L41" s="384"/>
      <c r="M41" s="327">
        <v>27</v>
      </c>
    </row>
    <row r="42" spans="1:13" ht="15.75" customHeight="1">
      <c r="A42" s="1103" t="str">
        <f>IFERROR(VLOOKUP(第4号様式!$L$2,様式リスト!#REF!,'第4号様式別紙1（精算書、対象経費内訳）'!M42,0),"")</f>
        <v/>
      </c>
      <c r="B42" s="1104"/>
      <c r="C42" s="1105"/>
      <c r="D42" s="386"/>
      <c r="E42" s="384"/>
      <c r="F42" s="344"/>
      <c r="G42" s="344"/>
      <c r="H42" s="344"/>
      <c r="I42" s="344"/>
      <c r="J42" s="344"/>
      <c r="K42" s="344"/>
      <c r="L42" s="384"/>
      <c r="M42" s="327">
        <v>28</v>
      </c>
    </row>
    <row r="43" spans="1:13" ht="15.75" customHeight="1">
      <c r="A43" s="1103" t="str">
        <f>IFERROR(VLOOKUP(第4号様式!$L$2,様式リスト!#REF!,'第4号様式別紙1（精算書、対象経費内訳）'!M43,0),"")</f>
        <v/>
      </c>
      <c r="B43" s="1104"/>
      <c r="C43" s="1105"/>
      <c r="D43" s="386"/>
      <c r="E43" s="384"/>
      <c r="F43" s="344"/>
      <c r="G43" s="344"/>
      <c r="H43" s="344"/>
      <c r="I43" s="344"/>
      <c r="J43" s="344"/>
      <c r="K43" s="344"/>
      <c r="L43" s="384"/>
      <c r="M43" s="327">
        <v>29</v>
      </c>
    </row>
    <row r="44" spans="1:13" ht="15.75" customHeight="1">
      <c r="A44" s="1103" t="str">
        <f>IFERROR(VLOOKUP(第4号様式!$L$2,様式リスト!#REF!,'第4号様式別紙1（精算書、対象経費内訳）'!M44,0),"")</f>
        <v/>
      </c>
      <c r="B44" s="1104"/>
      <c r="C44" s="1105"/>
      <c r="D44" s="386"/>
      <c r="E44" s="384"/>
      <c r="F44" s="344"/>
      <c r="G44" s="344"/>
      <c r="H44" s="344"/>
      <c r="I44" s="344"/>
      <c r="J44" s="344"/>
      <c r="K44" s="344"/>
      <c r="L44" s="384"/>
      <c r="M44" s="327">
        <v>30</v>
      </c>
    </row>
    <row r="45" spans="1:13" ht="15.75" customHeight="1">
      <c r="A45" s="1103" t="str">
        <f>IFERROR(VLOOKUP(第4号様式!$L$2,様式リスト!#REF!,'第4号様式別紙1（精算書、対象経費内訳）'!M45,0),"")</f>
        <v/>
      </c>
      <c r="B45" s="1104"/>
      <c r="C45" s="1105"/>
      <c r="D45" s="386"/>
      <c r="E45" s="384"/>
      <c r="F45" s="344"/>
      <c r="G45" s="344"/>
      <c r="H45" s="344"/>
      <c r="I45" s="344"/>
      <c r="J45" s="344"/>
      <c r="K45" s="344"/>
      <c r="L45" s="384"/>
      <c r="M45" s="327">
        <v>31</v>
      </c>
    </row>
    <row r="46" spans="1:13" ht="15.75" customHeight="1">
      <c r="A46" s="1103" t="str">
        <f>IFERROR(VLOOKUP(第4号様式!$L$2,様式リスト!#REF!,'第4号様式別紙1（精算書、対象経費内訳）'!M46,0),"")</f>
        <v/>
      </c>
      <c r="B46" s="1104"/>
      <c r="C46" s="1105"/>
      <c r="D46" s="386"/>
      <c r="E46" s="384"/>
      <c r="F46" s="344"/>
      <c r="G46" s="344"/>
      <c r="H46" s="344"/>
      <c r="I46" s="344"/>
      <c r="J46" s="344"/>
      <c r="K46" s="344"/>
      <c r="L46" s="384"/>
      <c r="M46" s="327">
        <v>32</v>
      </c>
    </row>
    <row r="47" spans="1:13" ht="15.75" customHeight="1">
      <c r="A47" s="1103" t="str">
        <f>IFERROR(VLOOKUP(第4号様式!$L$2,様式リスト!#REF!,'第4号様式別紙1（精算書、対象経費内訳）'!M47,0),"")</f>
        <v/>
      </c>
      <c r="B47" s="1104"/>
      <c r="C47" s="1105"/>
      <c r="D47" s="386"/>
      <c r="E47" s="384"/>
      <c r="F47" s="344"/>
      <c r="G47" s="344"/>
      <c r="H47" s="344"/>
      <c r="I47" s="344"/>
      <c r="J47" s="344"/>
      <c r="K47" s="344"/>
      <c r="L47" s="384"/>
      <c r="M47" s="327">
        <v>33</v>
      </c>
    </row>
    <row r="48" spans="1:13" ht="15.75" customHeight="1">
      <c r="A48" s="1103" t="str">
        <f>IFERROR(VLOOKUP(第4号様式!$L$2,様式リスト!#REF!,'第4号様式別紙1（精算書、対象経費内訳）'!M48,0),"")</f>
        <v/>
      </c>
      <c r="B48" s="1104"/>
      <c r="C48" s="1105"/>
      <c r="D48" s="386"/>
      <c r="E48" s="384"/>
      <c r="F48" s="344"/>
      <c r="G48" s="344"/>
      <c r="H48" s="344"/>
      <c r="I48" s="344"/>
      <c r="J48" s="344"/>
      <c r="K48" s="344"/>
      <c r="L48" s="384"/>
      <c r="M48" s="327">
        <v>34</v>
      </c>
    </row>
    <row r="49" spans="1:13" ht="15.75" customHeight="1">
      <c r="A49" s="1103" t="str">
        <f>IFERROR(VLOOKUP(第4号様式!$L$2,様式リスト!#REF!,'第4号様式別紙1（精算書、対象経費内訳）'!M49,0),"")</f>
        <v/>
      </c>
      <c r="B49" s="1104"/>
      <c r="C49" s="1105"/>
      <c r="D49" s="386"/>
      <c r="E49" s="384"/>
      <c r="F49" s="344"/>
      <c r="G49" s="344"/>
      <c r="H49" s="344"/>
      <c r="I49" s="344"/>
      <c r="J49" s="344"/>
      <c r="K49" s="344"/>
      <c r="L49" s="384"/>
      <c r="M49" s="327">
        <v>35</v>
      </c>
    </row>
    <row r="50" spans="1:13" ht="15.75" customHeight="1">
      <c r="A50" s="1103" t="str">
        <f>IFERROR(VLOOKUP(第4号様式!$L$2,様式リスト!#REF!,'第4号様式別紙1（精算書、対象経費内訳）'!M50,0),"")</f>
        <v/>
      </c>
      <c r="B50" s="1104"/>
      <c r="C50" s="1105"/>
      <c r="D50" s="386"/>
      <c r="E50" s="384"/>
      <c r="F50" s="344"/>
      <c r="G50" s="344"/>
      <c r="H50" s="344"/>
      <c r="I50" s="344"/>
      <c r="J50" s="344"/>
      <c r="K50" s="344"/>
      <c r="L50" s="384"/>
      <c r="M50" s="327">
        <v>36</v>
      </c>
    </row>
    <row r="51" spans="1:13" ht="15.75" customHeight="1">
      <c r="A51" s="1103" t="str">
        <f>IFERROR(VLOOKUP(第4号様式!$L$2,様式リスト!#REF!,'第4号様式別紙1（精算書、対象経費内訳）'!M51,0),"")</f>
        <v/>
      </c>
      <c r="B51" s="1104"/>
      <c r="C51" s="1105"/>
      <c r="D51" s="386"/>
      <c r="E51" s="384"/>
      <c r="F51" s="344"/>
      <c r="G51" s="344"/>
      <c r="H51" s="344"/>
      <c r="I51" s="344"/>
      <c r="J51" s="344"/>
      <c r="K51" s="344"/>
      <c r="L51" s="384"/>
      <c r="M51" s="327">
        <v>37</v>
      </c>
    </row>
    <row r="52" spans="1:13" ht="15.75" customHeight="1">
      <c r="A52" s="1103" t="str">
        <f>IFERROR(VLOOKUP(第4号様式!$L$2,様式リスト!#REF!,'第4号様式別紙1（精算書、対象経費内訳）'!M52,0),"")</f>
        <v/>
      </c>
      <c r="B52" s="1104"/>
      <c r="C52" s="1105"/>
      <c r="D52" s="386"/>
      <c r="E52" s="384"/>
      <c r="F52" s="344"/>
      <c r="G52" s="344"/>
      <c r="H52" s="344"/>
      <c r="I52" s="344"/>
      <c r="J52" s="344"/>
      <c r="K52" s="344"/>
      <c r="L52" s="384"/>
      <c r="M52" s="327">
        <v>38</v>
      </c>
    </row>
    <row r="53" spans="1:13" ht="15.75" customHeight="1">
      <c r="A53" s="1103" t="str">
        <f>IFERROR(VLOOKUP(第4号様式!$L$2,様式リスト!#REF!,'第4号様式別紙1（精算書、対象経費内訳）'!M53,0),"")</f>
        <v/>
      </c>
      <c r="B53" s="1104"/>
      <c r="C53" s="1105"/>
      <c r="D53" s="386"/>
      <c r="E53" s="384"/>
      <c r="F53" s="344"/>
      <c r="G53" s="344"/>
      <c r="H53" s="344"/>
      <c r="I53" s="344"/>
      <c r="J53" s="344"/>
      <c r="K53" s="344"/>
      <c r="L53" s="384"/>
      <c r="M53" s="327">
        <v>39</v>
      </c>
    </row>
    <row r="54" spans="1:13" ht="15.75" customHeight="1">
      <c r="A54" s="1103" t="str">
        <f>IFERROR(VLOOKUP(第4号様式!$L$2,様式リスト!#REF!,'第4号様式別紙1（精算書、対象経費内訳）'!M54,0),"")</f>
        <v/>
      </c>
      <c r="B54" s="1104"/>
      <c r="C54" s="1105"/>
      <c r="D54" s="386"/>
      <c r="E54" s="384"/>
      <c r="F54" s="344"/>
      <c r="G54" s="344"/>
      <c r="H54" s="344"/>
      <c r="I54" s="344"/>
      <c r="J54" s="344"/>
      <c r="K54" s="344"/>
      <c r="L54" s="384"/>
      <c r="M54" s="327">
        <v>40</v>
      </c>
    </row>
    <row r="55" spans="1:13" ht="15.75" customHeight="1">
      <c r="A55" s="1103" t="str">
        <f>IFERROR(VLOOKUP(第4号様式!$L$2,様式リスト!#REF!,'第4号様式別紙1（精算書、対象経費内訳）'!M55,0),"")</f>
        <v/>
      </c>
      <c r="B55" s="1104"/>
      <c r="C55" s="1105"/>
      <c r="D55" s="386"/>
      <c r="E55" s="384"/>
      <c r="F55" s="344"/>
      <c r="G55" s="344"/>
      <c r="H55" s="344"/>
      <c r="I55" s="344"/>
      <c r="J55" s="344"/>
      <c r="K55" s="344"/>
      <c r="L55" s="384"/>
      <c r="M55" s="327">
        <v>41</v>
      </c>
    </row>
    <row r="56" spans="1:13" ht="15.75" customHeight="1">
      <c r="A56" s="1103" t="str">
        <f>IFERROR(VLOOKUP(第4号様式!$L$2,様式リスト!#REF!,'第4号様式別紙1（精算書、対象経費内訳）'!M56,0),"")</f>
        <v/>
      </c>
      <c r="B56" s="1104"/>
      <c r="C56" s="1105"/>
      <c r="D56" s="386"/>
      <c r="E56" s="384"/>
      <c r="F56" s="344"/>
      <c r="G56" s="344"/>
      <c r="H56" s="344"/>
      <c r="I56" s="344"/>
      <c r="J56" s="344"/>
      <c r="K56" s="344"/>
      <c r="L56" s="384"/>
      <c r="M56" s="327">
        <v>42</v>
      </c>
    </row>
    <row r="57" spans="1:13" ht="15.75" customHeight="1">
      <c r="A57" s="1103" t="str">
        <f>IFERROR(VLOOKUP(第4号様式!$L$2,様式リスト!#REF!,'第4号様式別紙1（精算書、対象経費内訳）'!M57,0),"")</f>
        <v/>
      </c>
      <c r="B57" s="1104"/>
      <c r="C57" s="1105"/>
      <c r="D57" s="386"/>
      <c r="E57" s="384"/>
      <c r="F57" s="344"/>
      <c r="G57" s="344"/>
      <c r="H57" s="344"/>
      <c r="I57" s="344"/>
      <c r="J57" s="344"/>
      <c r="K57" s="344"/>
      <c r="L57" s="384"/>
      <c r="M57" s="327">
        <v>43</v>
      </c>
    </row>
    <row r="58" spans="1:13" ht="15.75" customHeight="1">
      <c r="A58" s="1103" t="str">
        <f>IFERROR(VLOOKUP(第4号様式!$L$2,様式リスト!#REF!,'第4号様式別紙1（精算書、対象経費内訳）'!M58,0),"")</f>
        <v/>
      </c>
      <c r="B58" s="1104"/>
      <c r="C58" s="1105"/>
      <c r="D58" s="386"/>
      <c r="E58" s="384"/>
      <c r="F58" s="344"/>
      <c r="G58" s="344"/>
      <c r="H58" s="344"/>
      <c r="I58" s="344"/>
      <c r="J58" s="344"/>
      <c r="K58" s="344"/>
      <c r="L58" s="384"/>
      <c r="M58" s="327">
        <v>44</v>
      </c>
    </row>
    <row r="59" spans="1:13" ht="15.75" customHeight="1">
      <c r="A59" s="1103" t="str">
        <f>IFERROR(VLOOKUP(第4号様式!$L$2,様式リスト!#REF!,'第4号様式別紙1（精算書、対象経費内訳）'!M59,0),"")</f>
        <v/>
      </c>
      <c r="B59" s="1104"/>
      <c r="C59" s="1105"/>
      <c r="D59" s="386"/>
      <c r="E59" s="384"/>
      <c r="F59" s="344"/>
      <c r="G59" s="344"/>
      <c r="H59" s="344"/>
      <c r="I59" s="344"/>
      <c r="J59" s="344"/>
      <c r="K59" s="344"/>
      <c r="L59" s="384"/>
      <c r="M59" s="327">
        <v>45</v>
      </c>
    </row>
    <row r="60" spans="1:13" ht="15.75" customHeight="1">
      <c r="A60" s="1103" t="str">
        <f>IFERROR(VLOOKUP(第4号様式!$L$2,様式リスト!#REF!,'第4号様式別紙1（精算書、対象経費内訳）'!M60,0),"")</f>
        <v/>
      </c>
      <c r="B60" s="1104"/>
      <c r="C60" s="1105"/>
      <c r="D60" s="386"/>
      <c r="E60" s="384"/>
      <c r="F60" s="344"/>
      <c r="G60" s="344"/>
      <c r="H60" s="344"/>
      <c r="I60" s="344"/>
      <c r="J60" s="344"/>
      <c r="K60" s="344"/>
      <c r="L60" s="384"/>
      <c r="M60" s="327">
        <v>46</v>
      </c>
    </row>
    <row r="61" spans="1:13" ht="15.75" customHeight="1">
      <c r="A61" s="1103" t="str">
        <f>IFERROR(VLOOKUP(第4号様式!$L$2,様式リスト!#REF!,'第4号様式別紙1（精算書、対象経費内訳）'!M61,0),"")</f>
        <v/>
      </c>
      <c r="B61" s="1104"/>
      <c r="C61" s="1105"/>
      <c r="D61" s="386"/>
      <c r="E61" s="384"/>
      <c r="F61" s="344"/>
      <c r="G61" s="344"/>
      <c r="H61" s="344"/>
      <c r="I61" s="344"/>
      <c r="J61" s="344"/>
      <c r="K61" s="344"/>
      <c r="L61" s="384"/>
      <c r="M61" s="327">
        <v>47</v>
      </c>
    </row>
    <row r="62" spans="1:13" ht="15.75" customHeight="1">
      <c r="A62" s="1103" t="str">
        <f>IFERROR(VLOOKUP(第4号様式!$L$2,様式リスト!#REF!,'第4号様式別紙1（精算書、対象経費内訳）'!M62,0),"")</f>
        <v/>
      </c>
      <c r="B62" s="1104"/>
      <c r="C62" s="1105"/>
      <c r="D62" s="386"/>
      <c r="E62" s="384"/>
      <c r="F62" s="344"/>
      <c r="G62" s="344"/>
      <c r="H62" s="344"/>
      <c r="I62" s="344"/>
      <c r="J62" s="344"/>
      <c r="K62" s="344"/>
      <c r="L62" s="384"/>
      <c r="M62" s="327">
        <v>48</v>
      </c>
    </row>
    <row r="63" spans="1:13" ht="15.75" customHeight="1">
      <c r="A63" s="1103" t="str">
        <f>IFERROR(VLOOKUP(第4号様式!$L$2,様式リスト!#REF!,'第4号様式別紙1（精算書、対象経費内訳）'!M63,0),"")</f>
        <v/>
      </c>
      <c r="B63" s="1104"/>
      <c r="C63" s="1105"/>
      <c r="D63" s="386"/>
      <c r="E63" s="384"/>
      <c r="F63" s="344"/>
      <c r="G63" s="344"/>
      <c r="H63" s="344"/>
      <c r="I63" s="344"/>
      <c r="J63" s="344"/>
      <c r="K63" s="344"/>
      <c r="L63" s="384"/>
      <c r="M63" s="327">
        <v>49</v>
      </c>
    </row>
    <row r="64" spans="1:13" ht="15.75" customHeight="1">
      <c r="A64" s="1103" t="str">
        <f>IFERROR(VLOOKUP(第4号様式!$L$2,様式リスト!#REF!,'第4号様式別紙1（精算書、対象経費内訳）'!M64,0),"")</f>
        <v/>
      </c>
      <c r="B64" s="1104"/>
      <c r="C64" s="1105"/>
      <c r="D64" s="386"/>
      <c r="E64" s="384"/>
      <c r="F64" s="344"/>
      <c r="G64" s="344"/>
      <c r="H64" s="344"/>
      <c r="I64" s="344"/>
      <c r="J64" s="344"/>
      <c r="K64" s="344"/>
      <c r="L64" s="384"/>
      <c r="M64" s="327">
        <v>50</v>
      </c>
    </row>
    <row r="65" spans="1:13" ht="15.75" customHeight="1">
      <c r="A65" s="1103" t="str">
        <f>IFERROR(VLOOKUP(第4号様式!$L$2,様式リスト!#REF!,'第4号様式別紙1（精算書、対象経費内訳）'!M65,0),"")</f>
        <v/>
      </c>
      <c r="B65" s="1104"/>
      <c r="C65" s="1105"/>
      <c r="D65" s="386"/>
      <c r="E65" s="384"/>
      <c r="F65" s="344"/>
      <c r="G65" s="344"/>
      <c r="H65" s="344"/>
      <c r="I65" s="344"/>
      <c r="J65" s="344"/>
      <c r="K65" s="344"/>
      <c r="L65" s="384"/>
      <c r="M65" s="327">
        <v>51</v>
      </c>
    </row>
    <row r="66" spans="1:13" ht="15.75" customHeight="1">
      <c r="A66" s="1103" t="str">
        <f>IFERROR(VLOOKUP(第4号様式!$L$2,様式リスト!#REF!,'第4号様式別紙1（精算書、対象経費内訳）'!M66,0),"")</f>
        <v/>
      </c>
      <c r="B66" s="1104"/>
      <c r="C66" s="1105"/>
      <c r="D66" s="386"/>
      <c r="E66" s="384"/>
      <c r="F66" s="344"/>
      <c r="G66" s="344"/>
      <c r="H66" s="344"/>
      <c r="I66" s="344"/>
      <c r="J66" s="344"/>
      <c r="K66" s="344"/>
      <c r="L66" s="384"/>
      <c r="M66" s="327">
        <v>52</v>
      </c>
    </row>
    <row r="67" spans="1:13" ht="15.75" customHeight="1">
      <c r="A67" s="1103" t="str">
        <f>IFERROR(VLOOKUP(第4号様式!$L$2,様式リスト!#REF!,'第4号様式別紙1（精算書、対象経費内訳）'!M67,0),"")</f>
        <v/>
      </c>
      <c r="B67" s="1104"/>
      <c r="C67" s="1105"/>
      <c r="D67" s="386"/>
      <c r="E67" s="384"/>
      <c r="F67" s="344"/>
      <c r="G67" s="344"/>
      <c r="H67" s="344"/>
      <c r="I67" s="344"/>
      <c r="J67" s="344"/>
      <c r="K67" s="344"/>
      <c r="L67" s="384"/>
      <c r="M67" s="327">
        <v>53</v>
      </c>
    </row>
    <row r="68" spans="1:13" ht="15.75" customHeight="1">
      <c r="A68" s="1103" t="str">
        <f>IFERROR(VLOOKUP(第4号様式!$L$2,様式リスト!#REF!,'第4号様式別紙1（精算書、対象経費内訳）'!M68,0),"")</f>
        <v/>
      </c>
      <c r="B68" s="1104"/>
      <c r="C68" s="1105"/>
      <c r="D68" s="386"/>
      <c r="E68" s="384"/>
      <c r="F68" s="344"/>
      <c r="G68" s="344"/>
      <c r="H68" s="344"/>
      <c r="I68" s="344"/>
      <c r="J68" s="344"/>
      <c r="K68" s="344"/>
      <c r="L68" s="384"/>
      <c r="M68" s="327">
        <v>54</v>
      </c>
    </row>
    <row r="69" spans="1:13" ht="15.75" customHeight="1">
      <c r="A69" s="1103" t="str">
        <f>IFERROR(VLOOKUP(第4号様式!$L$2,様式リスト!#REF!,'第4号様式別紙1（精算書、対象経費内訳）'!M69,0),"")</f>
        <v/>
      </c>
      <c r="B69" s="1104"/>
      <c r="C69" s="1105"/>
      <c r="D69" s="386"/>
      <c r="E69" s="384"/>
      <c r="F69" s="344"/>
      <c r="G69" s="344"/>
      <c r="H69" s="344"/>
      <c r="I69" s="344"/>
      <c r="J69" s="344"/>
      <c r="K69" s="344"/>
      <c r="L69" s="384"/>
      <c r="M69" s="327">
        <v>55</v>
      </c>
    </row>
    <row r="70" spans="1:13" ht="15.75" customHeight="1">
      <c r="A70" s="1103" t="str">
        <f>IFERROR(VLOOKUP(第4号様式!$L$2,様式リスト!#REF!,'第4号様式別紙1（精算書、対象経費内訳）'!M70,0),"")</f>
        <v/>
      </c>
      <c r="B70" s="1104"/>
      <c r="C70" s="1105"/>
      <c r="D70" s="386"/>
      <c r="E70" s="384"/>
      <c r="F70" s="344"/>
      <c r="G70" s="344"/>
      <c r="H70" s="344"/>
      <c r="I70" s="344"/>
      <c r="J70" s="344"/>
      <c r="K70" s="344"/>
      <c r="L70" s="384"/>
      <c r="M70" s="327">
        <v>56</v>
      </c>
    </row>
    <row r="71" spans="1:13" ht="15.75" customHeight="1">
      <c r="A71" s="1103" t="str">
        <f>IFERROR(VLOOKUP(第4号様式!$L$2,様式リスト!#REF!,'第4号様式別紙1（精算書、対象経費内訳）'!M71,0),"")</f>
        <v/>
      </c>
      <c r="B71" s="1104"/>
      <c r="C71" s="1105"/>
      <c r="D71" s="386"/>
      <c r="E71" s="384"/>
      <c r="F71" s="344"/>
      <c r="G71" s="344"/>
      <c r="H71" s="344"/>
      <c r="I71" s="344"/>
      <c r="J71" s="344"/>
      <c r="K71" s="344"/>
      <c r="L71" s="384"/>
      <c r="M71" s="327">
        <v>57</v>
      </c>
    </row>
    <row r="72" spans="1:13" ht="15.75" customHeight="1">
      <c r="A72" s="1103" t="str">
        <f>IFERROR(VLOOKUP(第4号様式!$L$2,様式リスト!#REF!,'第4号様式別紙1（精算書、対象経費内訳）'!M72,0),"")</f>
        <v/>
      </c>
      <c r="B72" s="1104"/>
      <c r="C72" s="1105"/>
      <c r="D72" s="386"/>
      <c r="E72" s="384"/>
      <c r="F72" s="344"/>
      <c r="G72" s="344"/>
      <c r="H72" s="344"/>
      <c r="I72" s="344"/>
      <c r="J72" s="344"/>
      <c r="K72" s="344"/>
      <c r="L72" s="384"/>
      <c r="M72" s="327">
        <v>58</v>
      </c>
    </row>
    <row r="73" spans="1:13" ht="15.75" customHeight="1">
      <c r="A73" s="1103" t="str">
        <f>IFERROR(VLOOKUP(第4号様式!$L$2,様式リスト!#REF!,'第4号様式別紙1（精算書、対象経費内訳）'!M73,0),"")</f>
        <v/>
      </c>
      <c r="B73" s="1104"/>
      <c r="C73" s="1105"/>
      <c r="D73" s="386"/>
      <c r="E73" s="384"/>
      <c r="F73" s="344"/>
      <c r="G73" s="344"/>
      <c r="H73" s="344"/>
      <c r="I73" s="344"/>
      <c r="J73" s="344"/>
      <c r="K73" s="344"/>
      <c r="L73" s="384"/>
      <c r="M73" s="327">
        <v>59</v>
      </c>
    </row>
    <row r="74" spans="1:13" ht="15.75" customHeight="1">
      <c r="A74" s="1103" t="str">
        <f>IFERROR(VLOOKUP(第4号様式!$L$2,様式リスト!#REF!,'第4号様式別紙1（精算書、対象経費内訳）'!M74,0),"")</f>
        <v/>
      </c>
      <c r="B74" s="1104"/>
      <c r="C74" s="1105"/>
      <c r="D74" s="386"/>
      <c r="E74" s="384"/>
      <c r="F74" s="344"/>
      <c r="G74" s="344"/>
      <c r="H74" s="344"/>
      <c r="I74" s="344"/>
      <c r="J74" s="344"/>
      <c r="K74" s="344"/>
      <c r="L74" s="384"/>
      <c r="M74" s="327">
        <v>60</v>
      </c>
    </row>
    <row r="75" spans="1:13" ht="15.75" customHeight="1">
      <c r="A75" s="1103" t="str">
        <f>IFERROR(VLOOKUP(第4号様式!$L$2,様式リスト!#REF!,'第4号様式別紙1（精算書、対象経費内訳）'!M75,0),"")</f>
        <v/>
      </c>
      <c r="B75" s="1104"/>
      <c r="C75" s="1105"/>
      <c r="D75" s="386"/>
      <c r="E75" s="384"/>
      <c r="F75" s="344"/>
      <c r="G75" s="344"/>
      <c r="H75" s="344"/>
      <c r="I75" s="344"/>
      <c r="J75" s="344"/>
      <c r="K75" s="344"/>
      <c r="L75" s="384"/>
      <c r="M75" s="327">
        <v>61</v>
      </c>
    </row>
    <row r="76" spans="1:13" ht="15.75" customHeight="1">
      <c r="A76" s="1103" t="str">
        <f>IFERROR(VLOOKUP(第4号様式!$L$2,様式リスト!#REF!,'第4号様式別紙1（精算書、対象経費内訳）'!M76,0),"")</f>
        <v/>
      </c>
      <c r="B76" s="1104"/>
      <c r="C76" s="1105"/>
      <c r="D76" s="386"/>
      <c r="E76" s="384"/>
      <c r="F76" s="344"/>
      <c r="G76" s="344"/>
      <c r="H76" s="344"/>
      <c r="I76" s="344"/>
      <c r="J76" s="344"/>
      <c r="K76" s="344"/>
      <c r="L76" s="384"/>
      <c r="M76" s="327">
        <v>62</v>
      </c>
    </row>
    <row r="77" spans="1:13" ht="15.75" customHeight="1">
      <c r="A77" s="1103" t="str">
        <f>IFERROR(VLOOKUP(第4号様式!$L$2,様式リスト!#REF!,'第4号様式別紙1（精算書、対象経費内訳）'!M77,0),"")</f>
        <v/>
      </c>
      <c r="B77" s="1104"/>
      <c r="C77" s="1105"/>
      <c r="D77" s="386"/>
      <c r="E77" s="384"/>
      <c r="F77" s="344"/>
      <c r="G77" s="344"/>
      <c r="H77" s="344"/>
      <c r="I77" s="344"/>
      <c r="J77" s="344"/>
      <c r="K77" s="344"/>
      <c r="L77" s="384"/>
      <c r="M77" s="327">
        <v>63</v>
      </c>
    </row>
    <row r="78" spans="1:13" ht="15.75" customHeight="1">
      <c r="A78" s="1103" t="str">
        <f>IFERROR(VLOOKUP(第4号様式!$L$2,様式リスト!#REF!,'第4号様式別紙1（精算書、対象経費内訳）'!M78,0),"")</f>
        <v/>
      </c>
      <c r="B78" s="1104"/>
      <c r="C78" s="1105"/>
      <c r="D78" s="386"/>
      <c r="E78" s="384"/>
      <c r="F78" s="344"/>
      <c r="G78" s="344"/>
      <c r="H78" s="344"/>
      <c r="I78" s="344"/>
      <c r="J78" s="344"/>
      <c r="K78" s="344"/>
      <c r="L78" s="384"/>
      <c r="M78" s="327">
        <v>64</v>
      </c>
    </row>
    <row r="79" spans="1:13" ht="15.75" customHeight="1">
      <c r="A79" s="1103" t="str">
        <f>IFERROR(VLOOKUP(第4号様式!$L$2,様式リスト!#REF!,'第4号様式別紙1（精算書、対象経費内訳）'!M79,0),"")</f>
        <v/>
      </c>
      <c r="B79" s="1104"/>
      <c r="C79" s="1105"/>
      <c r="D79" s="386"/>
      <c r="E79" s="384"/>
      <c r="F79" s="344"/>
      <c r="G79" s="344"/>
      <c r="H79" s="344"/>
      <c r="I79" s="344"/>
      <c r="J79" s="344"/>
      <c r="K79" s="344"/>
      <c r="L79" s="384"/>
      <c r="M79" s="327">
        <v>65</v>
      </c>
    </row>
    <row r="80" spans="1:13" ht="15.75" customHeight="1">
      <c r="A80" s="1103" t="str">
        <f>IFERROR(VLOOKUP(第4号様式!$L$2,様式リスト!#REF!,'第4号様式別紙1（精算書、対象経費内訳）'!M80,0),"")</f>
        <v/>
      </c>
      <c r="B80" s="1104"/>
      <c r="C80" s="1105"/>
      <c r="D80" s="386"/>
      <c r="E80" s="384"/>
      <c r="F80" s="344"/>
      <c r="G80" s="344"/>
      <c r="H80" s="344"/>
      <c r="I80" s="344"/>
      <c r="J80" s="344"/>
      <c r="K80" s="344"/>
      <c r="L80" s="384"/>
      <c r="M80" s="327">
        <v>66</v>
      </c>
    </row>
    <row r="81" spans="1:13" ht="15.75" customHeight="1">
      <c r="A81" s="1103" t="str">
        <f>IFERROR(VLOOKUP(第4号様式!$L$2,様式リスト!#REF!,'第4号様式別紙1（精算書、対象経費内訳）'!M81,0),"")</f>
        <v/>
      </c>
      <c r="B81" s="1104"/>
      <c r="C81" s="1105"/>
      <c r="D81" s="386"/>
      <c r="E81" s="384"/>
      <c r="F81" s="344"/>
      <c r="G81" s="344"/>
      <c r="H81" s="344"/>
      <c r="I81" s="344"/>
      <c r="J81" s="344"/>
      <c r="K81" s="344"/>
      <c r="L81" s="384"/>
      <c r="M81" s="327">
        <v>67</v>
      </c>
    </row>
    <row r="82" spans="1:13" ht="15.75" customHeight="1">
      <c r="A82" s="1103" t="str">
        <f>IFERROR(VLOOKUP(第4号様式!$L$2,様式リスト!#REF!,'第4号様式別紙1（精算書、対象経費内訳）'!M82,0),"")</f>
        <v/>
      </c>
      <c r="B82" s="1104"/>
      <c r="C82" s="1105"/>
      <c r="D82" s="386"/>
      <c r="E82" s="384"/>
      <c r="F82" s="344"/>
      <c r="G82" s="344"/>
      <c r="H82" s="344"/>
      <c r="I82" s="344"/>
      <c r="J82" s="344"/>
      <c r="K82" s="344"/>
      <c r="L82" s="384"/>
      <c r="M82" s="327">
        <v>68</v>
      </c>
    </row>
    <row r="83" spans="1:13" ht="15.75" customHeight="1">
      <c r="A83" s="1103" t="str">
        <f>IFERROR(VLOOKUP(第4号様式!$L$2,様式リスト!#REF!,'第4号様式別紙1（精算書、対象経費内訳）'!M83,0),"")</f>
        <v/>
      </c>
      <c r="B83" s="1104"/>
      <c r="C83" s="1105"/>
      <c r="D83" s="386"/>
      <c r="E83" s="384"/>
      <c r="F83" s="344"/>
      <c r="G83" s="344"/>
      <c r="H83" s="344"/>
      <c r="I83" s="344"/>
      <c r="J83" s="344"/>
      <c r="K83" s="344"/>
      <c r="L83" s="384"/>
      <c r="M83" s="327">
        <v>69</v>
      </c>
    </row>
    <row r="84" spans="1:13" ht="15.75" customHeight="1">
      <c r="A84" s="1103" t="str">
        <f>IFERROR(VLOOKUP(第4号様式!$L$2,様式リスト!#REF!,'第4号様式別紙1（精算書、対象経費内訳）'!M84,0),"")</f>
        <v/>
      </c>
      <c r="B84" s="1104"/>
      <c r="C84" s="1105"/>
      <c r="D84" s="386"/>
      <c r="E84" s="384"/>
      <c r="F84" s="344"/>
      <c r="G84" s="344"/>
      <c r="H84" s="344"/>
      <c r="I84" s="344"/>
      <c r="J84" s="344"/>
      <c r="K84" s="344"/>
      <c r="L84" s="384"/>
      <c r="M84" s="327">
        <v>70</v>
      </c>
    </row>
    <row r="85" spans="1:13" ht="15.75" customHeight="1">
      <c r="A85" s="1103" t="str">
        <f>IFERROR(VLOOKUP(第4号様式!$L$2,様式リスト!#REF!,'第4号様式別紙1（精算書、対象経費内訳）'!M85,0),"")</f>
        <v/>
      </c>
      <c r="B85" s="1104"/>
      <c r="C85" s="1105"/>
      <c r="D85" s="386"/>
      <c r="E85" s="384"/>
      <c r="F85" s="344"/>
      <c r="G85" s="344"/>
      <c r="H85" s="344"/>
      <c r="I85" s="344"/>
      <c r="J85" s="344"/>
      <c r="K85" s="344"/>
      <c r="L85" s="384"/>
      <c r="M85" s="327">
        <v>71</v>
      </c>
    </row>
    <row r="86" spans="1:13" ht="15.75" customHeight="1">
      <c r="A86" s="1103" t="str">
        <f>IFERROR(VLOOKUP(第4号様式!$L$2,様式リスト!#REF!,'第4号様式別紙1（精算書、対象経費内訳）'!M86,0),"")</f>
        <v/>
      </c>
      <c r="B86" s="1104"/>
      <c r="C86" s="1105"/>
      <c r="D86" s="386"/>
      <c r="E86" s="384"/>
      <c r="F86" s="344"/>
      <c r="G86" s="344"/>
      <c r="H86" s="344"/>
      <c r="I86" s="344"/>
      <c r="J86" s="344"/>
      <c r="K86" s="344"/>
      <c r="L86" s="384"/>
      <c r="M86" s="327">
        <v>72</v>
      </c>
    </row>
    <row r="87" spans="1:13" ht="15.75" customHeight="1">
      <c r="A87" s="1103" t="str">
        <f>IFERROR(VLOOKUP(第4号様式!$L$2,様式リスト!#REF!,'第4号様式別紙1（精算書、対象経費内訳）'!M87,0),"")</f>
        <v/>
      </c>
      <c r="B87" s="1104"/>
      <c r="C87" s="1105"/>
      <c r="D87" s="386"/>
      <c r="E87" s="384"/>
      <c r="F87" s="344"/>
      <c r="G87" s="344"/>
      <c r="H87" s="344"/>
      <c r="I87" s="344"/>
      <c r="J87" s="344"/>
      <c r="K87" s="344"/>
      <c r="L87" s="384"/>
      <c r="M87" s="327">
        <v>73</v>
      </c>
    </row>
    <row r="88" spans="1:13" ht="15.75" customHeight="1">
      <c r="A88" s="1106" t="str">
        <f>IFERROR(VLOOKUP(第4号様式!$L$2,様式リスト!#REF!,'第4号様式別紙1（精算書、対象経費内訳）'!M88,0),"")</f>
        <v/>
      </c>
      <c r="B88" s="1107"/>
      <c r="C88" s="1108"/>
      <c r="D88" s="386"/>
      <c r="E88" s="384"/>
      <c r="F88" s="344"/>
      <c r="G88" s="344"/>
      <c r="H88" s="344"/>
      <c r="I88" s="344"/>
      <c r="J88" s="344"/>
      <c r="K88" s="344"/>
      <c r="L88" s="384"/>
      <c r="M88" s="327">
        <v>74</v>
      </c>
    </row>
    <row r="89" spans="1:13" ht="15.75" customHeight="1">
      <c r="A89" s="1106" t="str">
        <f>IFERROR(VLOOKUP(第4号様式!$L$2,様式リスト!#REF!,'第4号様式別紙1（精算書、対象経費内訳）'!M89,0),"")</f>
        <v/>
      </c>
      <c r="B89" s="1107"/>
      <c r="C89" s="1108"/>
      <c r="D89" s="386"/>
      <c r="E89" s="384"/>
      <c r="F89" s="344"/>
      <c r="G89" s="344"/>
      <c r="H89" s="344"/>
      <c r="I89" s="344"/>
      <c r="J89" s="344"/>
      <c r="K89" s="344"/>
      <c r="L89" s="384"/>
      <c r="M89" s="327">
        <v>75</v>
      </c>
    </row>
    <row r="90" spans="1:13" ht="24" customHeight="1">
      <c r="A90" s="375" t="s">
        <v>72</v>
      </c>
      <c r="B90" s="376"/>
      <c r="C90" s="376"/>
      <c r="D90" s="391"/>
      <c r="E90" s="378"/>
      <c r="F90" s="392"/>
      <c r="G90" s="392"/>
      <c r="H90" s="392"/>
      <c r="I90" s="392"/>
      <c r="J90" s="392"/>
      <c r="K90" s="392"/>
      <c r="L90" s="378"/>
    </row>
  </sheetData>
  <sheetProtection formatCells="0" formatColumns="0" formatRows="0" insertColumns="0" insertRows="0" insertHyperlinks="0" deleteColumns="0" deleteRows="0" sort="0" autoFilter="0" pivotTables="0"/>
  <mergeCells count="83">
    <mergeCell ref="A87:C87"/>
    <mergeCell ref="A88:C88"/>
    <mergeCell ref="A89:C89"/>
    <mergeCell ref="A82:C82"/>
    <mergeCell ref="A83:C83"/>
    <mergeCell ref="A84:C84"/>
    <mergeCell ref="A85:C85"/>
    <mergeCell ref="A86:C86"/>
    <mergeCell ref="A77:C77"/>
    <mergeCell ref="A78:C78"/>
    <mergeCell ref="A79:C79"/>
    <mergeCell ref="A80:C80"/>
    <mergeCell ref="A81:C81"/>
    <mergeCell ref="A72:C72"/>
    <mergeCell ref="A73:C73"/>
    <mergeCell ref="A74:C74"/>
    <mergeCell ref="A75:C75"/>
    <mergeCell ref="A76:C76"/>
    <mergeCell ref="A67:C67"/>
    <mergeCell ref="A68:C68"/>
    <mergeCell ref="A69:C69"/>
    <mergeCell ref="A70:C70"/>
    <mergeCell ref="A71:C71"/>
    <mergeCell ref="A62:C62"/>
    <mergeCell ref="A63:C63"/>
    <mergeCell ref="A64:C64"/>
    <mergeCell ref="A65:C65"/>
    <mergeCell ref="A66:C66"/>
    <mergeCell ref="A57:C57"/>
    <mergeCell ref="A58:C58"/>
    <mergeCell ref="A59:C59"/>
    <mergeCell ref="A60:C60"/>
    <mergeCell ref="A61:C61"/>
    <mergeCell ref="A52:C52"/>
    <mergeCell ref="A53:C53"/>
    <mergeCell ref="A54:C54"/>
    <mergeCell ref="A55:C55"/>
    <mergeCell ref="A56:C56"/>
    <mergeCell ref="A47:C47"/>
    <mergeCell ref="A48:C48"/>
    <mergeCell ref="A49:C49"/>
    <mergeCell ref="A50:C50"/>
    <mergeCell ref="A51:C51"/>
    <mergeCell ref="A42:C42"/>
    <mergeCell ref="A43:C43"/>
    <mergeCell ref="A44:C44"/>
    <mergeCell ref="A45:C45"/>
    <mergeCell ref="A46:C46"/>
    <mergeCell ref="A37:C37"/>
    <mergeCell ref="A38:C38"/>
    <mergeCell ref="A39:C39"/>
    <mergeCell ref="A40:C40"/>
    <mergeCell ref="A41:C41"/>
    <mergeCell ref="A32:C32"/>
    <mergeCell ref="A33:C33"/>
    <mergeCell ref="A34:C34"/>
    <mergeCell ref="A35:C35"/>
    <mergeCell ref="A36:C36"/>
    <mergeCell ref="A27:C27"/>
    <mergeCell ref="A28:C28"/>
    <mergeCell ref="A29:C29"/>
    <mergeCell ref="A30:C30"/>
    <mergeCell ref="A31:C31"/>
    <mergeCell ref="A22:C22"/>
    <mergeCell ref="A23:C23"/>
    <mergeCell ref="A24:C24"/>
    <mergeCell ref="A25:C25"/>
    <mergeCell ref="A26:C26"/>
    <mergeCell ref="A17:C17"/>
    <mergeCell ref="A18:C18"/>
    <mergeCell ref="A19:C19"/>
    <mergeCell ref="A20:C20"/>
    <mergeCell ref="A21:C21"/>
    <mergeCell ref="L6:L8"/>
    <mergeCell ref="A6:A8"/>
    <mergeCell ref="B6:B8"/>
    <mergeCell ref="D6:D8"/>
    <mergeCell ref="F6:F8"/>
    <mergeCell ref="G6:G8"/>
    <mergeCell ref="I6:I8"/>
    <mergeCell ref="K6:K8"/>
    <mergeCell ref="J6:J8"/>
    <mergeCell ref="H6:H8"/>
  </mergeCells>
  <phoneticPr fontId="4"/>
  <printOptions horizontalCentered="1"/>
  <pageMargins left="0.59055118110236227" right="0.59055118110236227" top="0.59055118110236227" bottom="0.59055118110236227" header="0.51181102362204722" footer="0.51181102362204722"/>
  <pageSetup paperSize="9" scale="55" fitToWidth="0"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90"/>
  <sheetViews>
    <sheetView view="pageBreakPreview" zoomScale="85" zoomScaleNormal="100" zoomScaleSheetLayoutView="85" workbookViewId="0">
      <selection activeCell="A5" sqref="A5:B5"/>
    </sheetView>
  </sheetViews>
  <sheetFormatPr defaultRowHeight="13.5" outlineLevelCol="1"/>
  <cols>
    <col min="1" max="1" width="24.625" style="327" customWidth="1"/>
    <col min="2" max="12" width="12.875" style="327" customWidth="1"/>
    <col min="13" max="13" width="11.875" style="327" hidden="1" customWidth="1" outlineLevel="1"/>
    <col min="14" max="14" width="9" style="327" collapsed="1"/>
    <col min="15" max="257" width="9" style="327"/>
    <col min="258" max="258" width="14.375" style="327" customWidth="1"/>
    <col min="259" max="267" width="9.125" style="327" customWidth="1"/>
    <col min="268" max="268" width="12" style="327" customWidth="1"/>
    <col min="269" max="269" width="11.875" style="327" customWidth="1"/>
    <col min="270" max="513" width="9" style="327"/>
    <col min="514" max="514" width="14.375" style="327" customWidth="1"/>
    <col min="515" max="523" width="9.125" style="327" customWidth="1"/>
    <col min="524" max="524" width="12" style="327" customWidth="1"/>
    <col min="525" max="525" width="11.875" style="327" customWidth="1"/>
    <col min="526" max="769" width="9" style="327"/>
    <col min="770" max="770" width="14.375" style="327" customWidth="1"/>
    <col min="771" max="779" width="9.125" style="327" customWidth="1"/>
    <col min="780" max="780" width="12" style="327" customWidth="1"/>
    <col min="781" max="781" width="11.875" style="327" customWidth="1"/>
    <col min="782" max="1025" width="9" style="327"/>
    <col min="1026" max="1026" width="14.375" style="327" customWidth="1"/>
    <col min="1027" max="1035" width="9.125" style="327" customWidth="1"/>
    <col min="1036" max="1036" width="12" style="327" customWidth="1"/>
    <col min="1037" max="1037" width="11.875" style="327" customWidth="1"/>
    <col min="1038" max="1281" width="9" style="327"/>
    <col min="1282" max="1282" width="14.375" style="327" customWidth="1"/>
    <col min="1283" max="1291" width="9.125" style="327" customWidth="1"/>
    <col min="1292" max="1292" width="12" style="327" customWidth="1"/>
    <col min="1293" max="1293" width="11.875" style="327" customWidth="1"/>
    <col min="1294" max="1537" width="9" style="327"/>
    <col min="1538" max="1538" width="14.375" style="327" customWidth="1"/>
    <col min="1539" max="1547" width="9.125" style="327" customWidth="1"/>
    <col min="1548" max="1548" width="12" style="327" customWidth="1"/>
    <col min="1549" max="1549" width="11.875" style="327" customWidth="1"/>
    <col min="1550" max="1793" width="9" style="327"/>
    <col min="1794" max="1794" width="14.375" style="327" customWidth="1"/>
    <col min="1795" max="1803" width="9.125" style="327" customWidth="1"/>
    <col min="1804" max="1804" width="12" style="327" customWidth="1"/>
    <col min="1805" max="1805" width="11.875" style="327" customWidth="1"/>
    <col min="1806" max="2049" width="9" style="327"/>
    <col min="2050" max="2050" width="14.375" style="327" customWidth="1"/>
    <col min="2051" max="2059" width="9.125" style="327" customWidth="1"/>
    <col min="2060" max="2060" width="12" style="327" customWidth="1"/>
    <col min="2061" max="2061" width="11.875" style="327" customWidth="1"/>
    <col min="2062" max="2305" width="9" style="327"/>
    <col min="2306" max="2306" width="14.375" style="327" customWidth="1"/>
    <col min="2307" max="2315" width="9.125" style="327" customWidth="1"/>
    <col min="2316" max="2316" width="12" style="327" customWidth="1"/>
    <col min="2317" max="2317" width="11.875" style="327" customWidth="1"/>
    <col min="2318" max="2561" width="9" style="327"/>
    <col min="2562" max="2562" width="14.375" style="327" customWidth="1"/>
    <col min="2563" max="2571" width="9.125" style="327" customWidth="1"/>
    <col min="2572" max="2572" width="12" style="327" customWidth="1"/>
    <col min="2573" max="2573" width="11.875" style="327" customWidth="1"/>
    <col min="2574" max="2817" width="9" style="327"/>
    <col min="2818" max="2818" width="14.375" style="327" customWidth="1"/>
    <col min="2819" max="2827" width="9.125" style="327" customWidth="1"/>
    <col min="2828" max="2828" width="12" style="327" customWidth="1"/>
    <col min="2829" max="2829" width="11.875" style="327" customWidth="1"/>
    <col min="2830" max="3073" width="9" style="327"/>
    <col min="3074" max="3074" width="14.375" style="327" customWidth="1"/>
    <col min="3075" max="3083" width="9.125" style="327" customWidth="1"/>
    <col min="3084" max="3084" width="12" style="327" customWidth="1"/>
    <col min="3085" max="3085" width="11.875" style="327" customWidth="1"/>
    <col min="3086" max="3329" width="9" style="327"/>
    <col min="3330" max="3330" width="14.375" style="327" customWidth="1"/>
    <col min="3331" max="3339" width="9.125" style="327" customWidth="1"/>
    <col min="3340" max="3340" width="12" style="327" customWidth="1"/>
    <col min="3341" max="3341" width="11.875" style="327" customWidth="1"/>
    <col min="3342" max="3585" width="9" style="327"/>
    <col min="3586" max="3586" width="14.375" style="327" customWidth="1"/>
    <col min="3587" max="3595" width="9.125" style="327" customWidth="1"/>
    <col min="3596" max="3596" width="12" style="327" customWidth="1"/>
    <col min="3597" max="3597" width="11.875" style="327" customWidth="1"/>
    <col min="3598" max="3841" width="9" style="327"/>
    <col min="3842" max="3842" width="14.375" style="327" customWidth="1"/>
    <col min="3843" max="3851" width="9.125" style="327" customWidth="1"/>
    <col min="3852" max="3852" width="12" style="327" customWidth="1"/>
    <col min="3853" max="3853" width="11.875" style="327" customWidth="1"/>
    <col min="3854" max="4097" width="9" style="327"/>
    <col min="4098" max="4098" width="14.375" style="327" customWidth="1"/>
    <col min="4099" max="4107" width="9.125" style="327" customWidth="1"/>
    <col min="4108" max="4108" width="12" style="327" customWidth="1"/>
    <col min="4109" max="4109" width="11.875" style="327" customWidth="1"/>
    <col min="4110" max="4353" width="9" style="327"/>
    <col min="4354" max="4354" width="14.375" style="327" customWidth="1"/>
    <col min="4355" max="4363" width="9.125" style="327" customWidth="1"/>
    <col min="4364" max="4364" width="12" style="327" customWidth="1"/>
    <col min="4365" max="4365" width="11.875" style="327" customWidth="1"/>
    <col min="4366" max="4609" width="9" style="327"/>
    <col min="4610" max="4610" width="14.375" style="327" customWidth="1"/>
    <col min="4611" max="4619" width="9.125" style="327" customWidth="1"/>
    <col min="4620" max="4620" width="12" style="327" customWidth="1"/>
    <col min="4621" max="4621" width="11.875" style="327" customWidth="1"/>
    <col min="4622" max="4865" width="9" style="327"/>
    <col min="4866" max="4866" width="14.375" style="327" customWidth="1"/>
    <col min="4867" max="4875" width="9.125" style="327" customWidth="1"/>
    <col min="4876" max="4876" width="12" style="327" customWidth="1"/>
    <col min="4877" max="4877" width="11.875" style="327" customWidth="1"/>
    <col min="4878" max="5121" width="9" style="327"/>
    <col min="5122" max="5122" width="14.375" style="327" customWidth="1"/>
    <col min="5123" max="5131" width="9.125" style="327" customWidth="1"/>
    <col min="5132" max="5132" width="12" style="327" customWidth="1"/>
    <col min="5133" max="5133" width="11.875" style="327" customWidth="1"/>
    <col min="5134" max="5377" width="9" style="327"/>
    <col min="5378" max="5378" width="14.375" style="327" customWidth="1"/>
    <col min="5379" max="5387" width="9.125" style="327" customWidth="1"/>
    <col min="5388" max="5388" width="12" style="327" customWidth="1"/>
    <col min="5389" max="5389" width="11.875" style="327" customWidth="1"/>
    <col min="5390" max="5633" width="9" style="327"/>
    <col min="5634" max="5634" width="14.375" style="327" customWidth="1"/>
    <col min="5635" max="5643" width="9.125" style="327" customWidth="1"/>
    <col min="5644" max="5644" width="12" style="327" customWidth="1"/>
    <col min="5645" max="5645" width="11.875" style="327" customWidth="1"/>
    <col min="5646" max="5889" width="9" style="327"/>
    <col min="5890" max="5890" width="14.375" style="327" customWidth="1"/>
    <col min="5891" max="5899" width="9.125" style="327" customWidth="1"/>
    <col min="5900" max="5900" width="12" style="327" customWidth="1"/>
    <col min="5901" max="5901" width="11.875" style="327" customWidth="1"/>
    <col min="5902" max="6145" width="9" style="327"/>
    <col min="6146" max="6146" width="14.375" style="327" customWidth="1"/>
    <col min="6147" max="6155" width="9.125" style="327" customWidth="1"/>
    <col min="6156" max="6156" width="12" style="327" customWidth="1"/>
    <col min="6157" max="6157" width="11.875" style="327" customWidth="1"/>
    <col min="6158" max="6401" width="9" style="327"/>
    <col min="6402" max="6402" width="14.375" style="327" customWidth="1"/>
    <col min="6403" max="6411" width="9.125" style="327" customWidth="1"/>
    <col min="6412" max="6412" width="12" style="327" customWidth="1"/>
    <col min="6413" max="6413" width="11.875" style="327" customWidth="1"/>
    <col min="6414" max="6657" width="9" style="327"/>
    <col min="6658" max="6658" width="14.375" style="327" customWidth="1"/>
    <col min="6659" max="6667" width="9.125" style="327" customWidth="1"/>
    <col min="6668" max="6668" width="12" style="327" customWidth="1"/>
    <col min="6669" max="6669" width="11.875" style="327" customWidth="1"/>
    <col min="6670" max="6913" width="9" style="327"/>
    <col min="6914" max="6914" width="14.375" style="327" customWidth="1"/>
    <col min="6915" max="6923" width="9.125" style="327" customWidth="1"/>
    <col min="6924" max="6924" width="12" style="327" customWidth="1"/>
    <col min="6925" max="6925" width="11.875" style="327" customWidth="1"/>
    <col min="6926" max="7169" width="9" style="327"/>
    <col min="7170" max="7170" width="14.375" style="327" customWidth="1"/>
    <col min="7171" max="7179" width="9.125" style="327" customWidth="1"/>
    <col min="7180" max="7180" width="12" style="327" customWidth="1"/>
    <col min="7181" max="7181" width="11.875" style="327" customWidth="1"/>
    <col min="7182" max="7425" width="9" style="327"/>
    <col min="7426" max="7426" width="14.375" style="327" customWidth="1"/>
    <col min="7427" max="7435" width="9.125" style="327" customWidth="1"/>
    <col min="7436" max="7436" width="12" style="327" customWidth="1"/>
    <col min="7437" max="7437" width="11.875" style="327" customWidth="1"/>
    <col min="7438" max="7681" width="9" style="327"/>
    <col min="7682" max="7682" width="14.375" style="327" customWidth="1"/>
    <col min="7683" max="7691" width="9.125" style="327" customWidth="1"/>
    <col min="7692" max="7692" width="12" style="327" customWidth="1"/>
    <col min="7693" max="7693" width="11.875" style="327" customWidth="1"/>
    <col min="7694" max="7937" width="9" style="327"/>
    <col min="7938" max="7938" width="14.375" style="327" customWidth="1"/>
    <col min="7939" max="7947" width="9.125" style="327" customWidth="1"/>
    <col min="7948" max="7948" width="12" style="327" customWidth="1"/>
    <col min="7949" max="7949" width="11.875" style="327" customWidth="1"/>
    <col min="7950" max="8193" width="9" style="327"/>
    <col min="8194" max="8194" width="14.375" style="327" customWidth="1"/>
    <col min="8195" max="8203" width="9.125" style="327" customWidth="1"/>
    <col min="8204" max="8204" width="12" style="327" customWidth="1"/>
    <col min="8205" max="8205" width="11.875" style="327" customWidth="1"/>
    <col min="8206" max="8449" width="9" style="327"/>
    <col min="8450" max="8450" width="14.375" style="327" customWidth="1"/>
    <col min="8451" max="8459" width="9.125" style="327" customWidth="1"/>
    <col min="8460" max="8460" width="12" style="327" customWidth="1"/>
    <col min="8461" max="8461" width="11.875" style="327" customWidth="1"/>
    <col min="8462" max="8705" width="9" style="327"/>
    <col min="8706" max="8706" width="14.375" style="327" customWidth="1"/>
    <col min="8707" max="8715" width="9.125" style="327" customWidth="1"/>
    <col min="8716" max="8716" width="12" style="327" customWidth="1"/>
    <col min="8717" max="8717" width="11.875" style="327" customWidth="1"/>
    <col min="8718" max="8961" width="9" style="327"/>
    <col min="8962" max="8962" width="14.375" style="327" customWidth="1"/>
    <col min="8963" max="8971" width="9.125" style="327" customWidth="1"/>
    <col min="8972" max="8972" width="12" style="327" customWidth="1"/>
    <col min="8973" max="8973" width="11.875" style="327" customWidth="1"/>
    <col min="8974" max="9217" width="9" style="327"/>
    <col min="9218" max="9218" width="14.375" style="327" customWidth="1"/>
    <col min="9219" max="9227" width="9.125" style="327" customWidth="1"/>
    <col min="9228" max="9228" width="12" style="327" customWidth="1"/>
    <col min="9229" max="9229" width="11.875" style="327" customWidth="1"/>
    <col min="9230" max="9473" width="9" style="327"/>
    <col min="9474" max="9474" width="14.375" style="327" customWidth="1"/>
    <col min="9475" max="9483" width="9.125" style="327" customWidth="1"/>
    <col min="9484" max="9484" width="12" style="327" customWidth="1"/>
    <col min="9485" max="9485" width="11.875" style="327" customWidth="1"/>
    <col min="9486" max="9729" width="9" style="327"/>
    <col min="9730" max="9730" width="14.375" style="327" customWidth="1"/>
    <col min="9731" max="9739" width="9.125" style="327" customWidth="1"/>
    <col min="9740" max="9740" width="12" style="327" customWidth="1"/>
    <col min="9741" max="9741" width="11.875" style="327" customWidth="1"/>
    <col min="9742" max="9985" width="9" style="327"/>
    <col min="9986" max="9986" width="14.375" style="327" customWidth="1"/>
    <col min="9987" max="9995" width="9.125" style="327" customWidth="1"/>
    <col min="9996" max="9996" width="12" style="327" customWidth="1"/>
    <col min="9997" max="9997" width="11.875" style="327" customWidth="1"/>
    <col min="9998" max="10241" width="9" style="327"/>
    <col min="10242" max="10242" width="14.375" style="327" customWidth="1"/>
    <col min="10243" max="10251" width="9.125" style="327" customWidth="1"/>
    <col min="10252" max="10252" width="12" style="327" customWidth="1"/>
    <col min="10253" max="10253" width="11.875" style="327" customWidth="1"/>
    <col min="10254" max="10497" width="9" style="327"/>
    <col min="10498" max="10498" width="14.375" style="327" customWidth="1"/>
    <col min="10499" max="10507" width="9.125" style="327" customWidth="1"/>
    <col min="10508" max="10508" width="12" style="327" customWidth="1"/>
    <col min="10509" max="10509" width="11.875" style="327" customWidth="1"/>
    <col min="10510" max="10753" width="9" style="327"/>
    <col min="10754" max="10754" width="14.375" style="327" customWidth="1"/>
    <col min="10755" max="10763" width="9.125" style="327" customWidth="1"/>
    <col min="10764" max="10764" width="12" style="327" customWidth="1"/>
    <col min="10765" max="10765" width="11.875" style="327" customWidth="1"/>
    <col min="10766" max="11009" width="9" style="327"/>
    <col min="11010" max="11010" width="14.375" style="327" customWidth="1"/>
    <col min="11011" max="11019" width="9.125" style="327" customWidth="1"/>
    <col min="11020" max="11020" width="12" style="327" customWidth="1"/>
    <col min="11021" max="11021" width="11.875" style="327" customWidth="1"/>
    <col min="11022" max="11265" width="9" style="327"/>
    <col min="11266" max="11266" width="14.375" style="327" customWidth="1"/>
    <col min="11267" max="11275" width="9.125" style="327" customWidth="1"/>
    <col min="11276" max="11276" width="12" style="327" customWidth="1"/>
    <col min="11277" max="11277" width="11.875" style="327" customWidth="1"/>
    <col min="11278" max="11521" width="9" style="327"/>
    <col min="11522" max="11522" width="14.375" style="327" customWidth="1"/>
    <col min="11523" max="11531" width="9.125" style="327" customWidth="1"/>
    <col min="11532" max="11532" width="12" style="327" customWidth="1"/>
    <col min="11533" max="11533" width="11.875" style="327" customWidth="1"/>
    <col min="11534" max="11777" width="9" style="327"/>
    <col min="11778" max="11778" width="14.375" style="327" customWidth="1"/>
    <col min="11779" max="11787" width="9.125" style="327" customWidth="1"/>
    <col min="11788" max="11788" width="12" style="327" customWidth="1"/>
    <col min="11789" max="11789" width="11.875" style="327" customWidth="1"/>
    <col min="11790" max="12033" width="9" style="327"/>
    <col min="12034" max="12034" width="14.375" style="327" customWidth="1"/>
    <col min="12035" max="12043" width="9.125" style="327" customWidth="1"/>
    <col min="12044" max="12044" width="12" style="327" customWidth="1"/>
    <col min="12045" max="12045" width="11.875" style="327" customWidth="1"/>
    <col min="12046" max="12289" width="9" style="327"/>
    <col min="12290" max="12290" width="14.375" style="327" customWidth="1"/>
    <col min="12291" max="12299" width="9.125" style="327" customWidth="1"/>
    <col min="12300" max="12300" width="12" style="327" customWidth="1"/>
    <col min="12301" max="12301" width="11.875" style="327" customWidth="1"/>
    <col min="12302" max="12545" width="9" style="327"/>
    <col min="12546" max="12546" width="14.375" style="327" customWidth="1"/>
    <col min="12547" max="12555" width="9.125" style="327" customWidth="1"/>
    <col min="12556" max="12556" width="12" style="327" customWidth="1"/>
    <col min="12557" max="12557" width="11.875" style="327" customWidth="1"/>
    <col min="12558" max="12801" width="9" style="327"/>
    <col min="12802" max="12802" width="14.375" style="327" customWidth="1"/>
    <col min="12803" max="12811" width="9.125" style="327" customWidth="1"/>
    <col min="12812" max="12812" width="12" style="327" customWidth="1"/>
    <col min="12813" max="12813" width="11.875" style="327" customWidth="1"/>
    <col min="12814" max="13057" width="9" style="327"/>
    <col min="13058" max="13058" width="14.375" style="327" customWidth="1"/>
    <col min="13059" max="13067" width="9.125" style="327" customWidth="1"/>
    <col min="13068" max="13068" width="12" style="327" customWidth="1"/>
    <col min="13069" max="13069" width="11.875" style="327" customWidth="1"/>
    <col min="13070" max="13313" width="9" style="327"/>
    <col min="13314" max="13314" width="14.375" style="327" customWidth="1"/>
    <col min="13315" max="13323" width="9.125" style="327" customWidth="1"/>
    <col min="13324" max="13324" width="12" style="327" customWidth="1"/>
    <col min="13325" max="13325" width="11.875" style="327" customWidth="1"/>
    <col min="13326" max="13569" width="9" style="327"/>
    <col min="13570" max="13570" width="14.375" style="327" customWidth="1"/>
    <col min="13571" max="13579" width="9.125" style="327" customWidth="1"/>
    <col min="13580" max="13580" width="12" style="327" customWidth="1"/>
    <col min="13581" max="13581" width="11.875" style="327" customWidth="1"/>
    <col min="13582" max="13825" width="9" style="327"/>
    <col min="13826" max="13826" width="14.375" style="327" customWidth="1"/>
    <col min="13827" max="13835" width="9.125" style="327" customWidth="1"/>
    <col min="13836" max="13836" width="12" style="327" customWidth="1"/>
    <col min="13837" max="13837" width="11.875" style="327" customWidth="1"/>
    <col min="13838" max="14081" width="9" style="327"/>
    <col min="14082" max="14082" width="14.375" style="327" customWidth="1"/>
    <col min="14083" max="14091" width="9.125" style="327" customWidth="1"/>
    <col min="14092" max="14092" width="12" style="327" customWidth="1"/>
    <col min="14093" max="14093" width="11.875" style="327" customWidth="1"/>
    <col min="14094" max="14337" width="9" style="327"/>
    <col min="14338" max="14338" width="14.375" style="327" customWidth="1"/>
    <col min="14339" max="14347" width="9.125" style="327" customWidth="1"/>
    <col min="14348" max="14348" width="12" style="327" customWidth="1"/>
    <col min="14349" max="14349" width="11.875" style="327" customWidth="1"/>
    <col min="14350" max="14593" width="9" style="327"/>
    <col min="14594" max="14594" width="14.375" style="327" customWidth="1"/>
    <col min="14595" max="14603" width="9.125" style="327" customWidth="1"/>
    <col min="14604" max="14604" width="12" style="327" customWidth="1"/>
    <col min="14605" max="14605" width="11.875" style="327" customWidth="1"/>
    <col min="14606" max="14849" width="9" style="327"/>
    <col min="14850" max="14850" width="14.375" style="327" customWidth="1"/>
    <col min="14851" max="14859" width="9.125" style="327" customWidth="1"/>
    <col min="14860" max="14860" width="12" style="327" customWidth="1"/>
    <col min="14861" max="14861" width="11.875" style="327" customWidth="1"/>
    <col min="14862" max="15105" width="9" style="327"/>
    <col min="15106" max="15106" width="14.375" style="327" customWidth="1"/>
    <col min="15107" max="15115" width="9.125" style="327" customWidth="1"/>
    <col min="15116" max="15116" width="12" style="327" customWidth="1"/>
    <col min="15117" max="15117" width="11.875" style="327" customWidth="1"/>
    <col min="15118" max="15361" width="9" style="327"/>
    <col min="15362" max="15362" width="14.375" style="327" customWidth="1"/>
    <col min="15363" max="15371" width="9.125" style="327" customWidth="1"/>
    <col min="15372" max="15372" width="12" style="327" customWidth="1"/>
    <col min="15373" max="15373" width="11.875" style="327" customWidth="1"/>
    <col min="15374" max="15617" width="9" style="327"/>
    <col min="15618" max="15618" width="14.375" style="327" customWidth="1"/>
    <col min="15619" max="15627" width="9.125" style="327" customWidth="1"/>
    <col min="15628" max="15628" width="12" style="327" customWidth="1"/>
    <col min="15629" max="15629" width="11.875" style="327" customWidth="1"/>
    <col min="15630" max="15873" width="9" style="327"/>
    <col min="15874" max="15874" width="14.375" style="327" customWidth="1"/>
    <col min="15875" max="15883" width="9.125" style="327" customWidth="1"/>
    <col min="15884" max="15884" width="12" style="327" customWidth="1"/>
    <col min="15885" max="15885" width="11.875" style="327" customWidth="1"/>
    <col min="15886" max="16129" width="9" style="327"/>
    <col min="16130" max="16130" width="14.375" style="327" customWidth="1"/>
    <col min="16131" max="16139" width="9.125" style="327" customWidth="1"/>
    <col min="16140" max="16140" width="12" style="327" customWidth="1"/>
    <col min="16141" max="16141" width="11.875" style="327" customWidth="1"/>
    <col min="16142" max="16384" width="9" style="327"/>
  </cols>
  <sheetData>
    <row r="1" spans="1:13" ht="16.5" customHeight="1">
      <c r="A1" s="327" t="s">
        <v>447</v>
      </c>
    </row>
    <row r="2" spans="1:13" ht="13.5" customHeight="1"/>
    <row r="3" spans="1:13" ht="23.25" customHeight="1">
      <c r="A3" s="362" t="s">
        <v>461</v>
      </c>
      <c r="B3" s="328"/>
      <c r="C3" s="328"/>
      <c r="D3" s="328"/>
      <c r="E3" s="328"/>
      <c r="F3" s="328"/>
      <c r="G3" s="328"/>
      <c r="H3" s="328"/>
      <c r="I3" s="328"/>
      <c r="J3" s="328"/>
      <c r="K3" s="328"/>
      <c r="L3" s="328"/>
    </row>
    <row r="4" spans="1:13" ht="23.25" customHeight="1">
      <c r="A4" s="328"/>
      <c r="B4" s="328"/>
      <c r="C4" s="328"/>
      <c r="D4" s="328"/>
      <c r="E4" s="328"/>
      <c r="F4" s="328"/>
      <c r="G4" s="328"/>
      <c r="H4" s="328"/>
      <c r="I4" s="328"/>
      <c r="J4" s="328"/>
      <c r="K4" s="328"/>
      <c r="L4" s="328"/>
      <c r="M4" s="327" t="s">
        <v>347</v>
      </c>
    </row>
    <row r="5" spans="1:13" ht="23.25" customHeight="1">
      <c r="A5" s="327" t="s">
        <v>511</v>
      </c>
    </row>
    <row r="6" spans="1:13" ht="17.25" customHeight="1">
      <c r="A6" s="1095" t="s">
        <v>149</v>
      </c>
      <c r="B6" s="1097" t="s">
        <v>36</v>
      </c>
      <c r="C6" s="363" t="s">
        <v>33</v>
      </c>
      <c r="D6" s="1097" t="s">
        <v>34</v>
      </c>
      <c r="E6" s="363" t="s">
        <v>38</v>
      </c>
      <c r="F6" s="1097" t="s">
        <v>37</v>
      </c>
      <c r="G6" s="1097" t="s">
        <v>73</v>
      </c>
      <c r="H6" s="1093" t="s">
        <v>463</v>
      </c>
      <c r="I6" s="1093" t="s">
        <v>464</v>
      </c>
      <c r="J6" s="1098" t="s">
        <v>462</v>
      </c>
      <c r="K6" s="1093" t="s">
        <v>465</v>
      </c>
      <c r="L6" s="1093" t="s">
        <v>466</v>
      </c>
    </row>
    <row r="7" spans="1:13" ht="17.25" customHeight="1">
      <c r="A7" s="1096"/>
      <c r="B7" s="1094"/>
      <c r="C7" s="364" t="s">
        <v>265</v>
      </c>
      <c r="D7" s="1094"/>
      <c r="E7" s="364" t="s">
        <v>39</v>
      </c>
      <c r="F7" s="1094"/>
      <c r="G7" s="1094"/>
      <c r="H7" s="1094"/>
      <c r="I7" s="1094"/>
      <c r="J7" s="1099"/>
      <c r="K7" s="1094"/>
      <c r="L7" s="1094"/>
    </row>
    <row r="8" spans="1:13" ht="17.25" customHeight="1">
      <c r="A8" s="1096"/>
      <c r="B8" s="1094"/>
      <c r="C8" s="364" t="s">
        <v>266</v>
      </c>
      <c r="D8" s="1094"/>
      <c r="E8" s="364" t="s">
        <v>267</v>
      </c>
      <c r="F8" s="1094"/>
      <c r="G8" s="1094"/>
      <c r="H8" s="1094"/>
      <c r="I8" s="1094"/>
      <c r="J8" s="1099"/>
      <c r="K8" s="1094"/>
      <c r="L8" s="1094"/>
    </row>
    <row r="9" spans="1:13" ht="17.25" customHeight="1">
      <c r="A9" s="365"/>
      <c r="B9" s="366" t="s">
        <v>32</v>
      </c>
      <c r="C9" s="367" t="s">
        <v>42</v>
      </c>
      <c r="D9" s="367" t="s">
        <v>67</v>
      </c>
      <c r="E9" s="367" t="s">
        <v>40</v>
      </c>
      <c r="F9" s="366" t="s">
        <v>41</v>
      </c>
      <c r="G9" s="366" t="s">
        <v>338</v>
      </c>
      <c r="H9" s="366" t="s">
        <v>453</v>
      </c>
      <c r="I9" s="366" t="s">
        <v>262</v>
      </c>
      <c r="J9" s="366" t="s">
        <v>469</v>
      </c>
      <c r="K9" s="366" t="s">
        <v>468</v>
      </c>
      <c r="L9" s="366" t="s">
        <v>472</v>
      </c>
    </row>
    <row r="10" spans="1:13" ht="16.5" customHeight="1">
      <c r="A10" s="368"/>
      <c r="B10" s="368" t="s">
        <v>31</v>
      </c>
      <c r="C10" s="368" t="s">
        <v>31</v>
      </c>
      <c r="D10" s="368" t="s">
        <v>31</v>
      </c>
      <c r="E10" s="368" t="s">
        <v>31</v>
      </c>
      <c r="F10" s="368" t="s">
        <v>31</v>
      </c>
      <c r="G10" s="368" t="s">
        <v>31</v>
      </c>
      <c r="H10" s="368" t="s">
        <v>60</v>
      </c>
      <c r="I10" s="368" t="s">
        <v>31</v>
      </c>
      <c r="J10" s="368" t="s">
        <v>31</v>
      </c>
      <c r="K10" s="368" t="s">
        <v>31</v>
      </c>
      <c r="L10" s="368" t="s">
        <v>31</v>
      </c>
    </row>
    <row r="11" spans="1:13" ht="29.25" customHeight="1">
      <c r="A11" s="460" t="s">
        <v>445</v>
      </c>
      <c r="B11" s="454">
        <v>3970000</v>
      </c>
      <c r="C11" s="456">
        <v>0</v>
      </c>
      <c r="D11" s="462">
        <v>3970000</v>
      </c>
      <c r="E11" s="456">
        <v>3970000</v>
      </c>
      <c r="F11" s="464">
        <v>3500000</v>
      </c>
      <c r="G11" s="458">
        <v>3500000</v>
      </c>
      <c r="H11" s="458">
        <v>3500000</v>
      </c>
      <c r="I11" s="458">
        <v>3500000</v>
      </c>
      <c r="J11" s="454">
        <v>3500000</v>
      </c>
      <c r="K11" s="454">
        <v>0</v>
      </c>
      <c r="L11" s="458">
        <v>-3500000</v>
      </c>
      <c r="M11" s="327">
        <v>76</v>
      </c>
    </row>
    <row r="12" spans="1:13" ht="29.25" customHeight="1">
      <c r="A12" s="461" t="s">
        <v>444</v>
      </c>
      <c r="B12" s="455"/>
      <c r="C12" s="457"/>
      <c r="D12" s="463" t="s">
        <v>512</v>
      </c>
      <c r="E12" s="457"/>
      <c r="F12" s="465" t="s">
        <v>512</v>
      </c>
      <c r="G12" s="459" t="s">
        <v>512</v>
      </c>
      <c r="H12" s="459" t="s">
        <v>512</v>
      </c>
      <c r="I12" s="459" t="s">
        <v>512</v>
      </c>
      <c r="J12" s="455"/>
      <c r="K12" s="455"/>
      <c r="L12" s="459" t="s">
        <v>512</v>
      </c>
      <c r="M12" s="327">
        <v>77</v>
      </c>
    </row>
    <row r="13" spans="1:13" ht="24" customHeight="1">
      <c r="A13" s="342" t="s">
        <v>261</v>
      </c>
      <c r="B13" s="399">
        <v>3970000</v>
      </c>
      <c r="C13" s="399" t="s">
        <v>512</v>
      </c>
      <c r="D13" s="399">
        <v>3970000</v>
      </c>
      <c r="E13" s="399">
        <v>3970000</v>
      </c>
      <c r="F13" s="399">
        <v>3500000</v>
      </c>
      <c r="G13" s="399">
        <v>3500000</v>
      </c>
      <c r="H13" s="399">
        <v>3500000</v>
      </c>
      <c r="I13" s="399">
        <v>3500000</v>
      </c>
      <c r="J13" s="399">
        <v>3500000</v>
      </c>
      <c r="K13" s="399" t="s">
        <v>512</v>
      </c>
      <c r="L13" s="399">
        <v>-3500000</v>
      </c>
    </row>
    <row r="14" spans="1:13" ht="23.1" customHeight="1"/>
    <row r="15" spans="1:13" ht="23.25" customHeight="1">
      <c r="A15" s="327" t="s">
        <v>387</v>
      </c>
    </row>
    <row r="16" spans="1:13" ht="22.5" customHeight="1">
      <c r="A16" s="375" t="s">
        <v>69</v>
      </c>
      <c r="B16" s="376"/>
      <c r="C16" s="376"/>
      <c r="D16" s="375" t="s">
        <v>268</v>
      </c>
      <c r="E16" s="377"/>
      <c r="F16" s="375" t="s">
        <v>269</v>
      </c>
      <c r="G16" s="376"/>
      <c r="H16" s="376"/>
      <c r="I16" s="376"/>
      <c r="J16" s="376"/>
      <c r="K16" s="376"/>
      <c r="L16" s="378"/>
    </row>
    <row r="17" spans="1:13" ht="15.75" customHeight="1">
      <c r="A17" s="379"/>
      <c r="B17" s="380"/>
      <c r="C17" s="381"/>
      <c r="D17" s="382"/>
      <c r="E17" s="383" t="s">
        <v>31</v>
      </c>
      <c r="F17" s="380"/>
      <c r="G17" s="380"/>
      <c r="H17" s="380"/>
      <c r="I17" s="380"/>
      <c r="J17" s="380"/>
      <c r="K17" s="380"/>
      <c r="L17" s="384"/>
    </row>
    <row r="18" spans="1:13" ht="15.75" customHeight="1">
      <c r="A18" s="385" t="s">
        <v>492</v>
      </c>
      <c r="B18" s="344"/>
      <c r="C18" s="384"/>
      <c r="D18" s="386"/>
      <c r="E18" s="451">
        <v>1000000</v>
      </c>
      <c r="F18" s="450" t="s">
        <v>503</v>
      </c>
      <c r="G18" s="450"/>
      <c r="H18" s="450"/>
      <c r="I18" s="450"/>
      <c r="J18" s="450"/>
      <c r="K18" s="450"/>
      <c r="L18" s="449"/>
      <c r="M18" s="327">
        <v>4</v>
      </c>
    </row>
    <row r="19" spans="1:13" ht="15.75" customHeight="1">
      <c r="A19" s="385" t="s">
        <v>444</v>
      </c>
      <c r="B19" s="344"/>
      <c r="C19" s="384"/>
      <c r="D19" s="386"/>
      <c r="E19" s="451"/>
      <c r="F19" s="450"/>
      <c r="G19" s="450"/>
      <c r="H19" s="450"/>
      <c r="I19" s="450"/>
      <c r="J19" s="450"/>
      <c r="K19" s="450"/>
      <c r="L19" s="449"/>
      <c r="M19" s="327">
        <v>5</v>
      </c>
    </row>
    <row r="20" spans="1:13" ht="15.75" customHeight="1">
      <c r="A20" s="385" t="s">
        <v>334</v>
      </c>
      <c r="B20" s="344"/>
      <c r="C20" s="384"/>
      <c r="D20" s="386"/>
      <c r="E20" s="452">
        <v>500000</v>
      </c>
      <c r="F20" s="450" t="s">
        <v>503</v>
      </c>
      <c r="G20" s="450"/>
      <c r="H20" s="450"/>
      <c r="I20" s="450"/>
      <c r="J20" s="450"/>
      <c r="K20" s="450"/>
      <c r="L20" s="449"/>
      <c r="M20" s="327">
        <v>6</v>
      </c>
    </row>
    <row r="21" spans="1:13" ht="15.75" customHeight="1">
      <c r="A21" s="385" t="s">
        <v>444</v>
      </c>
      <c r="B21" s="344"/>
      <c r="C21" s="384"/>
      <c r="D21" s="386"/>
      <c r="E21" s="452"/>
      <c r="F21" s="450"/>
      <c r="G21" s="450"/>
      <c r="H21" s="450"/>
      <c r="I21" s="450"/>
      <c r="J21" s="450"/>
      <c r="K21" s="450"/>
      <c r="L21" s="449"/>
      <c r="M21" s="327">
        <v>7</v>
      </c>
    </row>
    <row r="22" spans="1:13" ht="15.75" customHeight="1">
      <c r="A22" s="385" t="s">
        <v>333</v>
      </c>
      <c r="B22" s="344"/>
      <c r="C22" s="384"/>
      <c r="D22" s="386"/>
      <c r="E22" s="452">
        <v>250000</v>
      </c>
      <c r="F22" s="450" t="s">
        <v>505</v>
      </c>
      <c r="G22" s="450"/>
      <c r="H22" s="450"/>
      <c r="I22" s="450"/>
      <c r="J22" s="450"/>
      <c r="K22" s="450"/>
      <c r="L22" s="449"/>
      <c r="M22" s="327">
        <v>8</v>
      </c>
    </row>
    <row r="23" spans="1:13" ht="15.75" customHeight="1">
      <c r="A23" s="385" t="s">
        <v>444</v>
      </c>
      <c r="B23" s="344"/>
      <c r="C23" s="384"/>
      <c r="D23" s="386"/>
      <c r="E23" s="452"/>
      <c r="F23" s="450" t="s">
        <v>505</v>
      </c>
      <c r="G23" s="450"/>
      <c r="H23" s="450"/>
      <c r="I23" s="450"/>
      <c r="J23" s="450"/>
      <c r="K23" s="450"/>
      <c r="L23" s="449"/>
      <c r="M23" s="327">
        <v>9</v>
      </c>
    </row>
    <row r="24" spans="1:13" ht="15.75" customHeight="1">
      <c r="A24" s="385" t="s">
        <v>493</v>
      </c>
      <c r="B24" s="344"/>
      <c r="C24" s="384"/>
      <c r="D24" s="386"/>
      <c r="E24" s="452"/>
      <c r="F24" s="450" t="s">
        <v>504</v>
      </c>
      <c r="G24" s="450"/>
      <c r="H24" s="450"/>
      <c r="I24" s="450"/>
      <c r="J24" s="450"/>
      <c r="K24" s="450"/>
      <c r="L24" s="449"/>
      <c r="M24" s="327">
        <v>10</v>
      </c>
    </row>
    <row r="25" spans="1:13" ht="15.75" customHeight="1">
      <c r="A25" s="385" t="s">
        <v>444</v>
      </c>
      <c r="B25" s="344"/>
      <c r="C25" s="384"/>
      <c r="D25" s="386"/>
      <c r="E25" s="452"/>
      <c r="F25" s="450"/>
      <c r="G25" s="450"/>
      <c r="H25" s="450"/>
      <c r="I25" s="450"/>
      <c r="J25" s="450"/>
      <c r="K25" s="450"/>
      <c r="L25" s="449"/>
      <c r="M25" s="327">
        <v>11</v>
      </c>
    </row>
    <row r="26" spans="1:13" ht="15.75" customHeight="1">
      <c r="A26" s="385" t="s">
        <v>494</v>
      </c>
      <c r="B26" s="344"/>
      <c r="C26" s="384"/>
      <c r="D26" s="386"/>
      <c r="E26" s="452">
        <v>200000</v>
      </c>
      <c r="F26" s="450" t="s">
        <v>506</v>
      </c>
      <c r="G26" s="450"/>
      <c r="H26" s="450"/>
      <c r="I26" s="450"/>
      <c r="J26" s="450"/>
      <c r="K26" s="450"/>
      <c r="L26" s="449"/>
      <c r="M26" s="327">
        <v>12</v>
      </c>
    </row>
    <row r="27" spans="1:13" ht="15.75" customHeight="1">
      <c r="A27" s="386" t="s">
        <v>444</v>
      </c>
      <c r="B27" s="344"/>
      <c r="C27" s="384"/>
      <c r="D27" s="386"/>
      <c r="E27" s="452"/>
      <c r="F27" s="450"/>
      <c r="G27" s="450"/>
      <c r="H27" s="450"/>
      <c r="I27" s="450"/>
      <c r="J27" s="450"/>
      <c r="K27" s="450"/>
      <c r="L27" s="449"/>
      <c r="M27" s="327">
        <v>13</v>
      </c>
    </row>
    <row r="28" spans="1:13" ht="15.75" customHeight="1">
      <c r="A28" s="388" t="s">
        <v>495</v>
      </c>
      <c r="B28" s="389"/>
      <c r="C28" s="390"/>
      <c r="D28" s="386"/>
      <c r="E28" s="452">
        <v>1000000</v>
      </c>
      <c r="F28" s="450" t="s">
        <v>507</v>
      </c>
      <c r="G28" s="450"/>
      <c r="H28" s="450"/>
      <c r="I28" s="450"/>
      <c r="J28" s="450"/>
      <c r="K28" s="450"/>
      <c r="L28" s="449"/>
      <c r="M28" s="327">
        <v>14</v>
      </c>
    </row>
    <row r="29" spans="1:13" ht="15.75" customHeight="1">
      <c r="A29" s="385" t="s">
        <v>444</v>
      </c>
      <c r="B29" s="344"/>
      <c r="C29" s="384"/>
      <c r="D29" s="386"/>
      <c r="E29" s="452"/>
      <c r="F29" s="450"/>
      <c r="G29" s="450"/>
      <c r="H29" s="450"/>
      <c r="I29" s="450"/>
      <c r="J29" s="450"/>
      <c r="K29" s="450"/>
      <c r="L29" s="449"/>
      <c r="M29" s="327">
        <v>15</v>
      </c>
    </row>
    <row r="30" spans="1:13" ht="15.75" customHeight="1">
      <c r="A30" s="385" t="s">
        <v>496</v>
      </c>
      <c r="B30" s="344"/>
      <c r="C30" s="384"/>
      <c r="D30" s="386"/>
      <c r="E30" s="452">
        <v>250000</v>
      </c>
      <c r="F30" s="450" t="s">
        <v>509</v>
      </c>
      <c r="G30" s="450"/>
      <c r="H30" s="450"/>
      <c r="I30" s="450"/>
      <c r="J30" s="450"/>
      <c r="K30" s="450"/>
      <c r="L30" s="449"/>
      <c r="M30" s="327">
        <v>16</v>
      </c>
    </row>
    <row r="31" spans="1:13" ht="15.75" customHeight="1">
      <c r="A31" s="385" t="s">
        <v>444</v>
      </c>
      <c r="B31" s="344"/>
      <c r="C31" s="384"/>
      <c r="D31" s="386"/>
      <c r="E31" s="452"/>
      <c r="F31" s="450"/>
      <c r="G31" s="450"/>
      <c r="H31" s="450"/>
      <c r="I31" s="450"/>
      <c r="J31" s="450"/>
      <c r="K31" s="450"/>
      <c r="L31" s="449"/>
      <c r="M31" s="327">
        <v>17</v>
      </c>
    </row>
    <row r="32" spans="1:13" ht="15.75" customHeight="1">
      <c r="A32" s="385" t="s">
        <v>497</v>
      </c>
      <c r="B32" s="344"/>
      <c r="C32" s="384"/>
      <c r="D32" s="386"/>
      <c r="E32" s="452">
        <v>50000</v>
      </c>
      <c r="F32" s="450" t="s">
        <v>508</v>
      </c>
      <c r="G32" s="450"/>
      <c r="H32" s="450"/>
      <c r="I32" s="450"/>
      <c r="J32" s="450"/>
      <c r="K32" s="450"/>
      <c r="L32" s="449"/>
      <c r="M32" s="327">
        <v>18</v>
      </c>
    </row>
    <row r="33" spans="1:13" ht="15.75" customHeight="1">
      <c r="A33" s="386" t="s">
        <v>444</v>
      </c>
      <c r="B33" s="344"/>
      <c r="C33" s="384"/>
      <c r="D33" s="386"/>
      <c r="E33" s="452"/>
      <c r="F33" s="450"/>
      <c r="G33" s="450"/>
      <c r="H33" s="450"/>
      <c r="I33" s="450"/>
      <c r="J33" s="450"/>
      <c r="K33" s="450"/>
      <c r="L33" s="449"/>
      <c r="M33" s="327">
        <v>19</v>
      </c>
    </row>
    <row r="34" spans="1:13" ht="15.75" customHeight="1">
      <c r="A34" s="385" t="s">
        <v>498</v>
      </c>
      <c r="B34" s="344"/>
      <c r="C34" s="384"/>
      <c r="D34" s="386"/>
      <c r="E34" s="452">
        <v>20000</v>
      </c>
      <c r="F34" s="450" t="s">
        <v>509</v>
      </c>
      <c r="G34" s="450"/>
      <c r="H34" s="450"/>
      <c r="I34" s="450"/>
      <c r="J34" s="450"/>
      <c r="K34" s="450"/>
      <c r="L34" s="449"/>
      <c r="M34" s="327">
        <v>20</v>
      </c>
    </row>
    <row r="35" spans="1:13" ht="15.75" customHeight="1">
      <c r="A35" s="386" t="s">
        <v>444</v>
      </c>
      <c r="B35" s="344"/>
      <c r="C35" s="384"/>
      <c r="D35" s="386"/>
      <c r="E35" s="452"/>
      <c r="F35" s="450"/>
      <c r="G35" s="450"/>
      <c r="H35" s="450"/>
      <c r="I35" s="450"/>
      <c r="J35" s="450"/>
      <c r="K35" s="450"/>
      <c r="L35" s="449"/>
      <c r="M35" s="327">
        <v>21</v>
      </c>
    </row>
    <row r="36" spans="1:13" ht="15.75" customHeight="1">
      <c r="A36" s="386" t="s">
        <v>335</v>
      </c>
      <c r="B36" s="344"/>
      <c r="C36" s="384"/>
      <c r="D36" s="386"/>
      <c r="E36" s="452"/>
      <c r="F36" s="450"/>
      <c r="G36" s="450"/>
      <c r="H36" s="450"/>
      <c r="I36" s="450"/>
      <c r="J36" s="450"/>
      <c r="K36" s="450"/>
      <c r="L36" s="449"/>
      <c r="M36" s="327">
        <v>22</v>
      </c>
    </row>
    <row r="37" spans="1:13" ht="15.75" customHeight="1">
      <c r="A37" s="385" t="s">
        <v>444</v>
      </c>
      <c r="B37" s="344"/>
      <c r="C37" s="384"/>
      <c r="D37" s="386"/>
      <c r="E37" s="452"/>
      <c r="F37" s="450"/>
      <c r="G37" s="450"/>
      <c r="H37" s="450"/>
      <c r="I37" s="450"/>
      <c r="J37" s="450"/>
      <c r="K37" s="450"/>
      <c r="L37" s="449"/>
      <c r="M37" s="327">
        <v>23</v>
      </c>
    </row>
    <row r="38" spans="1:13" ht="15.75" customHeight="1">
      <c r="A38" s="385" t="s">
        <v>499</v>
      </c>
      <c r="B38" s="344"/>
      <c r="C38" s="384"/>
      <c r="D38" s="386"/>
      <c r="E38" s="452">
        <v>450000</v>
      </c>
      <c r="F38" s="450" t="s">
        <v>510</v>
      </c>
      <c r="G38" s="450"/>
      <c r="H38" s="450"/>
      <c r="I38" s="450"/>
      <c r="J38" s="450"/>
      <c r="K38" s="450"/>
      <c r="L38" s="449"/>
      <c r="M38" s="327">
        <v>24</v>
      </c>
    </row>
    <row r="39" spans="1:13" ht="15.75" customHeight="1">
      <c r="A39" s="385" t="s">
        <v>444</v>
      </c>
      <c r="B39" s="344"/>
      <c r="C39" s="384"/>
      <c r="D39" s="386"/>
      <c r="E39" s="452"/>
      <c r="F39" s="450"/>
      <c r="G39" s="450"/>
      <c r="H39" s="450"/>
      <c r="I39" s="450"/>
      <c r="J39" s="450"/>
      <c r="K39" s="450"/>
      <c r="L39" s="449"/>
      <c r="M39" s="327">
        <v>25</v>
      </c>
    </row>
    <row r="40" spans="1:13" ht="15.75" customHeight="1">
      <c r="A40" s="386" t="s">
        <v>500</v>
      </c>
      <c r="B40" s="344"/>
      <c r="C40" s="384"/>
      <c r="D40" s="386"/>
      <c r="E40" s="452"/>
      <c r="F40" s="450"/>
      <c r="G40" s="450"/>
      <c r="H40" s="450"/>
      <c r="I40" s="450"/>
      <c r="J40" s="450"/>
      <c r="K40" s="450"/>
      <c r="L40" s="449"/>
      <c r="M40" s="327">
        <v>26</v>
      </c>
    </row>
    <row r="41" spans="1:13" ht="15.75" customHeight="1">
      <c r="A41" s="385" t="s">
        <v>444</v>
      </c>
      <c r="B41" s="344"/>
      <c r="C41" s="384"/>
      <c r="D41" s="386"/>
      <c r="E41" s="452"/>
      <c r="F41" s="450"/>
      <c r="G41" s="450"/>
      <c r="H41" s="450"/>
      <c r="I41" s="450"/>
      <c r="J41" s="450"/>
      <c r="K41" s="450"/>
      <c r="L41" s="449"/>
      <c r="M41" s="327">
        <v>27</v>
      </c>
    </row>
    <row r="42" spans="1:13" ht="15.75" customHeight="1">
      <c r="A42" s="388" t="s">
        <v>501</v>
      </c>
      <c r="B42" s="389"/>
      <c r="C42" s="390"/>
      <c r="D42" s="386"/>
      <c r="E42" s="452">
        <v>100000</v>
      </c>
      <c r="F42" s="450" t="s">
        <v>503</v>
      </c>
      <c r="G42" s="450"/>
      <c r="H42" s="450"/>
      <c r="I42" s="450"/>
      <c r="J42" s="450"/>
      <c r="K42" s="450"/>
      <c r="L42" s="449"/>
      <c r="M42" s="327">
        <v>28</v>
      </c>
    </row>
    <row r="43" spans="1:13" ht="15.75" customHeight="1">
      <c r="A43" s="385" t="s">
        <v>444</v>
      </c>
      <c r="B43" s="344"/>
      <c r="C43" s="384"/>
      <c r="D43" s="386"/>
      <c r="E43" s="452"/>
      <c r="F43" s="450"/>
      <c r="G43" s="450"/>
      <c r="H43" s="450"/>
      <c r="I43" s="450"/>
      <c r="J43" s="450"/>
      <c r="K43" s="450"/>
      <c r="L43" s="449"/>
      <c r="M43" s="327">
        <v>29</v>
      </c>
    </row>
    <row r="44" spans="1:13" ht="15.75" customHeight="1">
      <c r="A44" s="385" t="s">
        <v>502</v>
      </c>
      <c r="B44" s="344"/>
      <c r="C44" s="384"/>
      <c r="D44" s="386"/>
      <c r="E44" s="452">
        <v>150000</v>
      </c>
      <c r="F44" s="450" t="s">
        <v>508</v>
      </c>
      <c r="G44" s="450"/>
      <c r="H44" s="450"/>
      <c r="I44" s="450"/>
      <c r="J44" s="450"/>
      <c r="K44" s="450"/>
      <c r="L44" s="449"/>
      <c r="M44" s="327">
        <v>30</v>
      </c>
    </row>
    <row r="45" spans="1:13" ht="15.75" customHeight="1">
      <c r="A45" s="385" t="s">
        <v>444</v>
      </c>
      <c r="B45" s="344"/>
      <c r="C45" s="384"/>
      <c r="D45" s="386"/>
      <c r="E45" s="452"/>
      <c r="F45" s="450"/>
      <c r="G45" s="450"/>
      <c r="H45" s="450"/>
      <c r="I45" s="450"/>
      <c r="J45" s="450"/>
      <c r="K45" s="450"/>
      <c r="L45" s="449"/>
      <c r="M45" s="327">
        <v>31</v>
      </c>
    </row>
    <row r="46" spans="1:13" ht="15.75" hidden="1" customHeight="1">
      <c r="A46" s="385" t="s">
        <v>444</v>
      </c>
      <c r="B46" s="344"/>
      <c r="C46" s="384"/>
      <c r="D46" s="386"/>
      <c r="E46" s="452"/>
      <c r="F46" s="450"/>
      <c r="G46" s="450"/>
      <c r="H46" s="450"/>
      <c r="I46" s="450"/>
      <c r="J46" s="450"/>
      <c r="K46" s="450"/>
      <c r="L46" s="449"/>
      <c r="M46" s="327">
        <v>32</v>
      </c>
    </row>
    <row r="47" spans="1:13" ht="15.75" hidden="1" customHeight="1">
      <c r="A47" s="385" t="s">
        <v>444</v>
      </c>
      <c r="B47" s="344"/>
      <c r="C47" s="384"/>
      <c r="D47" s="386"/>
      <c r="E47" s="452"/>
      <c r="F47" s="450"/>
      <c r="G47" s="450"/>
      <c r="H47" s="450"/>
      <c r="I47" s="450"/>
      <c r="J47" s="450"/>
      <c r="K47" s="450"/>
      <c r="L47" s="449"/>
      <c r="M47" s="327">
        <v>33</v>
      </c>
    </row>
    <row r="48" spans="1:13" ht="15.75" hidden="1" customHeight="1">
      <c r="A48" s="385" t="s">
        <v>444</v>
      </c>
      <c r="B48" s="344"/>
      <c r="C48" s="384"/>
      <c r="D48" s="386"/>
      <c r="E48" s="452"/>
      <c r="F48" s="450"/>
      <c r="G48" s="450"/>
      <c r="H48" s="450"/>
      <c r="I48" s="450"/>
      <c r="J48" s="450"/>
      <c r="K48" s="450"/>
      <c r="L48" s="449"/>
      <c r="M48" s="327">
        <v>34</v>
      </c>
    </row>
    <row r="49" spans="1:13" ht="15.75" hidden="1" customHeight="1">
      <c r="A49" s="385" t="s">
        <v>444</v>
      </c>
      <c r="B49" s="344"/>
      <c r="C49" s="384"/>
      <c r="D49" s="386"/>
      <c r="E49" s="452"/>
      <c r="F49" s="450"/>
      <c r="G49" s="450"/>
      <c r="H49" s="450"/>
      <c r="I49" s="450"/>
      <c r="J49" s="450"/>
      <c r="K49" s="450"/>
      <c r="L49" s="449"/>
      <c r="M49" s="327">
        <v>35</v>
      </c>
    </row>
    <row r="50" spans="1:13" ht="15.75" hidden="1" customHeight="1">
      <c r="A50" s="385" t="s">
        <v>444</v>
      </c>
      <c r="B50" s="344"/>
      <c r="C50" s="384"/>
      <c r="D50" s="386"/>
      <c r="E50" s="452"/>
      <c r="F50" s="450"/>
      <c r="G50" s="450"/>
      <c r="H50" s="450"/>
      <c r="I50" s="450"/>
      <c r="J50" s="450"/>
      <c r="K50" s="450"/>
      <c r="L50" s="449"/>
      <c r="M50" s="327">
        <v>36</v>
      </c>
    </row>
    <row r="51" spans="1:13" ht="15.75" hidden="1" customHeight="1">
      <c r="A51" s="385" t="s">
        <v>444</v>
      </c>
      <c r="B51" s="344"/>
      <c r="C51" s="384"/>
      <c r="D51" s="386"/>
      <c r="E51" s="452"/>
      <c r="F51" s="450"/>
      <c r="G51" s="450"/>
      <c r="H51" s="450"/>
      <c r="I51" s="450"/>
      <c r="J51" s="450"/>
      <c r="K51" s="450"/>
      <c r="L51" s="449"/>
      <c r="M51" s="327">
        <v>37</v>
      </c>
    </row>
    <row r="52" spans="1:13" ht="15.75" hidden="1" customHeight="1">
      <c r="A52" s="385" t="s">
        <v>444</v>
      </c>
      <c r="B52" s="344"/>
      <c r="C52" s="384"/>
      <c r="D52" s="386"/>
      <c r="E52" s="452"/>
      <c r="F52" s="450"/>
      <c r="G52" s="450"/>
      <c r="H52" s="450"/>
      <c r="I52" s="450"/>
      <c r="J52" s="450"/>
      <c r="K52" s="450"/>
      <c r="L52" s="449"/>
      <c r="M52" s="327">
        <v>38</v>
      </c>
    </row>
    <row r="53" spans="1:13" ht="15.75" hidden="1" customHeight="1">
      <c r="A53" s="385" t="s">
        <v>444</v>
      </c>
      <c r="B53" s="344"/>
      <c r="C53" s="384"/>
      <c r="D53" s="386"/>
      <c r="E53" s="452"/>
      <c r="F53" s="450"/>
      <c r="G53" s="450"/>
      <c r="H53" s="450"/>
      <c r="I53" s="450"/>
      <c r="J53" s="450"/>
      <c r="K53" s="450"/>
      <c r="L53" s="449"/>
      <c r="M53" s="327">
        <v>39</v>
      </c>
    </row>
    <row r="54" spans="1:13" ht="15.75" hidden="1" customHeight="1">
      <c r="A54" s="385" t="s">
        <v>444</v>
      </c>
      <c r="B54" s="344"/>
      <c r="C54" s="384"/>
      <c r="D54" s="386"/>
      <c r="E54" s="452"/>
      <c r="F54" s="450"/>
      <c r="G54" s="450"/>
      <c r="H54" s="450"/>
      <c r="I54" s="450"/>
      <c r="J54" s="450"/>
      <c r="K54" s="450"/>
      <c r="L54" s="449"/>
      <c r="M54" s="327">
        <v>40</v>
      </c>
    </row>
    <row r="55" spans="1:13" ht="15.75" hidden="1" customHeight="1">
      <c r="A55" s="385" t="s">
        <v>444</v>
      </c>
      <c r="B55" s="344"/>
      <c r="C55" s="384"/>
      <c r="D55" s="386"/>
      <c r="E55" s="452"/>
      <c r="F55" s="450"/>
      <c r="G55" s="450"/>
      <c r="H55" s="450"/>
      <c r="I55" s="450"/>
      <c r="J55" s="450"/>
      <c r="K55" s="450"/>
      <c r="L55" s="449"/>
      <c r="M55" s="327">
        <v>41</v>
      </c>
    </row>
    <row r="56" spans="1:13" ht="15.75" hidden="1" customHeight="1">
      <c r="A56" s="385" t="s">
        <v>444</v>
      </c>
      <c r="B56" s="344"/>
      <c r="C56" s="384"/>
      <c r="D56" s="386"/>
      <c r="E56" s="452"/>
      <c r="F56" s="450"/>
      <c r="G56" s="450"/>
      <c r="H56" s="450"/>
      <c r="I56" s="450"/>
      <c r="J56" s="450"/>
      <c r="K56" s="450"/>
      <c r="L56" s="449"/>
      <c r="M56" s="327">
        <v>42</v>
      </c>
    </row>
    <row r="57" spans="1:13" ht="15.75" hidden="1" customHeight="1">
      <c r="A57" s="385" t="s">
        <v>444</v>
      </c>
      <c r="B57" s="344"/>
      <c r="C57" s="384"/>
      <c r="D57" s="386"/>
      <c r="E57" s="452"/>
      <c r="F57" s="450"/>
      <c r="G57" s="450"/>
      <c r="H57" s="450"/>
      <c r="I57" s="450"/>
      <c r="J57" s="450"/>
      <c r="K57" s="450"/>
      <c r="L57" s="449"/>
      <c r="M57" s="327">
        <v>43</v>
      </c>
    </row>
    <row r="58" spans="1:13" ht="15.75" hidden="1" customHeight="1">
      <c r="A58" s="385" t="s">
        <v>444</v>
      </c>
      <c r="B58" s="344"/>
      <c r="C58" s="384"/>
      <c r="D58" s="386"/>
      <c r="E58" s="452"/>
      <c r="F58" s="450"/>
      <c r="G58" s="450"/>
      <c r="H58" s="450"/>
      <c r="I58" s="450"/>
      <c r="J58" s="450"/>
      <c r="K58" s="450"/>
      <c r="L58" s="449"/>
      <c r="M58" s="327">
        <v>44</v>
      </c>
    </row>
    <row r="59" spans="1:13" ht="15.75" hidden="1" customHeight="1">
      <c r="A59" s="385" t="s">
        <v>444</v>
      </c>
      <c r="B59" s="344"/>
      <c r="C59" s="384"/>
      <c r="D59" s="386"/>
      <c r="E59" s="452"/>
      <c r="F59" s="450"/>
      <c r="G59" s="450"/>
      <c r="H59" s="450"/>
      <c r="I59" s="450"/>
      <c r="J59" s="450"/>
      <c r="K59" s="450"/>
      <c r="L59" s="449"/>
      <c r="M59" s="327">
        <v>45</v>
      </c>
    </row>
    <row r="60" spans="1:13" ht="15.75" hidden="1" customHeight="1">
      <c r="A60" s="386" t="s">
        <v>444</v>
      </c>
      <c r="B60" s="344"/>
      <c r="C60" s="384"/>
      <c r="D60" s="386"/>
      <c r="E60" s="452"/>
      <c r="F60" s="450"/>
      <c r="G60" s="450"/>
      <c r="H60" s="450"/>
      <c r="I60" s="450"/>
      <c r="J60" s="450"/>
      <c r="K60" s="450"/>
      <c r="L60" s="449"/>
      <c r="M60" s="327">
        <v>46</v>
      </c>
    </row>
    <row r="61" spans="1:13" ht="15.75" hidden="1" customHeight="1">
      <c r="A61" s="385" t="s">
        <v>444</v>
      </c>
      <c r="B61" s="344"/>
      <c r="C61" s="384"/>
      <c r="D61" s="386"/>
      <c r="E61" s="452"/>
      <c r="F61" s="450"/>
      <c r="G61" s="450"/>
      <c r="H61" s="450"/>
      <c r="I61" s="450"/>
      <c r="J61" s="450"/>
      <c r="K61" s="450"/>
      <c r="L61" s="449"/>
      <c r="M61" s="327">
        <v>47</v>
      </c>
    </row>
    <row r="62" spans="1:13" ht="15.75" hidden="1" customHeight="1">
      <c r="A62" s="385" t="s">
        <v>444</v>
      </c>
      <c r="B62" s="344"/>
      <c r="C62" s="384"/>
      <c r="D62" s="386"/>
      <c r="E62" s="452"/>
      <c r="F62" s="450"/>
      <c r="G62" s="450"/>
      <c r="H62" s="450"/>
      <c r="I62" s="450"/>
      <c r="J62" s="450"/>
      <c r="K62" s="450"/>
      <c r="L62" s="449"/>
      <c r="M62" s="327">
        <v>48</v>
      </c>
    </row>
    <row r="63" spans="1:13" ht="15.75" hidden="1" customHeight="1">
      <c r="A63" s="385" t="s">
        <v>444</v>
      </c>
      <c r="B63" s="344"/>
      <c r="C63" s="384"/>
      <c r="D63" s="386"/>
      <c r="E63" s="452"/>
      <c r="F63" s="450"/>
      <c r="G63" s="450"/>
      <c r="H63" s="450"/>
      <c r="I63" s="450"/>
      <c r="J63" s="450"/>
      <c r="K63" s="450"/>
      <c r="L63" s="449"/>
      <c r="M63" s="327">
        <v>49</v>
      </c>
    </row>
    <row r="64" spans="1:13" ht="15.75" hidden="1" customHeight="1">
      <c r="A64" s="385" t="s">
        <v>444</v>
      </c>
      <c r="B64" s="344"/>
      <c r="C64" s="384"/>
      <c r="D64" s="386"/>
      <c r="E64" s="452"/>
      <c r="F64" s="450"/>
      <c r="G64" s="450"/>
      <c r="H64" s="450"/>
      <c r="I64" s="450"/>
      <c r="J64" s="450"/>
      <c r="K64" s="450"/>
      <c r="L64" s="449"/>
      <c r="M64" s="327">
        <v>50</v>
      </c>
    </row>
    <row r="65" spans="1:13" ht="15.75" hidden="1" customHeight="1">
      <c r="A65" s="385" t="s">
        <v>444</v>
      </c>
      <c r="B65" s="344"/>
      <c r="C65" s="384"/>
      <c r="D65" s="386"/>
      <c r="E65" s="452"/>
      <c r="F65" s="450"/>
      <c r="G65" s="450"/>
      <c r="H65" s="450"/>
      <c r="I65" s="450"/>
      <c r="J65" s="450"/>
      <c r="K65" s="450"/>
      <c r="L65" s="449"/>
      <c r="M65" s="327">
        <v>51</v>
      </c>
    </row>
    <row r="66" spans="1:13" ht="15.75" hidden="1" customHeight="1">
      <c r="A66" s="385" t="s">
        <v>444</v>
      </c>
      <c r="B66" s="344"/>
      <c r="C66" s="384"/>
      <c r="D66" s="386"/>
      <c r="E66" s="452"/>
      <c r="F66" s="450"/>
      <c r="G66" s="450"/>
      <c r="H66" s="450"/>
      <c r="I66" s="450"/>
      <c r="J66" s="450"/>
      <c r="K66" s="450"/>
      <c r="L66" s="449"/>
      <c r="M66" s="327">
        <v>52</v>
      </c>
    </row>
    <row r="67" spans="1:13" ht="15.75" hidden="1" customHeight="1">
      <c r="A67" s="385" t="s">
        <v>444</v>
      </c>
      <c r="B67" s="344"/>
      <c r="C67" s="384"/>
      <c r="D67" s="386"/>
      <c r="E67" s="452"/>
      <c r="F67" s="450"/>
      <c r="G67" s="450"/>
      <c r="H67" s="450"/>
      <c r="I67" s="450"/>
      <c r="J67" s="450"/>
      <c r="K67" s="450"/>
      <c r="L67" s="449"/>
      <c r="M67" s="327">
        <v>53</v>
      </c>
    </row>
    <row r="68" spans="1:13" ht="15.75" hidden="1" customHeight="1">
      <c r="A68" s="385" t="s">
        <v>444</v>
      </c>
      <c r="B68" s="344"/>
      <c r="C68" s="384"/>
      <c r="D68" s="386"/>
      <c r="E68" s="452"/>
      <c r="F68" s="450"/>
      <c r="G68" s="450"/>
      <c r="H68" s="450"/>
      <c r="I68" s="450"/>
      <c r="J68" s="450"/>
      <c r="K68" s="450"/>
      <c r="L68" s="449"/>
      <c r="M68" s="327">
        <v>54</v>
      </c>
    </row>
    <row r="69" spans="1:13" ht="15.75" hidden="1" customHeight="1">
      <c r="A69" s="385" t="s">
        <v>444</v>
      </c>
      <c r="B69" s="344"/>
      <c r="C69" s="384"/>
      <c r="D69" s="386"/>
      <c r="E69" s="452"/>
      <c r="F69" s="450"/>
      <c r="G69" s="450"/>
      <c r="H69" s="450"/>
      <c r="I69" s="450"/>
      <c r="J69" s="450"/>
      <c r="K69" s="450"/>
      <c r="L69" s="449"/>
      <c r="M69" s="327">
        <v>55</v>
      </c>
    </row>
    <row r="70" spans="1:13" ht="15.75" hidden="1" customHeight="1">
      <c r="A70" s="385" t="s">
        <v>444</v>
      </c>
      <c r="B70" s="344"/>
      <c r="C70" s="384"/>
      <c r="D70" s="386"/>
      <c r="E70" s="452"/>
      <c r="F70" s="450"/>
      <c r="G70" s="450"/>
      <c r="H70" s="450"/>
      <c r="I70" s="450"/>
      <c r="J70" s="450"/>
      <c r="K70" s="450"/>
      <c r="L70" s="449"/>
      <c r="M70" s="327">
        <v>56</v>
      </c>
    </row>
    <row r="71" spans="1:13" ht="15.75" hidden="1" customHeight="1">
      <c r="A71" s="385" t="s">
        <v>444</v>
      </c>
      <c r="B71" s="344"/>
      <c r="C71" s="384"/>
      <c r="D71" s="386"/>
      <c r="E71" s="452"/>
      <c r="F71" s="450"/>
      <c r="G71" s="450"/>
      <c r="H71" s="450"/>
      <c r="I71" s="450"/>
      <c r="J71" s="450"/>
      <c r="K71" s="450"/>
      <c r="L71" s="449"/>
      <c r="M71" s="327">
        <v>57</v>
      </c>
    </row>
    <row r="72" spans="1:13" ht="15.75" hidden="1" customHeight="1">
      <c r="A72" s="385" t="s">
        <v>444</v>
      </c>
      <c r="B72" s="344"/>
      <c r="C72" s="384"/>
      <c r="D72" s="386"/>
      <c r="E72" s="452"/>
      <c r="F72" s="450"/>
      <c r="G72" s="450"/>
      <c r="H72" s="450"/>
      <c r="I72" s="450"/>
      <c r="J72" s="450"/>
      <c r="K72" s="450"/>
      <c r="L72" s="449"/>
      <c r="M72" s="327">
        <v>58</v>
      </c>
    </row>
    <row r="73" spans="1:13" ht="15.75" hidden="1" customHeight="1">
      <c r="A73" s="385" t="s">
        <v>444</v>
      </c>
      <c r="B73" s="344"/>
      <c r="C73" s="384"/>
      <c r="D73" s="386"/>
      <c r="E73" s="452"/>
      <c r="F73" s="450"/>
      <c r="G73" s="450"/>
      <c r="H73" s="450"/>
      <c r="I73" s="450"/>
      <c r="J73" s="450"/>
      <c r="K73" s="450"/>
      <c r="L73" s="449"/>
      <c r="M73" s="327">
        <v>59</v>
      </c>
    </row>
    <row r="74" spans="1:13" ht="15.75" hidden="1" customHeight="1">
      <c r="A74" s="385" t="s">
        <v>444</v>
      </c>
      <c r="B74" s="344"/>
      <c r="C74" s="384"/>
      <c r="D74" s="386"/>
      <c r="E74" s="452"/>
      <c r="F74" s="450"/>
      <c r="G74" s="450"/>
      <c r="H74" s="450"/>
      <c r="I74" s="450"/>
      <c r="J74" s="450"/>
      <c r="K74" s="450"/>
      <c r="L74" s="449"/>
      <c r="M74" s="327">
        <v>60</v>
      </c>
    </row>
    <row r="75" spans="1:13" ht="15.75" hidden="1" customHeight="1">
      <c r="A75" s="385" t="s">
        <v>444</v>
      </c>
      <c r="B75" s="344"/>
      <c r="C75" s="384"/>
      <c r="D75" s="386"/>
      <c r="E75" s="452"/>
      <c r="F75" s="450"/>
      <c r="G75" s="450"/>
      <c r="H75" s="450"/>
      <c r="I75" s="450"/>
      <c r="J75" s="450"/>
      <c r="K75" s="450"/>
      <c r="L75" s="449"/>
      <c r="M75" s="327">
        <v>61</v>
      </c>
    </row>
    <row r="76" spans="1:13" ht="15.75" hidden="1" customHeight="1">
      <c r="A76" s="385" t="s">
        <v>444</v>
      </c>
      <c r="B76" s="344"/>
      <c r="C76" s="384"/>
      <c r="D76" s="386"/>
      <c r="E76" s="452"/>
      <c r="F76" s="450"/>
      <c r="G76" s="450"/>
      <c r="H76" s="450"/>
      <c r="I76" s="450"/>
      <c r="J76" s="450"/>
      <c r="K76" s="450"/>
      <c r="L76" s="449"/>
      <c r="M76" s="327">
        <v>62</v>
      </c>
    </row>
    <row r="77" spans="1:13" ht="15.75" hidden="1" customHeight="1">
      <c r="A77" s="385" t="s">
        <v>445</v>
      </c>
      <c r="B77" s="344"/>
      <c r="C77" s="384"/>
      <c r="D77" s="386"/>
      <c r="E77" s="452"/>
      <c r="F77" s="450"/>
      <c r="G77" s="450"/>
      <c r="H77" s="450"/>
      <c r="I77" s="450"/>
      <c r="J77" s="450"/>
      <c r="K77" s="450"/>
      <c r="L77" s="449"/>
      <c r="M77" s="327">
        <v>63</v>
      </c>
    </row>
    <row r="78" spans="1:13" ht="15.75" hidden="1" customHeight="1">
      <c r="A78" s="385" t="s">
        <v>445</v>
      </c>
      <c r="B78" s="344"/>
      <c r="C78" s="344"/>
      <c r="D78" s="386"/>
      <c r="E78" s="452"/>
      <c r="F78" s="450"/>
      <c r="G78" s="450"/>
      <c r="H78" s="450"/>
      <c r="I78" s="450"/>
      <c r="J78" s="450"/>
      <c r="K78" s="450"/>
      <c r="L78" s="449"/>
      <c r="M78" s="327">
        <v>64</v>
      </c>
    </row>
    <row r="79" spans="1:13" ht="15.75" hidden="1" customHeight="1">
      <c r="A79" s="385" t="s">
        <v>445</v>
      </c>
      <c r="B79" s="344"/>
      <c r="C79" s="344"/>
      <c r="D79" s="386"/>
      <c r="E79" s="452"/>
      <c r="F79" s="450"/>
      <c r="G79" s="450"/>
      <c r="H79" s="450"/>
      <c r="I79" s="450"/>
      <c r="J79" s="450"/>
      <c r="K79" s="450"/>
      <c r="L79" s="449"/>
      <c r="M79" s="327">
        <v>65</v>
      </c>
    </row>
    <row r="80" spans="1:13" ht="15.75" hidden="1" customHeight="1">
      <c r="A80" s="385" t="s">
        <v>445</v>
      </c>
      <c r="B80" s="344"/>
      <c r="C80" s="344"/>
      <c r="D80" s="386"/>
      <c r="E80" s="452"/>
      <c r="F80" s="450"/>
      <c r="G80" s="450"/>
      <c r="H80" s="450"/>
      <c r="I80" s="450"/>
      <c r="J80" s="450"/>
      <c r="K80" s="450"/>
      <c r="L80" s="449"/>
      <c r="M80" s="327">
        <v>66</v>
      </c>
    </row>
    <row r="81" spans="1:13" ht="15.75" hidden="1" customHeight="1">
      <c r="A81" s="385" t="s">
        <v>445</v>
      </c>
      <c r="B81" s="344"/>
      <c r="C81" s="344"/>
      <c r="D81" s="386"/>
      <c r="E81" s="452"/>
      <c r="F81" s="450"/>
      <c r="G81" s="450"/>
      <c r="H81" s="450"/>
      <c r="I81" s="450"/>
      <c r="J81" s="450"/>
      <c r="K81" s="450"/>
      <c r="L81" s="449"/>
      <c r="M81" s="327">
        <v>67</v>
      </c>
    </row>
    <row r="82" spans="1:13" ht="15.75" hidden="1" customHeight="1">
      <c r="A82" s="385" t="s">
        <v>445</v>
      </c>
      <c r="B82" s="344"/>
      <c r="C82" s="344"/>
      <c r="D82" s="386"/>
      <c r="E82" s="452"/>
      <c r="F82" s="450"/>
      <c r="G82" s="450"/>
      <c r="H82" s="450"/>
      <c r="I82" s="450"/>
      <c r="J82" s="450"/>
      <c r="K82" s="450"/>
      <c r="L82" s="449"/>
      <c r="M82" s="327">
        <v>68</v>
      </c>
    </row>
    <row r="83" spans="1:13" ht="15.75" hidden="1" customHeight="1">
      <c r="A83" s="385" t="s">
        <v>445</v>
      </c>
      <c r="B83" s="344"/>
      <c r="C83" s="344"/>
      <c r="D83" s="386"/>
      <c r="E83" s="452"/>
      <c r="F83" s="450"/>
      <c r="G83" s="450"/>
      <c r="H83" s="450"/>
      <c r="I83" s="450"/>
      <c r="J83" s="450"/>
      <c r="K83" s="450"/>
      <c r="L83" s="449"/>
      <c r="M83" s="327">
        <v>69</v>
      </c>
    </row>
    <row r="84" spans="1:13" ht="15.75" hidden="1" customHeight="1">
      <c r="A84" s="385" t="s">
        <v>445</v>
      </c>
      <c r="B84" s="344"/>
      <c r="C84" s="344"/>
      <c r="D84" s="386"/>
      <c r="E84" s="452"/>
      <c r="F84" s="450"/>
      <c r="G84" s="450"/>
      <c r="H84" s="450"/>
      <c r="I84" s="450"/>
      <c r="J84" s="450"/>
      <c r="K84" s="450"/>
      <c r="L84" s="449"/>
      <c r="M84" s="327">
        <v>70</v>
      </c>
    </row>
    <row r="85" spans="1:13" ht="15.75" hidden="1" customHeight="1">
      <c r="A85" s="385" t="s">
        <v>445</v>
      </c>
      <c r="B85" s="344"/>
      <c r="C85" s="344"/>
      <c r="D85" s="386"/>
      <c r="E85" s="452"/>
      <c r="F85" s="450"/>
      <c r="G85" s="450"/>
      <c r="H85" s="450"/>
      <c r="I85" s="450"/>
      <c r="J85" s="450"/>
      <c r="K85" s="450"/>
      <c r="L85" s="449"/>
      <c r="M85" s="327">
        <v>71</v>
      </c>
    </row>
    <row r="86" spans="1:13" ht="15.75" hidden="1" customHeight="1">
      <c r="A86" s="385" t="s">
        <v>445</v>
      </c>
      <c r="B86" s="344"/>
      <c r="C86" s="344"/>
      <c r="D86" s="386"/>
      <c r="E86" s="452"/>
      <c r="F86" s="450"/>
      <c r="G86" s="450"/>
      <c r="H86" s="450"/>
      <c r="I86" s="450"/>
      <c r="J86" s="450"/>
      <c r="K86" s="450"/>
      <c r="L86" s="449"/>
      <c r="M86" s="327">
        <v>72</v>
      </c>
    </row>
    <row r="87" spans="1:13" ht="15.75" hidden="1" customHeight="1">
      <c r="A87" s="385" t="s">
        <v>445</v>
      </c>
      <c r="B87" s="344"/>
      <c r="C87" s="344"/>
      <c r="D87" s="386"/>
      <c r="E87" s="452"/>
      <c r="F87" s="450"/>
      <c r="G87" s="450"/>
      <c r="H87" s="450"/>
      <c r="I87" s="450"/>
      <c r="J87" s="450"/>
      <c r="K87" s="450"/>
      <c r="L87" s="449"/>
      <c r="M87" s="327">
        <v>73</v>
      </c>
    </row>
    <row r="88" spans="1:13" ht="15.75" hidden="1" customHeight="1">
      <c r="A88" s="385" t="s">
        <v>445</v>
      </c>
      <c r="B88" s="344"/>
      <c r="C88" s="344"/>
      <c r="D88" s="386"/>
      <c r="E88" s="452"/>
      <c r="F88" s="450"/>
      <c r="G88" s="450"/>
      <c r="H88" s="450"/>
      <c r="I88" s="450"/>
      <c r="J88" s="450"/>
      <c r="K88" s="450"/>
      <c r="L88" s="449"/>
      <c r="M88" s="327">
        <v>74</v>
      </c>
    </row>
    <row r="89" spans="1:13" ht="15.75" hidden="1" customHeight="1">
      <c r="A89" s="385" t="s">
        <v>444</v>
      </c>
      <c r="B89" s="344"/>
      <c r="C89" s="344"/>
      <c r="D89" s="386"/>
      <c r="E89" s="452"/>
      <c r="F89" s="450"/>
      <c r="G89" s="450"/>
      <c r="H89" s="450"/>
      <c r="I89" s="450"/>
      <c r="J89" s="450"/>
      <c r="K89" s="450"/>
      <c r="L89" s="449"/>
      <c r="M89" s="327">
        <v>75</v>
      </c>
    </row>
    <row r="90" spans="1:13" ht="24" customHeight="1">
      <c r="A90" s="375" t="s">
        <v>72</v>
      </c>
      <c r="B90" s="376"/>
      <c r="C90" s="376"/>
      <c r="D90" s="391"/>
      <c r="E90" s="453">
        <v>3970000</v>
      </c>
      <c r="F90" s="392"/>
      <c r="G90" s="392"/>
      <c r="H90" s="392"/>
      <c r="I90" s="392"/>
      <c r="J90" s="392"/>
      <c r="K90" s="392"/>
      <c r="L90" s="378"/>
    </row>
  </sheetData>
  <sheetProtection formatCells="0" formatColumns="0" formatRows="0" insertColumns="0" insertRows="0" insertHyperlinks="0" deleteColumns="0" deleteRows="0" sort="0" autoFilter="0" pivotTables="0"/>
  <mergeCells count="10">
    <mergeCell ref="I6:I8"/>
    <mergeCell ref="J6:J8"/>
    <mergeCell ref="K6:K8"/>
    <mergeCell ref="L6:L8"/>
    <mergeCell ref="A6:A8"/>
    <mergeCell ref="B6:B8"/>
    <mergeCell ref="D6:D8"/>
    <mergeCell ref="F6:F8"/>
    <mergeCell ref="G6:G8"/>
    <mergeCell ref="H6:H8"/>
  </mergeCells>
  <phoneticPr fontId="4"/>
  <printOptions horizontalCentered="1"/>
  <pageMargins left="0.59055118110236227" right="0.59055118110236227" top="0.59055118110236227" bottom="0.59055118110236227" header="0.51181102362204722" footer="0.51181102362204722"/>
  <pageSetup paperSize="9" scale="55" fitToWidth="0" orientation="portrait" r:id="rId1"/>
  <headerFooter alignWithMargins="0"/>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tabColor theme="0" tint="-0.14999847407452621"/>
    <pageSetUpPr fitToPage="1"/>
  </sheetPr>
  <dimension ref="A1:AA50"/>
  <sheetViews>
    <sheetView view="pageBreakPreview" topLeftCell="A40"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1"/>
      <c r="B1" s="319"/>
      <c r="C1" s="1"/>
      <c r="D1" s="1"/>
      <c r="E1" s="1"/>
      <c r="F1" s="1"/>
      <c r="G1" s="1"/>
      <c r="H1" s="1"/>
      <c r="I1" s="1"/>
      <c r="J1" s="1"/>
      <c r="K1" s="1"/>
      <c r="L1" s="1"/>
      <c r="M1" s="1"/>
      <c r="N1" s="1"/>
      <c r="O1" s="1"/>
      <c r="P1" s="1"/>
      <c r="Q1" s="1"/>
      <c r="R1" s="1"/>
      <c r="S1" s="1"/>
      <c r="T1" s="1"/>
      <c r="U1" s="1"/>
      <c r="V1" s="1"/>
      <c r="W1" s="1"/>
      <c r="X1" s="1"/>
      <c r="Y1" s="1"/>
      <c r="AA1" s="2" t="s">
        <v>270</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722" t="s">
        <v>440</v>
      </c>
      <c r="B3" s="722"/>
      <c r="C3" s="722"/>
      <c r="D3" s="722"/>
      <c r="E3" s="722"/>
      <c r="F3" s="722"/>
      <c r="G3" s="722"/>
      <c r="H3" s="722"/>
      <c r="I3" s="722"/>
      <c r="J3" s="722"/>
      <c r="K3" s="722"/>
      <c r="L3" s="722"/>
      <c r="M3" s="722"/>
      <c r="N3" s="722"/>
      <c r="O3" s="722"/>
      <c r="P3" s="722"/>
      <c r="Q3" s="722"/>
      <c r="R3" s="722"/>
      <c r="S3" s="722"/>
      <c r="T3" s="722"/>
      <c r="U3" s="722"/>
      <c r="V3" s="722"/>
      <c r="W3" s="722"/>
      <c r="X3" s="722"/>
      <c r="Y3" s="722"/>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723"/>
      <c r="O6" s="723"/>
      <c r="P6" s="723"/>
      <c r="Q6" s="723"/>
      <c r="R6" s="723"/>
      <c r="S6" s="723"/>
      <c r="T6" s="723"/>
      <c r="U6" s="723"/>
      <c r="V6" s="723"/>
      <c r="W6" s="723"/>
      <c r="X6" s="723"/>
      <c r="Y6" s="723"/>
    </row>
    <row r="7" spans="1:27" ht="18.75" customHeight="1">
      <c r="A7" s="1"/>
      <c r="B7" s="1"/>
      <c r="C7" s="1"/>
      <c r="D7" s="1"/>
      <c r="E7" s="1"/>
      <c r="F7" s="1"/>
      <c r="G7" s="1"/>
      <c r="H7" s="1"/>
      <c r="I7" s="1"/>
      <c r="J7" s="1"/>
      <c r="K7" s="1"/>
      <c r="L7" s="1"/>
      <c r="M7" s="1"/>
      <c r="N7" s="170"/>
      <c r="O7" s="170"/>
      <c r="P7" s="170"/>
      <c r="Q7" s="170"/>
      <c r="R7" s="170"/>
      <c r="S7" s="170"/>
      <c r="T7" s="170"/>
      <c r="U7" s="170"/>
      <c r="V7" s="170"/>
      <c r="W7" s="170"/>
      <c r="X7" s="170"/>
      <c r="Y7" s="170"/>
    </row>
    <row r="8" spans="1:27" s="78" customFormat="1" ht="15" customHeight="1">
      <c r="A8" s="2"/>
      <c r="B8" s="1"/>
      <c r="C8" s="1109" t="s">
        <v>148</v>
      </c>
      <c r="D8" s="1109"/>
      <c r="E8" s="1109"/>
      <c r="F8" s="1109"/>
      <c r="G8" s="1109"/>
      <c r="H8" s="1109"/>
      <c r="I8" s="1109"/>
      <c r="J8" s="724"/>
      <c r="K8" s="724"/>
      <c r="L8" s="725" t="s">
        <v>149</v>
      </c>
      <c r="M8" s="725"/>
    </row>
    <row r="9" spans="1:27" s="78" customFormat="1" ht="15" customHeight="1">
      <c r="A9" s="2"/>
      <c r="B9" s="1"/>
      <c r="C9" s="720" t="s">
        <v>150</v>
      </c>
      <c r="D9" s="720"/>
      <c r="E9" s="720"/>
      <c r="F9" s="720"/>
      <c r="G9" s="720"/>
      <c r="H9" s="720"/>
      <c r="I9" s="720"/>
      <c r="J9" s="720"/>
      <c r="K9" s="720"/>
      <c r="L9" s="720"/>
      <c r="M9" s="720"/>
      <c r="N9" s="720"/>
      <c r="O9" s="720"/>
      <c r="P9" s="720"/>
      <c r="Q9" s="720"/>
      <c r="R9" s="720"/>
      <c r="S9" s="720"/>
      <c r="T9" s="720"/>
      <c r="U9" s="720"/>
      <c r="V9" s="720"/>
      <c r="W9" s="720"/>
      <c r="X9" s="720"/>
    </row>
    <row r="10" spans="1:27" s="78" customFormat="1" ht="15" customHeight="1">
      <c r="A10" s="2"/>
      <c r="B10" s="1"/>
      <c r="C10" s="720"/>
      <c r="D10" s="720"/>
      <c r="E10" s="720"/>
      <c r="F10" s="720"/>
      <c r="G10" s="720"/>
      <c r="H10" s="720"/>
      <c r="I10" s="720"/>
      <c r="J10" s="720"/>
      <c r="K10" s="720"/>
      <c r="L10" s="720"/>
      <c r="M10" s="720"/>
      <c r="N10" s="720"/>
      <c r="O10" s="720"/>
      <c r="P10" s="720"/>
      <c r="Q10" s="720"/>
      <c r="R10" s="720"/>
      <c r="S10" s="720"/>
      <c r="T10" s="720"/>
      <c r="U10" s="720"/>
      <c r="V10" s="720"/>
      <c r="W10" s="720"/>
      <c r="X10" s="720"/>
    </row>
    <row r="11" spans="1:27" s="78" customFormat="1" ht="30" customHeight="1">
      <c r="A11" s="2"/>
      <c r="B11" s="1"/>
      <c r="C11" s="1"/>
      <c r="D11" s="1"/>
      <c r="E11" s="1"/>
      <c r="F11" s="1"/>
      <c r="G11" s="1"/>
      <c r="H11" s="1"/>
      <c r="I11" s="1"/>
      <c r="J11" s="1"/>
      <c r="K11" s="1"/>
      <c r="L11" s="1"/>
      <c r="M11" s="1"/>
      <c r="N11" s="1"/>
      <c r="O11" s="1"/>
      <c r="P11" s="1"/>
      <c r="Q11" s="1"/>
      <c r="R11" s="1"/>
      <c r="S11" s="1"/>
      <c r="T11" s="1"/>
      <c r="U11" s="1"/>
      <c r="V11" s="1"/>
      <c r="W11" s="1"/>
      <c r="X11" s="1"/>
      <c r="Y11" s="1"/>
    </row>
    <row r="12" spans="1:27" s="78" customFormat="1" ht="15" customHeight="1">
      <c r="A12" s="2"/>
      <c r="B12" s="1"/>
      <c r="C12" s="1" t="s">
        <v>151</v>
      </c>
      <c r="D12" s="1"/>
      <c r="E12" s="1"/>
      <c r="F12" s="1"/>
      <c r="G12" s="1"/>
      <c r="H12" s="148"/>
      <c r="I12" s="148"/>
      <c r="J12" s="148"/>
      <c r="K12" s="148"/>
      <c r="L12" s="148"/>
      <c r="M12" s="148"/>
      <c r="N12" s="148"/>
      <c r="O12" s="148"/>
      <c r="P12" s="148"/>
      <c r="Q12" s="148"/>
      <c r="R12" s="148"/>
      <c r="S12" s="148"/>
      <c r="T12" s="140" t="s">
        <v>271</v>
      </c>
      <c r="U12" s="713">
        <f>IF(AND(J8&gt;=1,J8&lt;8),ROUNDDOWN(E18*P18,0),IF(AND(J8&gt;=8,J8&lt;15),ROUNDDOWN(E21*P21,0),IF(AND(J8&gt;=15,J8&lt;22),ROUNDDOWN(E24*P24,0),0)))</f>
        <v>0</v>
      </c>
      <c r="V12" s="713"/>
      <c r="W12" s="713"/>
      <c r="X12" s="713"/>
      <c r="Y12" s="1" t="s">
        <v>109</v>
      </c>
    </row>
    <row r="13" spans="1:27" s="78" customFormat="1" ht="15" customHeight="1">
      <c r="A13" s="2"/>
      <c r="B13" s="1"/>
      <c r="C13" s="1"/>
      <c r="D13" s="720" t="s">
        <v>426</v>
      </c>
      <c r="E13" s="720"/>
      <c r="F13" s="720"/>
      <c r="G13" s="720"/>
      <c r="H13" s="720"/>
      <c r="I13" s="720"/>
      <c r="J13" s="720"/>
      <c r="K13" s="720"/>
      <c r="L13" s="720"/>
      <c r="M13" s="720"/>
      <c r="N13" s="720"/>
      <c r="O13" s="720"/>
      <c r="P13" s="720"/>
      <c r="Q13" s="720"/>
      <c r="R13" s="720"/>
      <c r="S13" s="720"/>
      <c r="T13" s="720"/>
      <c r="U13" s="720"/>
      <c r="V13" s="720"/>
      <c r="W13" s="720"/>
      <c r="X13" s="720"/>
      <c r="Y13" s="720"/>
    </row>
    <row r="14" spans="1:27" s="78" customFormat="1" ht="15" customHeight="1">
      <c r="A14" s="2"/>
      <c r="B14" s="1"/>
      <c r="C14" s="1"/>
      <c r="D14" s="720"/>
      <c r="E14" s="720"/>
      <c r="F14" s="720"/>
      <c r="G14" s="720"/>
      <c r="H14" s="720"/>
      <c r="I14" s="720"/>
      <c r="J14" s="720"/>
      <c r="K14" s="720"/>
      <c r="L14" s="720"/>
      <c r="M14" s="720"/>
      <c r="N14" s="720"/>
      <c r="O14" s="720"/>
      <c r="P14" s="720"/>
      <c r="Q14" s="720"/>
      <c r="R14" s="720"/>
      <c r="S14" s="720"/>
      <c r="T14" s="720"/>
      <c r="U14" s="720"/>
      <c r="V14" s="720"/>
      <c r="W14" s="720"/>
      <c r="X14" s="720"/>
      <c r="Y14" s="720"/>
    </row>
    <row r="15" spans="1:27" s="78" customFormat="1" ht="15" customHeight="1">
      <c r="A15" s="2"/>
      <c r="B15" s="1"/>
      <c r="C15" s="1"/>
      <c r="D15" s="720"/>
      <c r="E15" s="720"/>
      <c r="F15" s="720"/>
      <c r="G15" s="720"/>
      <c r="H15" s="720"/>
      <c r="I15" s="720"/>
      <c r="J15" s="720"/>
      <c r="K15" s="720"/>
      <c r="L15" s="720"/>
      <c r="M15" s="720"/>
      <c r="N15" s="720"/>
      <c r="O15" s="720"/>
      <c r="P15" s="720"/>
      <c r="Q15" s="720"/>
      <c r="R15" s="720"/>
      <c r="S15" s="720"/>
      <c r="T15" s="720"/>
      <c r="U15" s="720"/>
      <c r="V15" s="720"/>
      <c r="W15" s="720"/>
      <c r="X15" s="720"/>
      <c r="Y15" s="720"/>
    </row>
    <row r="16" spans="1:27" s="78" customFormat="1" ht="15" customHeight="1">
      <c r="A16" s="2"/>
      <c r="B16" s="1"/>
      <c r="C16" s="1"/>
      <c r="D16" s="1"/>
      <c r="E16" s="1"/>
      <c r="F16" s="1"/>
      <c r="G16" s="1"/>
      <c r="H16" s="1"/>
      <c r="I16" s="170"/>
      <c r="J16" s="170"/>
      <c r="K16" s="1"/>
      <c r="L16" s="1"/>
      <c r="M16" s="1"/>
      <c r="N16" s="1"/>
      <c r="O16" s="1"/>
      <c r="P16" s="1"/>
      <c r="Q16" s="1"/>
      <c r="R16" s="1"/>
      <c r="S16" s="1"/>
      <c r="T16" s="19"/>
      <c r="U16" s="269"/>
      <c r="V16" s="269"/>
      <c r="W16" s="269"/>
      <c r="X16" s="269"/>
      <c r="Y16" s="12"/>
    </row>
    <row r="17" spans="1:25" s="78" customFormat="1" ht="18" customHeight="1">
      <c r="A17" s="2"/>
      <c r="B17" s="18"/>
      <c r="D17" s="726" t="s">
        <v>152</v>
      </c>
      <c r="E17" s="726"/>
      <c r="F17" s="726"/>
      <c r="G17" s="726"/>
      <c r="H17" s="726"/>
      <c r="I17" s="726"/>
      <c r="J17" s="726"/>
      <c r="K17" s="726"/>
      <c r="L17" s="726"/>
      <c r="M17" s="726"/>
      <c r="N17" s="726"/>
      <c r="O17" s="726"/>
      <c r="P17" s="726"/>
      <c r="Q17" s="726"/>
      <c r="R17" s="726"/>
      <c r="S17" s="726"/>
      <c r="T17" s="726"/>
      <c r="U17" s="60"/>
      <c r="V17" s="60"/>
      <c r="W17" s="60"/>
      <c r="X17" s="60"/>
      <c r="Y17" s="1"/>
    </row>
    <row r="18" spans="1:25" s="78" customFormat="1" ht="18" customHeight="1">
      <c r="A18" s="2"/>
      <c r="B18" s="727"/>
      <c r="C18" s="728"/>
      <c r="D18" s="140"/>
      <c r="E18" s="729">
        <v>5175</v>
      </c>
      <c r="F18" s="719"/>
      <c r="G18" s="719"/>
      <c r="H18" s="1" t="s">
        <v>26</v>
      </c>
      <c r="I18" s="1"/>
      <c r="J18" s="170" t="s">
        <v>24</v>
      </c>
      <c r="K18" s="170"/>
      <c r="L18" s="730" t="s">
        <v>153</v>
      </c>
      <c r="M18" s="730"/>
      <c r="N18" s="730"/>
      <c r="O18" s="730"/>
      <c r="P18" s="731"/>
      <c r="Q18" s="731"/>
      <c r="R18" s="725" t="s">
        <v>154</v>
      </c>
      <c r="S18" s="725"/>
      <c r="T18" s="140"/>
      <c r="U18" s="60"/>
      <c r="V18" s="60"/>
      <c r="W18" s="60"/>
      <c r="X18" s="60"/>
      <c r="Y18" s="1"/>
    </row>
    <row r="19" spans="1:25" s="78" customFormat="1" ht="9" customHeight="1">
      <c r="A19" s="2"/>
      <c r="B19" s="16"/>
      <c r="C19" s="16"/>
      <c r="D19" s="140"/>
      <c r="E19" s="141"/>
      <c r="F19" s="141"/>
      <c r="G19" s="141"/>
      <c r="H19" s="1"/>
      <c r="I19" s="1"/>
      <c r="J19" s="1"/>
      <c r="K19" s="170"/>
      <c r="L19" s="1"/>
      <c r="M19" s="171"/>
      <c r="N19" s="171"/>
      <c r="O19" s="171"/>
      <c r="P19" s="171"/>
      <c r="Q19" s="141"/>
      <c r="R19" s="141"/>
      <c r="S19" s="1"/>
      <c r="T19" s="140"/>
      <c r="U19" s="60"/>
      <c r="V19" s="60"/>
      <c r="W19" s="60"/>
      <c r="X19" s="60"/>
      <c r="Y19" s="1"/>
    </row>
    <row r="20" spans="1:25" s="78" customFormat="1" ht="18" customHeight="1">
      <c r="A20" s="2"/>
      <c r="B20" s="18"/>
      <c r="D20" s="726" t="s">
        <v>155</v>
      </c>
      <c r="E20" s="726"/>
      <c r="F20" s="726"/>
      <c r="G20" s="726"/>
      <c r="H20" s="726"/>
      <c r="I20" s="726"/>
      <c r="J20" s="726"/>
      <c r="K20" s="726"/>
      <c r="L20" s="726"/>
      <c r="M20" s="726"/>
      <c r="N20" s="726"/>
      <c r="O20" s="726"/>
      <c r="P20" s="726"/>
      <c r="Q20" s="726"/>
      <c r="R20" s="726"/>
      <c r="S20" s="726"/>
      <c r="T20" s="726"/>
      <c r="U20" s="60"/>
      <c r="V20" s="60"/>
      <c r="W20" s="60"/>
      <c r="X20" s="60"/>
      <c r="Y20" s="1"/>
    </row>
    <row r="21" spans="1:25" s="78" customFormat="1" ht="18" customHeight="1">
      <c r="A21" s="2"/>
      <c r="B21" s="727"/>
      <c r="C21" s="728"/>
      <c r="D21" s="19"/>
      <c r="E21" s="732">
        <v>5750</v>
      </c>
      <c r="F21" s="733"/>
      <c r="G21" s="733"/>
      <c r="H21" s="12" t="s">
        <v>26</v>
      </c>
      <c r="I21" s="12"/>
      <c r="J21" s="20" t="s">
        <v>24</v>
      </c>
      <c r="K21" s="20"/>
      <c r="L21" s="714" t="s">
        <v>153</v>
      </c>
      <c r="M21" s="714"/>
      <c r="N21" s="714"/>
      <c r="O21" s="714"/>
      <c r="P21" s="731"/>
      <c r="Q21" s="731"/>
      <c r="R21" s="731" t="s">
        <v>154</v>
      </c>
      <c r="S21" s="731"/>
      <c r="T21" s="19"/>
      <c r="U21" s="60"/>
      <c r="V21" s="60"/>
      <c r="W21" s="60"/>
      <c r="X21" s="60"/>
      <c r="Y21" s="1"/>
    </row>
    <row r="22" spans="1:25" s="78" customFormat="1" ht="9" customHeight="1">
      <c r="A22" s="2"/>
      <c r="B22" s="16"/>
      <c r="C22" s="16"/>
      <c r="D22" s="19"/>
      <c r="E22" s="25"/>
      <c r="F22" s="25"/>
      <c r="G22" s="25"/>
      <c r="H22" s="12"/>
      <c r="I22" s="12"/>
      <c r="J22" s="12"/>
      <c r="K22" s="20"/>
      <c r="L22" s="12"/>
      <c r="M22" s="21"/>
      <c r="N22" s="21"/>
      <c r="O22" s="21"/>
      <c r="P22" s="21"/>
      <c r="Q22" s="25"/>
      <c r="R22" s="25"/>
      <c r="S22" s="12"/>
      <c r="T22" s="19"/>
      <c r="U22" s="60"/>
      <c r="V22" s="60"/>
      <c r="W22" s="60"/>
      <c r="X22" s="60"/>
      <c r="Y22" s="1"/>
    </row>
    <row r="23" spans="1:25" s="78" customFormat="1" ht="18" customHeight="1">
      <c r="A23" s="2"/>
      <c r="B23" s="18"/>
      <c r="D23" s="721" t="s">
        <v>156</v>
      </c>
      <c r="E23" s="721"/>
      <c r="F23" s="721"/>
      <c r="G23" s="721"/>
      <c r="H23" s="721"/>
      <c r="I23" s="721"/>
      <c r="J23" s="721"/>
      <c r="K23" s="721"/>
      <c r="L23" s="721"/>
      <c r="M23" s="721"/>
      <c r="N23" s="721"/>
      <c r="O23" s="721"/>
      <c r="P23" s="721"/>
      <c r="Q23" s="721"/>
      <c r="R23" s="721"/>
      <c r="S23" s="721"/>
      <c r="T23" s="721"/>
      <c r="U23" s="60"/>
      <c r="V23" s="60"/>
      <c r="W23" s="60"/>
      <c r="X23" s="60"/>
      <c r="Y23" s="1"/>
    </row>
    <row r="24" spans="1:25" s="78" customFormat="1" ht="18" customHeight="1">
      <c r="A24" s="2"/>
      <c r="B24" s="727"/>
      <c r="C24" s="728"/>
      <c r="D24" s="19"/>
      <c r="E24" s="732">
        <v>6325</v>
      </c>
      <c r="F24" s="733"/>
      <c r="G24" s="733"/>
      <c r="H24" s="12" t="s">
        <v>26</v>
      </c>
      <c r="I24" s="12"/>
      <c r="J24" s="20" t="s">
        <v>24</v>
      </c>
      <c r="K24" s="20"/>
      <c r="L24" s="714" t="s">
        <v>153</v>
      </c>
      <c r="M24" s="714"/>
      <c r="N24" s="714"/>
      <c r="O24" s="714"/>
      <c r="P24" s="731"/>
      <c r="Q24" s="731"/>
      <c r="R24" s="731" t="s">
        <v>154</v>
      </c>
      <c r="S24" s="731"/>
      <c r="T24" s="19"/>
      <c r="U24" s="60"/>
      <c r="V24" s="60"/>
      <c r="W24" s="60"/>
      <c r="X24" s="60"/>
      <c r="Y24" s="1"/>
    </row>
    <row r="25" spans="1:25" s="78" customFormat="1" ht="30" customHeight="1">
      <c r="A25" s="2"/>
      <c r="B25" s="16"/>
      <c r="C25" s="16"/>
      <c r="D25" s="140"/>
      <c r="E25" s="141"/>
      <c r="F25" s="141"/>
      <c r="G25" s="141"/>
      <c r="H25" s="1"/>
      <c r="I25" s="1"/>
      <c r="J25" s="1"/>
      <c r="K25" s="170"/>
      <c r="L25" s="1"/>
      <c r="M25" s="171"/>
      <c r="N25" s="171"/>
      <c r="O25" s="171"/>
      <c r="P25" s="171"/>
      <c r="Q25" s="141"/>
      <c r="R25" s="141"/>
      <c r="S25" s="1"/>
      <c r="T25" s="140"/>
      <c r="U25" s="60"/>
      <c r="V25" s="60"/>
      <c r="W25" s="60"/>
      <c r="X25" s="60"/>
      <c r="Y25" s="1"/>
    </row>
    <row r="26" spans="1:25" s="78" customFormat="1" ht="9" customHeight="1">
      <c r="A26" s="2"/>
      <c r="B26" s="16"/>
      <c r="C26" s="16"/>
      <c r="D26" s="140"/>
      <c r="E26" s="141"/>
      <c r="F26" s="141"/>
      <c r="G26" s="141"/>
      <c r="H26" s="1"/>
      <c r="I26" s="1"/>
      <c r="J26" s="1"/>
      <c r="K26" s="170"/>
      <c r="L26" s="1"/>
      <c r="M26" s="171"/>
      <c r="N26" s="171"/>
      <c r="O26" s="171"/>
      <c r="P26" s="171"/>
      <c r="Q26" s="141"/>
      <c r="R26" s="141"/>
      <c r="S26" s="1"/>
      <c r="T26" s="140"/>
      <c r="U26" s="60"/>
      <c r="V26" s="60"/>
      <c r="W26" s="60"/>
      <c r="X26" s="60"/>
      <c r="Y26" s="1"/>
    </row>
    <row r="27" spans="1:25" s="231" customFormat="1" ht="19.5" customHeight="1">
      <c r="A27" s="11"/>
      <c r="B27" s="1"/>
      <c r="C27" s="172" t="s">
        <v>157</v>
      </c>
      <c r="D27" s="140"/>
      <c r="E27" s="60"/>
      <c r="F27" s="169"/>
      <c r="G27" s="169"/>
      <c r="H27" s="169"/>
      <c r="I27" s="169"/>
      <c r="J27" s="169"/>
      <c r="K27" s="169"/>
      <c r="L27" s="718" t="s">
        <v>158</v>
      </c>
      <c r="M27" s="718"/>
      <c r="N27" s="718"/>
      <c r="O27" s="718"/>
      <c r="P27" s="719">
        <v>298000</v>
      </c>
      <c r="Q27" s="719"/>
      <c r="R27" s="719"/>
      <c r="S27" s="172" t="s">
        <v>26</v>
      </c>
      <c r="T27" s="124" t="s">
        <v>272</v>
      </c>
      <c r="U27" s="713">
        <f>IF(D28="○",P27,0)</f>
        <v>0</v>
      </c>
      <c r="V27" s="713"/>
      <c r="W27" s="713"/>
      <c r="X27" s="713"/>
      <c r="Y27" s="94" t="s">
        <v>109</v>
      </c>
    </row>
    <row r="28" spans="1:25" s="231" customFormat="1" ht="19.5" customHeight="1">
      <c r="A28" s="11"/>
      <c r="B28" s="94"/>
      <c r="C28" s="17"/>
      <c r="D28" s="270"/>
      <c r="E28" s="715"/>
      <c r="F28" s="716"/>
      <c r="G28" s="716"/>
      <c r="H28" s="716"/>
      <c r="I28" s="716"/>
      <c r="J28" s="716"/>
      <c r="K28" s="716"/>
      <c r="L28" s="716"/>
      <c r="M28" s="716"/>
      <c r="N28" s="716"/>
      <c r="O28" s="716"/>
      <c r="P28" s="716"/>
      <c r="Q28" s="716"/>
      <c r="R28" s="716"/>
      <c r="S28" s="716"/>
      <c r="T28" s="124"/>
      <c r="U28" s="269"/>
      <c r="V28" s="269"/>
      <c r="W28" s="269"/>
      <c r="X28" s="269"/>
      <c r="Y28" s="94"/>
    </row>
    <row r="29" spans="1:25" s="231" customFormat="1" ht="30" customHeight="1">
      <c r="B29" s="22"/>
      <c r="C29" s="23"/>
      <c r="D29" s="717" t="s">
        <v>273</v>
      </c>
      <c r="E29" s="717"/>
      <c r="F29" s="717"/>
      <c r="G29" s="717"/>
      <c r="H29" s="717"/>
      <c r="I29" s="717"/>
      <c r="J29" s="717"/>
      <c r="K29" s="717"/>
      <c r="L29" s="717"/>
      <c r="M29" s="717"/>
      <c r="N29" s="717"/>
      <c r="O29" s="717"/>
      <c r="P29" s="717"/>
      <c r="Q29" s="717"/>
      <c r="R29" s="717"/>
      <c r="S29" s="717"/>
      <c r="T29" s="271"/>
      <c r="U29" s="269"/>
      <c r="V29" s="269"/>
      <c r="W29" s="269"/>
      <c r="X29" s="269"/>
      <c r="Y29" s="22"/>
    </row>
    <row r="30" spans="1:25" s="78" customFormat="1" ht="9" customHeight="1">
      <c r="A30" s="2"/>
      <c r="B30" s="16"/>
      <c r="C30" s="16"/>
      <c r="D30" s="140"/>
      <c r="E30" s="141"/>
      <c r="F30" s="141"/>
      <c r="G30" s="141"/>
      <c r="H30" s="1"/>
      <c r="I30" s="1"/>
      <c r="J30" s="1"/>
      <c r="K30" s="170"/>
      <c r="L30" s="1"/>
      <c r="M30" s="171"/>
      <c r="N30" s="171"/>
      <c r="O30" s="171"/>
      <c r="P30" s="171"/>
      <c r="Q30" s="141"/>
      <c r="R30" s="141"/>
      <c r="S30" s="1"/>
      <c r="T30" s="140"/>
      <c r="U30" s="60"/>
      <c r="V30" s="60"/>
      <c r="W30" s="60"/>
      <c r="X30" s="60"/>
      <c r="Y30" s="1"/>
    </row>
    <row r="31" spans="1:25" s="231" customFormat="1" ht="19.5" customHeight="1">
      <c r="A31" s="11"/>
      <c r="B31" s="1"/>
      <c r="C31" s="172" t="s">
        <v>159</v>
      </c>
      <c r="D31" s="140"/>
      <c r="E31" s="60"/>
      <c r="F31" s="169"/>
      <c r="G31" s="169"/>
      <c r="H31" s="169"/>
      <c r="I31" s="169"/>
      <c r="J31" s="169"/>
      <c r="K31" s="169"/>
      <c r="L31" s="172"/>
      <c r="M31" s="172"/>
      <c r="N31" s="718" t="s">
        <v>158</v>
      </c>
      <c r="O31" s="718"/>
      <c r="P31" s="719">
        <v>725500</v>
      </c>
      <c r="Q31" s="719"/>
      <c r="R31" s="719"/>
      <c r="S31" s="172" t="s">
        <v>26</v>
      </c>
      <c r="T31" s="124" t="s">
        <v>272</v>
      </c>
      <c r="U31" s="713">
        <f>IF(D32="○",P31,0)</f>
        <v>0</v>
      </c>
      <c r="V31" s="713"/>
      <c r="W31" s="713"/>
      <c r="X31" s="713"/>
      <c r="Y31" s="94" t="s">
        <v>109</v>
      </c>
    </row>
    <row r="32" spans="1:25" s="231" customFormat="1" ht="19.5" customHeight="1">
      <c r="A32" s="11"/>
      <c r="B32" s="94"/>
      <c r="C32" s="17"/>
      <c r="D32" s="270"/>
      <c r="E32" s="715"/>
      <c r="F32" s="716"/>
      <c r="G32" s="716"/>
      <c r="H32" s="716"/>
      <c r="I32" s="716"/>
      <c r="J32" s="716"/>
      <c r="K32" s="716"/>
      <c r="L32" s="716"/>
      <c r="M32" s="716"/>
      <c r="N32" s="716"/>
      <c r="O32" s="716"/>
      <c r="P32" s="716"/>
      <c r="Q32" s="716"/>
      <c r="R32" s="716"/>
      <c r="S32" s="716"/>
      <c r="T32" s="124"/>
      <c r="U32" s="269"/>
      <c r="V32" s="269"/>
      <c r="W32" s="269"/>
      <c r="X32" s="269"/>
      <c r="Y32" s="94"/>
    </row>
    <row r="33" spans="1:25" s="231" customFormat="1" ht="30" customHeight="1">
      <c r="B33" s="22"/>
      <c r="C33" s="23"/>
      <c r="D33" s="709" t="s">
        <v>274</v>
      </c>
      <c r="E33" s="709"/>
      <c r="F33" s="709"/>
      <c r="G33" s="709"/>
      <c r="H33" s="709"/>
      <c r="I33" s="709"/>
      <c r="J33" s="709"/>
      <c r="K33" s="709"/>
      <c r="L33" s="709"/>
      <c r="M33" s="709"/>
      <c r="N33" s="709"/>
      <c r="O33" s="709"/>
      <c r="P33" s="709"/>
      <c r="Q33" s="709"/>
      <c r="R33" s="709"/>
      <c r="S33" s="709"/>
      <c r="T33" s="271"/>
      <c r="U33" s="269"/>
      <c r="V33" s="269"/>
      <c r="W33" s="269"/>
      <c r="X33" s="269"/>
      <c r="Y33" s="22"/>
    </row>
    <row r="34" spans="1:25" s="78" customFormat="1" ht="9" customHeight="1">
      <c r="A34" s="2"/>
      <c r="B34" s="16"/>
      <c r="C34" s="16"/>
      <c r="D34" s="140"/>
      <c r="E34" s="141"/>
      <c r="F34" s="141"/>
      <c r="G34" s="141"/>
      <c r="H34" s="1"/>
      <c r="I34" s="1"/>
      <c r="J34" s="1"/>
      <c r="K34" s="170"/>
      <c r="L34" s="1"/>
      <c r="M34" s="171"/>
      <c r="N34" s="171"/>
      <c r="O34" s="171"/>
      <c r="P34" s="171"/>
      <c r="Q34" s="141"/>
      <c r="R34" s="141"/>
      <c r="S34" s="1"/>
      <c r="T34" s="140"/>
      <c r="U34" s="60"/>
      <c r="V34" s="60"/>
      <c r="W34" s="60"/>
      <c r="X34" s="60"/>
      <c r="Y34" s="1"/>
    </row>
    <row r="35" spans="1:25" s="231" customFormat="1" ht="19.5" customHeight="1">
      <c r="A35" s="11"/>
      <c r="B35" s="1"/>
      <c r="C35" s="172" t="s">
        <v>160</v>
      </c>
      <c r="D35" s="140"/>
      <c r="E35" s="60"/>
      <c r="F35" s="169"/>
      <c r="G35" s="169"/>
      <c r="H35" s="169"/>
      <c r="I35" s="169"/>
      <c r="J35" s="169"/>
      <c r="K35" s="169"/>
      <c r="L35" s="172"/>
      <c r="M35" s="172"/>
      <c r="N35" s="718" t="s">
        <v>158</v>
      </c>
      <c r="O35" s="718"/>
      <c r="P35" s="719">
        <v>104000</v>
      </c>
      <c r="Q35" s="719"/>
      <c r="R35" s="719"/>
      <c r="S35" s="172" t="s">
        <v>26</v>
      </c>
      <c r="T35" s="124" t="s">
        <v>272</v>
      </c>
      <c r="U35" s="713">
        <f>IF(D36="○",P35,0)</f>
        <v>0</v>
      </c>
      <c r="V35" s="713"/>
      <c r="W35" s="713"/>
      <c r="X35" s="713"/>
      <c r="Y35" s="94" t="s">
        <v>109</v>
      </c>
    </row>
    <row r="36" spans="1:25" s="231" customFormat="1" ht="19.5" customHeight="1">
      <c r="A36" s="11"/>
      <c r="B36" s="94"/>
      <c r="C36" s="17"/>
      <c r="D36" s="270"/>
      <c r="E36" s="715"/>
      <c r="F36" s="716"/>
      <c r="G36" s="716"/>
      <c r="H36" s="716"/>
      <c r="I36" s="716"/>
      <c r="J36" s="716"/>
      <c r="K36" s="716"/>
      <c r="L36" s="716"/>
      <c r="M36" s="716"/>
      <c r="N36" s="716"/>
      <c r="O36" s="716"/>
      <c r="P36" s="716"/>
      <c r="Q36" s="716"/>
      <c r="R36" s="716"/>
      <c r="S36" s="716"/>
      <c r="T36" s="124"/>
      <c r="U36" s="269"/>
      <c r="V36" s="269"/>
      <c r="W36" s="269"/>
      <c r="X36" s="269"/>
      <c r="Y36" s="94"/>
    </row>
    <row r="37" spans="1:25" s="231" customFormat="1" ht="30" customHeight="1">
      <c r="B37" s="22"/>
      <c r="C37" s="23"/>
      <c r="D37" s="709" t="s">
        <v>163</v>
      </c>
      <c r="E37" s="709"/>
      <c r="F37" s="709"/>
      <c r="G37" s="709"/>
      <c r="H37" s="709"/>
      <c r="I37" s="709"/>
      <c r="J37" s="709"/>
      <c r="K37" s="709"/>
      <c r="L37" s="709"/>
      <c r="M37" s="709"/>
      <c r="N37" s="709"/>
      <c r="O37" s="709"/>
      <c r="P37" s="709"/>
      <c r="Q37" s="709"/>
      <c r="R37" s="709"/>
      <c r="S37" s="709"/>
      <c r="T37" s="271"/>
      <c r="U37" s="269"/>
      <c r="V37" s="269"/>
      <c r="W37" s="269"/>
      <c r="X37" s="269"/>
      <c r="Y37" s="22"/>
    </row>
    <row r="38" spans="1:25" s="78" customFormat="1" ht="9" customHeight="1">
      <c r="A38" s="2"/>
      <c r="B38" s="16"/>
      <c r="C38" s="16"/>
      <c r="D38" s="140"/>
      <c r="E38" s="141"/>
      <c r="F38" s="141"/>
      <c r="G38" s="141"/>
      <c r="H38" s="1"/>
      <c r="I38" s="1"/>
      <c r="J38" s="1"/>
      <c r="K38" s="170"/>
      <c r="L38" s="1"/>
      <c r="M38" s="171"/>
      <c r="N38" s="171"/>
      <c r="O38" s="171"/>
      <c r="P38" s="171"/>
      <c r="Q38" s="141"/>
      <c r="R38" s="141"/>
      <c r="S38" s="1"/>
      <c r="T38" s="140"/>
      <c r="U38" s="60"/>
      <c r="V38" s="60"/>
      <c r="W38" s="60"/>
      <c r="X38" s="60"/>
      <c r="Y38" s="1"/>
    </row>
    <row r="39" spans="1:25" s="231" customFormat="1" ht="19.5" customHeight="1">
      <c r="A39" s="11"/>
      <c r="B39" s="1"/>
      <c r="C39" s="172" t="s">
        <v>161</v>
      </c>
      <c r="D39" s="140"/>
      <c r="E39" s="60"/>
      <c r="F39" s="169"/>
      <c r="G39" s="169"/>
      <c r="H39" s="169"/>
      <c r="I39" s="169"/>
      <c r="J39" s="169"/>
      <c r="K39" s="169"/>
      <c r="L39" s="172"/>
      <c r="M39" s="172"/>
      <c r="N39" s="718" t="s">
        <v>158</v>
      </c>
      <c r="O39" s="718"/>
      <c r="P39" s="719">
        <v>187000</v>
      </c>
      <c r="Q39" s="719"/>
      <c r="R39" s="719"/>
      <c r="S39" s="172" t="s">
        <v>26</v>
      </c>
      <c r="T39" s="124" t="s">
        <v>272</v>
      </c>
      <c r="U39" s="713">
        <f>IF(D40="○",P39,0)</f>
        <v>0</v>
      </c>
      <c r="V39" s="713"/>
      <c r="W39" s="713"/>
      <c r="X39" s="713"/>
      <c r="Y39" s="94" t="s">
        <v>109</v>
      </c>
    </row>
    <row r="40" spans="1:25" s="231" customFormat="1" ht="19.5" customHeight="1">
      <c r="A40" s="11"/>
      <c r="B40" s="94"/>
      <c r="C40" s="17"/>
      <c r="D40" s="270"/>
      <c r="E40" s="715"/>
      <c r="F40" s="716"/>
      <c r="G40" s="716"/>
      <c r="H40" s="716"/>
      <c r="I40" s="716"/>
      <c r="J40" s="716"/>
      <c r="K40" s="716"/>
      <c r="L40" s="716"/>
      <c r="M40" s="716"/>
      <c r="N40" s="716"/>
      <c r="O40" s="716"/>
      <c r="P40" s="716"/>
      <c r="Q40" s="716"/>
      <c r="R40" s="716"/>
      <c r="S40" s="716"/>
      <c r="T40" s="124"/>
      <c r="U40" s="269"/>
      <c r="V40" s="269"/>
      <c r="W40" s="269"/>
      <c r="X40" s="269"/>
      <c r="Y40" s="94"/>
    </row>
    <row r="41" spans="1:25" s="231" customFormat="1" ht="30" customHeight="1">
      <c r="B41" s="22"/>
      <c r="C41" s="23"/>
      <c r="D41" s="709" t="s">
        <v>164</v>
      </c>
      <c r="E41" s="709"/>
      <c r="F41" s="709"/>
      <c r="G41" s="709"/>
      <c r="H41" s="709"/>
      <c r="I41" s="709"/>
      <c r="J41" s="709"/>
      <c r="K41" s="709"/>
      <c r="L41" s="709"/>
      <c r="M41" s="709"/>
      <c r="N41" s="709"/>
      <c r="O41" s="709"/>
      <c r="P41" s="709"/>
      <c r="Q41" s="709"/>
      <c r="R41" s="709"/>
      <c r="S41" s="709"/>
      <c r="T41" s="271"/>
      <c r="U41" s="269"/>
      <c r="V41" s="269"/>
      <c r="W41" s="269"/>
      <c r="X41" s="269"/>
      <c r="Y41" s="22"/>
    </row>
    <row r="42" spans="1:25" s="231" customFormat="1" ht="19.5" customHeight="1">
      <c r="A42" s="11"/>
      <c r="B42" s="1"/>
      <c r="C42" s="172" t="s">
        <v>167</v>
      </c>
      <c r="D42" s="140"/>
      <c r="E42" s="60"/>
      <c r="F42" s="169"/>
      <c r="G42" s="169"/>
      <c r="H42" s="169"/>
      <c r="I42" s="169"/>
      <c r="J42" s="169"/>
      <c r="K42" s="169"/>
      <c r="L42" s="172"/>
      <c r="M42" s="172"/>
      <c r="N42" s="718" t="s">
        <v>168</v>
      </c>
      <c r="O42" s="718"/>
      <c r="P42" s="718"/>
      <c r="Q42" s="734">
        <v>11800</v>
      </c>
      <c r="R42" s="734"/>
      <c r="S42" s="172" t="s">
        <v>26</v>
      </c>
      <c r="T42" s="124" t="s">
        <v>272</v>
      </c>
      <c r="U42" s="713">
        <f>IF(D43="○",Q42*H43,0)</f>
        <v>0</v>
      </c>
      <c r="V42" s="713"/>
      <c r="W42" s="713"/>
      <c r="X42" s="713"/>
      <c r="Y42" s="94" t="s">
        <v>109</v>
      </c>
    </row>
    <row r="43" spans="1:25" s="231" customFormat="1" ht="19.5" customHeight="1">
      <c r="A43" s="11"/>
      <c r="B43" s="94"/>
      <c r="C43" s="17"/>
      <c r="D43" s="270"/>
      <c r="E43" s="706" t="s">
        <v>169</v>
      </c>
      <c r="F43" s="707"/>
      <c r="G43" s="707"/>
      <c r="H43" s="708"/>
      <c r="I43" s="708"/>
      <c r="J43" s="16" t="s">
        <v>140</v>
      </c>
      <c r="K43" s="272"/>
      <c r="L43" s="272"/>
      <c r="M43" s="272"/>
      <c r="N43" s="272"/>
      <c r="O43" s="272"/>
      <c r="P43" s="272"/>
      <c r="Q43" s="272"/>
      <c r="R43" s="272"/>
      <c r="S43" s="272"/>
      <c r="T43" s="124"/>
      <c r="U43" s="269"/>
      <c r="V43" s="269"/>
      <c r="W43" s="269"/>
      <c r="X43" s="269"/>
      <c r="Y43" s="94"/>
    </row>
    <row r="44" spans="1:25" s="231" customFormat="1" ht="40.5" customHeight="1">
      <c r="B44" s="22"/>
      <c r="C44" s="23"/>
      <c r="D44" s="709" t="s">
        <v>275</v>
      </c>
      <c r="E44" s="709"/>
      <c r="F44" s="709"/>
      <c r="G44" s="709"/>
      <c r="H44" s="709"/>
      <c r="I44" s="709"/>
      <c r="J44" s="709"/>
      <c r="K44" s="709"/>
      <c r="L44" s="709"/>
      <c r="M44" s="709"/>
      <c r="N44" s="709"/>
      <c r="O44" s="709"/>
      <c r="P44" s="709"/>
      <c r="Q44" s="709"/>
      <c r="R44" s="709"/>
      <c r="S44" s="709"/>
      <c r="T44" s="271"/>
      <c r="U44" s="269"/>
      <c r="V44" s="269"/>
      <c r="W44" s="269"/>
      <c r="X44" s="269"/>
      <c r="Y44" s="22"/>
    </row>
    <row r="45" spans="1:25" s="78" customFormat="1" ht="9" customHeight="1">
      <c r="A45" s="2"/>
      <c r="B45" s="273"/>
      <c r="C45" s="273"/>
      <c r="D45" s="140"/>
      <c r="E45" s="141"/>
      <c r="F45" s="141"/>
      <c r="G45" s="141"/>
      <c r="H45" s="1"/>
      <c r="I45" s="1"/>
      <c r="J45" s="1"/>
      <c r="K45" s="170"/>
      <c r="L45" s="1"/>
      <c r="M45" s="172"/>
      <c r="N45" s="172"/>
      <c r="O45" s="172"/>
      <c r="P45" s="172"/>
      <c r="Q45" s="274"/>
      <c r="R45" s="274"/>
      <c r="S45" s="1"/>
      <c r="T45" s="140"/>
      <c r="U45" s="60"/>
      <c r="V45" s="60"/>
      <c r="W45" s="60"/>
      <c r="X45" s="60"/>
      <c r="Y45" s="1"/>
    </row>
    <row r="46" spans="1:25" ht="19.5" customHeight="1">
      <c r="B46" s="24"/>
      <c r="C46" s="24"/>
      <c r="D46" s="24"/>
      <c r="E46" s="24"/>
      <c r="F46" s="24"/>
      <c r="G46" s="24"/>
      <c r="H46" s="24"/>
      <c r="I46" s="24"/>
      <c r="J46" s="24"/>
      <c r="K46" s="24"/>
      <c r="L46" s="24"/>
      <c r="M46" s="24"/>
      <c r="N46" s="24"/>
      <c r="O46" s="24"/>
      <c r="P46" s="710" t="s">
        <v>162</v>
      </c>
      <c r="Q46" s="710"/>
      <c r="R46" s="710"/>
      <c r="S46" s="710"/>
      <c r="T46" s="124" t="s">
        <v>276</v>
      </c>
      <c r="U46" s="711">
        <f>SUM(U12,U27,U31,U35,U39,U42)</f>
        <v>0</v>
      </c>
      <c r="V46" s="712"/>
      <c r="W46" s="712"/>
      <c r="X46" s="712"/>
      <c r="Y46" s="94" t="s">
        <v>109</v>
      </c>
    </row>
    <row r="47" spans="1:25" s="78" customFormat="1" ht="9" customHeight="1">
      <c r="A47" s="2"/>
      <c r="B47" s="16"/>
      <c r="C47" s="16"/>
      <c r="D47" s="140"/>
      <c r="E47" s="141"/>
      <c r="F47" s="141"/>
      <c r="G47" s="141"/>
      <c r="H47" s="1"/>
      <c r="I47" s="1"/>
      <c r="J47" s="1"/>
      <c r="K47" s="170"/>
      <c r="L47" s="1"/>
      <c r="M47" s="171"/>
      <c r="N47" s="171"/>
      <c r="O47" s="171"/>
      <c r="P47" s="171"/>
      <c r="Q47" s="141"/>
      <c r="R47" s="141"/>
      <c r="S47" s="1"/>
      <c r="T47" s="140"/>
      <c r="U47" s="60"/>
      <c r="V47" s="60"/>
      <c r="W47" s="60"/>
      <c r="X47" s="60"/>
      <c r="Y47" s="1"/>
    </row>
    <row r="48" spans="1:25" ht="15.75" customHeight="1">
      <c r="A48" s="78"/>
      <c r="B48" s="275" t="s">
        <v>139</v>
      </c>
      <c r="C48" s="276"/>
      <c r="D48" s="276"/>
      <c r="E48" s="276"/>
      <c r="F48" s="276"/>
      <c r="G48" s="276"/>
      <c r="H48" s="276"/>
      <c r="I48" s="276"/>
      <c r="J48" s="276"/>
      <c r="K48" s="276"/>
      <c r="L48" s="276"/>
      <c r="M48" s="276"/>
      <c r="N48" s="276"/>
      <c r="O48" s="276"/>
      <c r="P48" s="276"/>
      <c r="Q48" s="276"/>
      <c r="R48" s="276"/>
      <c r="S48" s="276"/>
      <c r="T48" s="276"/>
      <c r="U48" s="276"/>
      <c r="V48" s="276"/>
      <c r="W48" s="276"/>
      <c r="X48" s="276"/>
      <c r="Y48" s="276"/>
    </row>
    <row r="49" spans="2:25" ht="11.1" customHeight="1">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row>
    <row r="50" spans="2:25" ht="11.25" customHeight="1">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row>
  </sheetData>
  <dataConsolidate/>
  <mergeCells count="54">
    <mergeCell ref="C9:X10"/>
    <mergeCell ref="A3:Y3"/>
    <mergeCell ref="N6:Y6"/>
    <mergeCell ref="C8:I8"/>
    <mergeCell ref="J8:K8"/>
    <mergeCell ref="L8:M8"/>
    <mergeCell ref="U12:X12"/>
    <mergeCell ref="D13:Y15"/>
    <mergeCell ref="D17:T17"/>
    <mergeCell ref="B18:C18"/>
    <mergeCell ref="E18:G18"/>
    <mergeCell ref="L18:O18"/>
    <mergeCell ref="P18:Q18"/>
    <mergeCell ref="R18:S18"/>
    <mergeCell ref="D20:T20"/>
    <mergeCell ref="B21:C21"/>
    <mergeCell ref="E21:G21"/>
    <mergeCell ref="L21:O21"/>
    <mergeCell ref="P21:Q21"/>
    <mergeCell ref="R21:S21"/>
    <mergeCell ref="N31:O31"/>
    <mergeCell ref="P31:R31"/>
    <mergeCell ref="U31:X31"/>
    <mergeCell ref="D23:T23"/>
    <mergeCell ref="B24:C24"/>
    <mergeCell ref="E24:G24"/>
    <mergeCell ref="L24:O24"/>
    <mergeCell ref="P24:Q24"/>
    <mergeCell ref="R24:S24"/>
    <mergeCell ref="L27:O27"/>
    <mergeCell ref="P27:R27"/>
    <mergeCell ref="U27:X27"/>
    <mergeCell ref="E28:S28"/>
    <mergeCell ref="D29:S29"/>
    <mergeCell ref="U39:X39"/>
    <mergeCell ref="E40:S40"/>
    <mergeCell ref="D41:S41"/>
    <mergeCell ref="E32:S32"/>
    <mergeCell ref="D33:S33"/>
    <mergeCell ref="N35:O35"/>
    <mergeCell ref="P35:R35"/>
    <mergeCell ref="U35:X35"/>
    <mergeCell ref="E36:S36"/>
    <mergeCell ref="E43:G43"/>
    <mergeCell ref="H43:I43"/>
    <mergeCell ref="D44:S44"/>
    <mergeCell ref="D37:S37"/>
    <mergeCell ref="N39:O39"/>
    <mergeCell ref="P39:R39"/>
    <mergeCell ref="P46:S46"/>
    <mergeCell ref="U46:X46"/>
    <mergeCell ref="N42:P42"/>
    <mergeCell ref="Q42:R42"/>
    <mergeCell ref="U42:X42"/>
  </mergeCells>
  <phoneticPr fontId="4"/>
  <conditionalFormatting sqref="P18:Q18">
    <cfRule type="expression" dxfId="15" priority="3" stopIfTrue="1">
      <formula>AND($J$8&gt;=1,$J$8&lt;8)</formula>
    </cfRule>
  </conditionalFormatting>
  <conditionalFormatting sqref="P21:Q21">
    <cfRule type="expression" dxfId="14" priority="2" stopIfTrue="1">
      <formula>AND($J$8&gt;=8,$J$8&lt;15)</formula>
    </cfRule>
  </conditionalFormatting>
  <conditionalFormatting sqref="P24:Q24">
    <cfRule type="expression" dxfId="13" priority="1" stopIfTrue="1">
      <formula>AND($J$8&gt;=15,$J$8&lt;22)</formula>
    </cfRule>
  </conditionalFormatting>
  <dataValidations count="1">
    <dataValidation type="list" allowBlank="1" showInputMessage="1" showErrorMessage="1" sqref="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5567 IZ65567 SV65567 ACR65567 AMN65567 AWJ65567 BGF65567 BQB65567 BZX65567 CJT65567 CTP65567 DDL65567 DNH65567 DXD65567 EGZ65567 EQV65567 FAR65567 FKN65567 FUJ65567 GEF65567 GOB65567 GXX65567 HHT65567 HRP65567 IBL65567 ILH65567 IVD65567 JEZ65567 JOV65567 JYR65567 KIN65567 KSJ65567 LCF65567 LMB65567 LVX65567 MFT65567 MPP65567 MZL65567 NJH65567 NTD65567 OCZ65567 OMV65567 OWR65567 PGN65567 PQJ65567 QAF65567 QKB65567 QTX65567 RDT65567 RNP65567 RXL65567 SHH65567 SRD65567 TAZ65567 TKV65567 TUR65567 UEN65567 UOJ65567 UYF65567 VIB65567 VRX65567 WBT65567 WLP65567 WVL65567 D131103 IZ131103 SV131103 ACR131103 AMN131103 AWJ131103 BGF131103 BQB131103 BZX131103 CJT131103 CTP131103 DDL131103 DNH131103 DXD131103 EGZ131103 EQV131103 FAR131103 FKN131103 FUJ131103 GEF131103 GOB131103 GXX131103 HHT131103 HRP131103 IBL131103 ILH131103 IVD131103 JEZ131103 JOV131103 JYR131103 KIN131103 KSJ131103 LCF131103 LMB131103 LVX131103 MFT131103 MPP131103 MZL131103 NJH131103 NTD131103 OCZ131103 OMV131103 OWR131103 PGN131103 PQJ131103 QAF131103 QKB131103 QTX131103 RDT131103 RNP131103 RXL131103 SHH131103 SRD131103 TAZ131103 TKV131103 TUR131103 UEN131103 UOJ131103 UYF131103 VIB131103 VRX131103 WBT131103 WLP131103 WVL131103 D196639 IZ196639 SV196639 ACR196639 AMN196639 AWJ196639 BGF196639 BQB196639 BZX196639 CJT196639 CTP196639 DDL196639 DNH196639 DXD196639 EGZ196639 EQV196639 FAR196639 FKN196639 FUJ196639 GEF196639 GOB196639 GXX196639 HHT196639 HRP196639 IBL196639 ILH196639 IVD196639 JEZ196639 JOV196639 JYR196639 KIN196639 KSJ196639 LCF196639 LMB196639 LVX196639 MFT196639 MPP196639 MZL196639 NJH196639 NTD196639 OCZ196639 OMV196639 OWR196639 PGN196639 PQJ196639 QAF196639 QKB196639 QTX196639 RDT196639 RNP196639 RXL196639 SHH196639 SRD196639 TAZ196639 TKV196639 TUR196639 UEN196639 UOJ196639 UYF196639 VIB196639 VRX196639 WBT196639 WLP196639 WVL196639 D262175 IZ262175 SV262175 ACR262175 AMN262175 AWJ262175 BGF262175 BQB262175 BZX262175 CJT262175 CTP262175 DDL262175 DNH262175 DXD262175 EGZ262175 EQV262175 FAR262175 FKN262175 FUJ262175 GEF262175 GOB262175 GXX262175 HHT262175 HRP262175 IBL262175 ILH262175 IVD262175 JEZ262175 JOV262175 JYR262175 KIN262175 KSJ262175 LCF262175 LMB262175 LVX262175 MFT262175 MPP262175 MZL262175 NJH262175 NTD262175 OCZ262175 OMV262175 OWR262175 PGN262175 PQJ262175 QAF262175 QKB262175 QTX262175 RDT262175 RNP262175 RXL262175 SHH262175 SRD262175 TAZ262175 TKV262175 TUR262175 UEN262175 UOJ262175 UYF262175 VIB262175 VRX262175 WBT262175 WLP262175 WVL262175 D327711 IZ327711 SV327711 ACR327711 AMN327711 AWJ327711 BGF327711 BQB327711 BZX327711 CJT327711 CTP327711 DDL327711 DNH327711 DXD327711 EGZ327711 EQV327711 FAR327711 FKN327711 FUJ327711 GEF327711 GOB327711 GXX327711 HHT327711 HRP327711 IBL327711 ILH327711 IVD327711 JEZ327711 JOV327711 JYR327711 KIN327711 KSJ327711 LCF327711 LMB327711 LVX327711 MFT327711 MPP327711 MZL327711 NJH327711 NTD327711 OCZ327711 OMV327711 OWR327711 PGN327711 PQJ327711 QAF327711 QKB327711 QTX327711 RDT327711 RNP327711 RXL327711 SHH327711 SRD327711 TAZ327711 TKV327711 TUR327711 UEN327711 UOJ327711 UYF327711 VIB327711 VRX327711 WBT327711 WLP327711 WVL327711 D393247 IZ393247 SV393247 ACR393247 AMN393247 AWJ393247 BGF393247 BQB393247 BZX393247 CJT393247 CTP393247 DDL393247 DNH393247 DXD393247 EGZ393247 EQV393247 FAR393247 FKN393247 FUJ393247 GEF393247 GOB393247 GXX393247 HHT393247 HRP393247 IBL393247 ILH393247 IVD393247 JEZ393247 JOV393247 JYR393247 KIN393247 KSJ393247 LCF393247 LMB393247 LVX393247 MFT393247 MPP393247 MZL393247 NJH393247 NTD393247 OCZ393247 OMV393247 OWR393247 PGN393247 PQJ393247 QAF393247 QKB393247 QTX393247 RDT393247 RNP393247 RXL393247 SHH393247 SRD393247 TAZ393247 TKV393247 TUR393247 UEN393247 UOJ393247 UYF393247 VIB393247 VRX393247 WBT393247 WLP393247 WVL393247 D458783 IZ458783 SV458783 ACR458783 AMN458783 AWJ458783 BGF458783 BQB458783 BZX458783 CJT458783 CTP458783 DDL458783 DNH458783 DXD458783 EGZ458783 EQV458783 FAR458783 FKN458783 FUJ458783 GEF458783 GOB458783 GXX458783 HHT458783 HRP458783 IBL458783 ILH458783 IVD458783 JEZ458783 JOV458783 JYR458783 KIN458783 KSJ458783 LCF458783 LMB458783 LVX458783 MFT458783 MPP458783 MZL458783 NJH458783 NTD458783 OCZ458783 OMV458783 OWR458783 PGN458783 PQJ458783 QAF458783 QKB458783 QTX458783 RDT458783 RNP458783 RXL458783 SHH458783 SRD458783 TAZ458783 TKV458783 TUR458783 UEN458783 UOJ458783 UYF458783 VIB458783 VRX458783 WBT458783 WLP458783 WVL458783 D524319 IZ524319 SV524319 ACR524319 AMN524319 AWJ524319 BGF524319 BQB524319 BZX524319 CJT524319 CTP524319 DDL524319 DNH524319 DXD524319 EGZ524319 EQV524319 FAR524319 FKN524319 FUJ524319 GEF524319 GOB524319 GXX524319 HHT524319 HRP524319 IBL524319 ILH524319 IVD524319 JEZ524319 JOV524319 JYR524319 KIN524319 KSJ524319 LCF524319 LMB524319 LVX524319 MFT524319 MPP524319 MZL524319 NJH524319 NTD524319 OCZ524319 OMV524319 OWR524319 PGN524319 PQJ524319 QAF524319 QKB524319 QTX524319 RDT524319 RNP524319 RXL524319 SHH524319 SRD524319 TAZ524319 TKV524319 TUR524319 UEN524319 UOJ524319 UYF524319 VIB524319 VRX524319 WBT524319 WLP524319 WVL524319 D589855 IZ589855 SV589855 ACR589855 AMN589855 AWJ589855 BGF589855 BQB589855 BZX589855 CJT589855 CTP589855 DDL589855 DNH589855 DXD589855 EGZ589855 EQV589855 FAR589855 FKN589855 FUJ589855 GEF589855 GOB589855 GXX589855 HHT589855 HRP589855 IBL589855 ILH589855 IVD589855 JEZ589855 JOV589855 JYR589855 KIN589855 KSJ589855 LCF589855 LMB589855 LVX589855 MFT589855 MPP589855 MZL589855 NJH589855 NTD589855 OCZ589855 OMV589855 OWR589855 PGN589855 PQJ589855 QAF589855 QKB589855 QTX589855 RDT589855 RNP589855 RXL589855 SHH589855 SRD589855 TAZ589855 TKV589855 TUR589855 UEN589855 UOJ589855 UYF589855 VIB589855 VRX589855 WBT589855 WLP589855 WVL589855 D655391 IZ655391 SV655391 ACR655391 AMN655391 AWJ655391 BGF655391 BQB655391 BZX655391 CJT655391 CTP655391 DDL655391 DNH655391 DXD655391 EGZ655391 EQV655391 FAR655391 FKN655391 FUJ655391 GEF655391 GOB655391 GXX655391 HHT655391 HRP655391 IBL655391 ILH655391 IVD655391 JEZ655391 JOV655391 JYR655391 KIN655391 KSJ655391 LCF655391 LMB655391 LVX655391 MFT655391 MPP655391 MZL655391 NJH655391 NTD655391 OCZ655391 OMV655391 OWR655391 PGN655391 PQJ655391 QAF655391 QKB655391 QTX655391 RDT655391 RNP655391 RXL655391 SHH655391 SRD655391 TAZ655391 TKV655391 TUR655391 UEN655391 UOJ655391 UYF655391 VIB655391 VRX655391 WBT655391 WLP655391 WVL655391 D720927 IZ720927 SV720927 ACR720927 AMN720927 AWJ720927 BGF720927 BQB720927 BZX720927 CJT720927 CTP720927 DDL720927 DNH720927 DXD720927 EGZ720927 EQV720927 FAR720927 FKN720927 FUJ720927 GEF720927 GOB720927 GXX720927 HHT720927 HRP720927 IBL720927 ILH720927 IVD720927 JEZ720927 JOV720927 JYR720927 KIN720927 KSJ720927 LCF720927 LMB720927 LVX720927 MFT720927 MPP720927 MZL720927 NJH720927 NTD720927 OCZ720927 OMV720927 OWR720927 PGN720927 PQJ720927 QAF720927 QKB720927 QTX720927 RDT720927 RNP720927 RXL720927 SHH720927 SRD720927 TAZ720927 TKV720927 TUR720927 UEN720927 UOJ720927 UYF720927 VIB720927 VRX720927 WBT720927 WLP720927 WVL720927 D786463 IZ786463 SV786463 ACR786463 AMN786463 AWJ786463 BGF786463 BQB786463 BZX786463 CJT786463 CTP786463 DDL786463 DNH786463 DXD786463 EGZ786463 EQV786463 FAR786463 FKN786463 FUJ786463 GEF786463 GOB786463 GXX786463 HHT786463 HRP786463 IBL786463 ILH786463 IVD786463 JEZ786463 JOV786463 JYR786463 KIN786463 KSJ786463 LCF786463 LMB786463 LVX786463 MFT786463 MPP786463 MZL786463 NJH786463 NTD786463 OCZ786463 OMV786463 OWR786463 PGN786463 PQJ786463 QAF786463 QKB786463 QTX786463 RDT786463 RNP786463 RXL786463 SHH786463 SRD786463 TAZ786463 TKV786463 TUR786463 UEN786463 UOJ786463 UYF786463 VIB786463 VRX786463 WBT786463 WLP786463 WVL786463 D851999 IZ851999 SV851999 ACR851999 AMN851999 AWJ851999 BGF851999 BQB851999 BZX851999 CJT851999 CTP851999 DDL851999 DNH851999 DXD851999 EGZ851999 EQV851999 FAR851999 FKN851999 FUJ851999 GEF851999 GOB851999 GXX851999 HHT851999 HRP851999 IBL851999 ILH851999 IVD851999 JEZ851999 JOV851999 JYR851999 KIN851999 KSJ851999 LCF851999 LMB851999 LVX851999 MFT851999 MPP851999 MZL851999 NJH851999 NTD851999 OCZ851999 OMV851999 OWR851999 PGN851999 PQJ851999 QAF851999 QKB851999 QTX851999 RDT851999 RNP851999 RXL851999 SHH851999 SRD851999 TAZ851999 TKV851999 TUR851999 UEN851999 UOJ851999 UYF851999 VIB851999 VRX851999 WBT851999 WLP851999 WVL851999 D917535 IZ917535 SV917535 ACR917535 AMN917535 AWJ917535 BGF917535 BQB917535 BZX917535 CJT917535 CTP917535 DDL917535 DNH917535 DXD917535 EGZ917535 EQV917535 FAR917535 FKN917535 FUJ917535 GEF917535 GOB917535 GXX917535 HHT917535 HRP917535 IBL917535 ILH917535 IVD917535 JEZ917535 JOV917535 JYR917535 KIN917535 KSJ917535 LCF917535 LMB917535 LVX917535 MFT917535 MPP917535 MZL917535 NJH917535 NTD917535 OCZ917535 OMV917535 OWR917535 PGN917535 PQJ917535 QAF917535 QKB917535 QTX917535 RDT917535 RNP917535 RXL917535 SHH917535 SRD917535 TAZ917535 TKV917535 TUR917535 UEN917535 UOJ917535 UYF917535 VIB917535 VRX917535 WBT917535 WLP917535 WVL917535 D983071 IZ983071 SV983071 ACR983071 AMN983071 AWJ983071 BGF983071 BQB983071 BZX983071 CJT983071 CTP983071 DDL983071 DNH983071 DXD983071 EGZ983071 EQV983071 FAR983071 FKN983071 FUJ983071 GEF983071 GOB983071 GXX983071 HHT983071 HRP983071 IBL983071 ILH983071 IVD983071 JEZ983071 JOV983071 JYR983071 KIN983071 KSJ983071 LCF983071 LMB983071 LVX983071 MFT983071 MPP983071 MZL983071 NJH983071 NTD983071 OCZ983071 OMV983071 OWR983071 PGN983071 PQJ983071 QAF983071 QKB983071 QTX983071 RDT983071 RNP983071 RXL983071 SHH983071 SRD983071 TAZ983071 TKV983071 TUR983071 UEN983071 UOJ983071 UYF983071 VIB983071 VRX983071 WBT983071 WLP983071 WVL983071 D32 IZ32 SV32 ACR32 AMN32 AWJ32 BGF32 BQB32 BZX32 CJT32 CTP32 DDL32 DNH32 DXD32 EGZ32 EQV32 FAR32 FKN32 FUJ32 GEF32 GOB32 GXX32 HHT32 HRP32 IBL32 ILH32 IVD32 JEZ32 JOV32 JYR32 KIN32 KSJ32 LCF32 LMB32 LVX32 MFT32 MPP32 MZL32 NJH32 NTD32 OCZ32 OMV32 OWR32 PGN32 PQJ32 QAF32 QKB32 QTX32 RDT32 RNP32 RXL32 SHH32 SRD32 TAZ32 TKV32 TUR32 UEN32 UOJ32 UYF32 VIB32 VRX32 WBT32 WLP32 WVL32 D65571 IZ65571 SV65571 ACR65571 AMN65571 AWJ65571 BGF65571 BQB65571 BZX65571 CJT65571 CTP65571 DDL65571 DNH65571 DXD65571 EGZ65571 EQV65571 FAR65571 FKN65571 FUJ65571 GEF65571 GOB65571 GXX65571 HHT65571 HRP65571 IBL65571 ILH65571 IVD65571 JEZ65571 JOV65571 JYR65571 KIN65571 KSJ65571 LCF65571 LMB65571 LVX65571 MFT65571 MPP65571 MZL65571 NJH65571 NTD65571 OCZ65571 OMV65571 OWR65571 PGN65571 PQJ65571 QAF65571 QKB65571 QTX65571 RDT65571 RNP65571 RXL65571 SHH65571 SRD65571 TAZ65571 TKV65571 TUR65571 UEN65571 UOJ65571 UYF65571 VIB65571 VRX65571 WBT65571 WLP65571 WVL65571 D131107 IZ131107 SV131107 ACR131107 AMN131107 AWJ131107 BGF131107 BQB131107 BZX131107 CJT131107 CTP131107 DDL131107 DNH131107 DXD131107 EGZ131107 EQV131107 FAR131107 FKN131107 FUJ131107 GEF131107 GOB131107 GXX131107 HHT131107 HRP131107 IBL131107 ILH131107 IVD131107 JEZ131107 JOV131107 JYR131107 KIN131107 KSJ131107 LCF131107 LMB131107 LVX131107 MFT131107 MPP131107 MZL131107 NJH131107 NTD131107 OCZ131107 OMV131107 OWR131107 PGN131107 PQJ131107 QAF131107 QKB131107 QTX131107 RDT131107 RNP131107 RXL131107 SHH131107 SRD131107 TAZ131107 TKV131107 TUR131107 UEN131107 UOJ131107 UYF131107 VIB131107 VRX131107 WBT131107 WLP131107 WVL131107 D196643 IZ196643 SV196643 ACR196643 AMN196643 AWJ196643 BGF196643 BQB196643 BZX196643 CJT196643 CTP196643 DDL196643 DNH196643 DXD196643 EGZ196643 EQV196643 FAR196643 FKN196643 FUJ196643 GEF196643 GOB196643 GXX196643 HHT196643 HRP196643 IBL196643 ILH196643 IVD196643 JEZ196643 JOV196643 JYR196643 KIN196643 KSJ196643 LCF196643 LMB196643 LVX196643 MFT196643 MPP196643 MZL196643 NJH196643 NTD196643 OCZ196643 OMV196643 OWR196643 PGN196643 PQJ196643 QAF196643 QKB196643 QTX196643 RDT196643 RNP196643 RXL196643 SHH196643 SRD196643 TAZ196643 TKV196643 TUR196643 UEN196643 UOJ196643 UYF196643 VIB196643 VRX196643 WBT196643 WLP196643 WVL196643 D262179 IZ262179 SV262179 ACR262179 AMN262179 AWJ262179 BGF262179 BQB262179 BZX262179 CJT262179 CTP262179 DDL262179 DNH262179 DXD262179 EGZ262179 EQV262179 FAR262179 FKN262179 FUJ262179 GEF262179 GOB262179 GXX262179 HHT262179 HRP262179 IBL262179 ILH262179 IVD262179 JEZ262179 JOV262179 JYR262179 KIN262179 KSJ262179 LCF262179 LMB262179 LVX262179 MFT262179 MPP262179 MZL262179 NJH262179 NTD262179 OCZ262179 OMV262179 OWR262179 PGN262179 PQJ262179 QAF262179 QKB262179 QTX262179 RDT262179 RNP262179 RXL262179 SHH262179 SRD262179 TAZ262179 TKV262179 TUR262179 UEN262179 UOJ262179 UYF262179 VIB262179 VRX262179 WBT262179 WLP262179 WVL262179 D327715 IZ327715 SV327715 ACR327715 AMN327715 AWJ327715 BGF327715 BQB327715 BZX327715 CJT327715 CTP327715 DDL327715 DNH327715 DXD327715 EGZ327715 EQV327715 FAR327715 FKN327715 FUJ327715 GEF327715 GOB327715 GXX327715 HHT327715 HRP327715 IBL327715 ILH327715 IVD327715 JEZ327715 JOV327715 JYR327715 KIN327715 KSJ327715 LCF327715 LMB327715 LVX327715 MFT327715 MPP327715 MZL327715 NJH327715 NTD327715 OCZ327715 OMV327715 OWR327715 PGN327715 PQJ327715 QAF327715 QKB327715 QTX327715 RDT327715 RNP327715 RXL327715 SHH327715 SRD327715 TAZ327715 TKV327715 TUR327715 UEN327715 UOJ327715 UYF327715 VIB327715 VRX327715 WBT327715 WLP327715 WVL327715 D393251 IZ393251 SV393251 ACR393251 AMN393251 AWJ393251 BGF393251 BQB393251 BZX393251 CJT393251 CTP393251 DDL393251 DNH393251 DXD393251 EGZ393251 EQV393251 FAR393251 FKN393251 FUJ393251 GEF393251 GOB393251 GXX393251 HHT393251 HRP393251 IBL393251 ILH393251 IVD393251 JEZ393251 JOV393251 JYR393251 KIN393251 KSJ393251 LCF393251 LMB393251 LVX393251 MFT393251 MPP393251 MZL393251 NJH393251 NTD393251 OCZ393251 OMV393251 OWR393251 PGN393251 PQJ393251 QAF393251 QKB393251 QTX393251 RDT393251 RNP393251 RXL393251 SHH393251 SRD393251 TAZ393251 TKV393251 TUR393251 UEN393251 UOJ393251 UYF393251 VIB393251 VRX393251 WBT393251 WLP393251 WVL393251 D458787 IZ458787 SV458787 ACR458787 AMN458787 AWJ458787 BGF458787 BQB458787 BZX458787 CJT458787 CTP458787 DDL458787 DNH458787 DXD458787 EGZ458787 EQV458787 FAR458787 FKN458787 FUJ458787 GEF458787 GOB458787 GXX458787 HHT458787 HRP458787 IBL458787 ILH458787 IVD458787 JEZ458787 JOV458787 JYR458787 KIN458787 KSJ458787 LCF458787 LMB458787 LVX458787 MFT458787 MPP458787 MZL458787 NJH458787 NTD458787 OCZ458787 OMV458787 OWR458787 PGN458787 PQJ458787 QAF458787 QKB458787 QTX458787 RDT458787 RNP458787 RXL458787 SHH458787 SRD458787 TAZ458787 TKV458787 TUR458787 UEN458787 UOJ458787 UYF458787 VIB458787 VRX458787 WBT458787 WLP458787 WVL458787 D524323 IZ524323 SV524323 ACR524323 AMN524323 AWJ524323 BGF524323 BQB524323 BZX524323 CJT524323 CTP524323 DDL524323 DNH524323 DXD524323 EGZ524323 EQV524323 FAR524323 FKN524323 FUJ524323 GEF524323 GOB524323 GXX524323 HHT524323 HRP524323 IBL524323 ILH524323 IVD524323 JEZ524323 JOV524323 JYR524323 KIN524323 KSJ524323 LCF524323 LMB524323 LVX524323 MFT524323 MPP524323 MZL524323 NJH524323 NTD524323 OCZ524323 OMV524323 OWR524323 PGN524323 PQJ524323 QAF524323 QKB524323 QTX524323 RDT524323 RNP524323 RXL524323 SHH524323 SRD524323 TAZ524323 TKV524323 TUR524323 UEN524323 UOJ524323 UYF524323 VIB524323 VRX524323 WBT524323 WLP524323 WVL524323 D589859 IZ589859 SV589859 ACR589859 AMN589859 AWJ589859 BGF589859 BQB589859 BZX589859 CJT589859 CTP589859 DDL589859 DNH589859 DXD589859 EGZ589859 EQV589859 FAR589859 FKN589859 FUJ589859 GEF589859 GOB589859 GXX589859 HHT589859 HRP589859 IBL589859 ILH589859 IVD589859 JEZ589859 JOV589859 JYR589859 KIN589859 KSJ589859 LCF589859 LMB589859 LVX589859 MFT589859 MPP589859 MZL589859 NJH589859 NTD589859 OCZ589859 OMV589859 OWR589859 PGN589859 PQJ589859 QAF589859 QKB589859 QTX589859 RDT589859 RNP589859 RXL589859 SHH589859 SRD589859 TAZ589859 TKV589859 TUR589859 UEN589859 UOJ589859 UYF589859 VIB589859 VRX589859 WBT589859 WLP589859 WVL589859 D655395 IZ655395 SV655395 ACR655395 AMN655395 AWJ655395 BGF655395 BQB655395 BZX655395 CJT655395 CTP655395 DDL655395 DNH655395 DXD655395 EGZ655395 EQV655395 FAR655395 FKN655395 FUJ655395 GEF655395 GOB655395 GXX655395 HHT655395 HRP655395 IBL655395 ILH655395 IVD655395 JEZ655395 JOV655395 JYR655395 KIN655395 KSJ655395 LCF655395 LMB655395 LVX655395 MFT655395 MPP655395 MZL655395 NJH655395 NTD655395 OCZ655395 OMV655395 OWR655395 PGN655395 PQJ655395 QAF655395 QKB655395 QTX655395 RDT655395 RNP655395 RXL655395 SHH655395 SRD655395 TAZ655395 TKV655395 TUR655395 UEN655395 UOJ655395 UYF655395 VIB655395 VRX655395 WBT655395 WLP655395 WVL655395 D720931 IZ720931 SV720931 ACR720931 AMN720931 AWJ720931 BGF720931 BQB720931 BZX720931 CJT720931 CTP720931 DDL720931 DNH720931 DXD720931 EGZ720931 EQV720931 FAR720931 FKN720931 FUJ720931 GEF720931 GOB720931 GXX720931 HHT720931 HRP720931 IBL720931 ILH720931 IVD720931 JEZ720931 JOV720931 JYR720931 KIN720931 KSJ720931 LCF720931 LMB720931 LVX720931 MFT720931 MPP720931 MZL720931 NJH720931 NTD720931 OCZ720931 OMV720931 OWR720931 PGN720931 PQJ720931 QAF720931 QKB720931 QTX720931 RDT720931 RNP720931 RXL720931 SHH720931 SRD720931 TAZ720931 TKV720931 TUR720931 UEN720931 UOJ720931 UYF720931 VIB720931 VRX720931 WBT720931 WLP720931 WVL720931 D786467 IZ786467 SV786467 ACR786467 AMN786467 AWJ786467 BGF786467 BQB786467 BZX786467 CJT786467 CTP786467 DDL786467 DNH786467 DXD786467 EGZ786467 EQV786467 FAR786467 FKN786467 FUJ786467 GEF786467 GOB786467 GXX786467 HHT786467 HRP786467 IBL786467 ILH786467 IVD786467 JEZ786467 JOV786467 JYR786467 KIN786467 KSJ786467 LCF786467 LMB786467 LVX786467 MFT786467 MPP786467 MZL786467 NJH786467 NTD786467 OCZ786467 OMV786467 OWR786467 PGN786467 PQJ786467 QAF786467 QKB786467 QTX786467 RDT786467 RNP786467 RXL786467 SHH786467 SRD786467 TAZ786467 TKV786467 TUR786467 UEN786467 UOJ786467 UYF786467 VIB786467 VRX786467 WBT786467 WLP786467 WVL786467 D852003 IZ852003 SV852003 ACR852003 AMN852003 AWJ852003 BGF852003 BQB852003 BZX852003 CJT852003 CTP852003 DDL852003 DNH852003 DXD852003 EGZ852003 EQV852003 FAR852003 FKN852003 FUJ852003 GEF852003 GOB852003 GXX852003 HHT852003 HRP852003 IBL852003 ILH852003 IVD852003 JEZ852003 JOV852003 JYR852003 KIN852003 KSJ852003 LCF852003 LMB852003 LVX852003 MFT852003 MPP852003 MZL852003 NJH852003 NTD852003 OCZ852003 OMV852003 OWR852003 PGN852003 PQJ852003 QAF852003 QKB852003 QTX852003 RDT852003 RNP852003 RXL852003 SHH852003 SRD852003 TAZ852003 TKV852003 TUR852003 UEN852003 UOJ852003 UYF852003 VIB852003 VRX852003 WBT852003 WLP852003 WVL852003 D917539 IZ917539 SV917539 ACR917539 AMN917539 AWJ917539 BGF917539 BQB917539 BZX917539 CJT917539 CTP917539 DDL917539 DNH917539 DXD917539 EGZ917539 EQV917539 FAR917539 FKN917539 FUJ917539 GEF917539 GOB917539 GXX917539 HHT917539 HRP917539 IBL917539 ILH917539 IVD917539 JEZ917539 JOV917539 JYR917539 KIN917539 KSJ917539 LCF917539 LMB917539 LVX917539 MFT917539 MPP917539 MZL917539 NJH917539 NTD917539 OCZ917539 OMV917539 OWR917539 PGN917539 PQJ917539 QAF917539 QKB917539 QTX917539 RDT917539 RNP917539 RXL917539 SHH917539 SRD917539 TAZ917539 TKV917539 TUR917539 UEN917539 UOJ917539 UYF917539 VIB917539 VRX917539 WBT917539 WLP917539 WVL917539 D983075 IZ983075 SV983075 ACR983075 AMN983075 AWJ983075 BGF983075 BQB983075 BZX983075 CJT983075 CTP983075 DDL983075 DNH983075 DXD983075 EGZ983075 EQV983075 FAR983075 FKN983075 FUJ983075 GEF983075 GOB983075 GXX983075 HHT983075 HRP983075 IBL983075 ILH983075 IVD983075 JEZ983075 JOV983075 JYR983075 KIN983075 KSJ983075 LCF983075 LMB983075 LVX983075 MFT983075 MPP983075 MZL983075 NJH983075 NTD983075 OCZ983075 OMV983075 OWR983075 PGN983075 PQJ983075 QAF983075 QKB983075 QTX983075 RDT983075 RNP983075 RXL983075 SHH983075 SRD983075 TAZ983075 TKV983075 TUR983075 UEN983075 UOJ983075 UYF983075 VIB983075 VRX983075 WBT983075 WLP983075 WVL983075 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5 IZ65575 SV65575 ACR65575 AMN65575 AWJ65575 BGF65575 BQB65575 BZX65575 CJT65575 CTP65575 DDL65575 DNH65575 DXD65575 EGZ65575 EQV65575 FAR65575 FKN65575 FUJ65575 GEF65575 GOB65575 GXX65575 HHT65575 HRP65575 IBL65575 ILH65575 IVD65575 JEZ65575 JOV65575 JYR65575 KIN65575 KSJ65575 LCF65575 LMB65575 LVX65575 MFT65575 MPP65575 MZL65575 NJH65575 NTD65575 OCZ65575 OMV65575 OWR65575 PGN65575 PQJ65575 QAF65575 QKB65575 QTX65575 RDT65575 RNP65575 RXL65575 SHH65575 SRD65575 TAZ65575 TKV65575 TUR65575 UEN65575 UOJ65575 UYF65575 VIB65575 VRX65575 WBT65575 WLP65575 WVL65575 D131111 IZ131111 SV131111 ACR131111 AMN131111 AWJ131111 BGF131111 BQB131111 BZX131111 CJT131111 CTP131111 DDL131111 DNH131111 DXD131111 EGZ131111 EQV131111 FAR131111 FKN131111 FUJ131111 GEF131111 GOB131111 GXX131111 HHT131111 HRP131111 IBL131111 ILH131111 IVD131111 JEZ131111 JOV131111 JYR131111 KIN131111 KSJ131111 LCF131111 LMB131111 LVX131111 MFT131111 MPP131111 MZL131111 NJH131111 NTD131111 OCZ131111 OMV131111 OWR131111 PGN131111 PQJ131111 QAF131111 QKB131111 QTX131111 RDT131111 RNP131111 RXL131111 SHH131111 SRD131111 TAZ131111 TKV131111 TUR131111 UEN131111 UOJ131111 UYF131111 VIB131111 VRX131111 WBT131111 WLP131111 WVL131111 D196647 IZ196647 SV196647 ACR196647 AMN196647 AWJ196647 BGF196647 BQB196647 BZX196647 CJT196647 CTP196647 DDL196647 DNH196647 DXD196647 EGZ196647 EQV196647 FAR196647 FKN196647 FUJ196647 GEF196647 GOB196647 GXX196647 HHT196647 HRP196647 IBL196647 ILH196647 IVD196647 JEZ196647 JOV196647 JYR196647 KIN196647 KSJ196647 LCF196647 LMB196647 LVX196647 MFT196647 MPP196647 MZL196647 NJH196647 NTD196647 OCZ196647 OMV196647 OWR196647 PGN196647 PQJ196647 QAF196647 QKB196647 QTX196647 RDT196647 RNP196647 RXL196647 SHH196647 SRD196647 TAZ196647 TKV196647 TUR196647 UEN196647 UOJ196647 UYF196647 VIB196647 VRX196647 WBT196647 WLP196647 WVL196647 D262183 IZ262183 SV262183 ACR262183 AMN262183 AWJ262183 BGF262183 BQB262183 BZX262183 CJT262183 CTP262183 DDL262183 DNH262183 DXD262183 EGZ262183 EQV262183 FAR262183 FKN262183 FUJ262183 GEF262183 GOB262183 GXX262183 HHT262183 HRP262183 IBL262183 ILH262183 IVD262183 JEZ262183 JOV262183 JYR262183 KIN262183 KSJ262183 LCF262183 LMB262183 LVX262183 MFT262183 MPP262183 MZL262183 NJH262183 NTD262183 OCZ262183 OMV262183 OWR262183 PGN262183 PQJ262183 QAF262183 QKB262183 QTX262183 RDT262183 RNP262183 RXL262183 SHH262183 SRD262183 TAZ262183 TKV262183 TUR262183 UEN262183 UOJ262183 UYF262183 VIB262183 VRX262183 WBT262183 WLP262183 WVL262183 D327719 IZ327719 SV327719 ACR327719 AMN327719 AWJ327719 BGF327719 BQB327719 BZX327719 CJT327719 CTP327719 DDL327719 DNH327719 DXD327719 EGZ327719 EQV327719 FAR327719 FKN327719 FUJ327719 GEF327719 GOB327719 GXX327719 HHT327719 HRP327719 IBL327719 ILH327719 IVD327719 JEZ327719 JOV327719 JYR327719 KIN327719 KSJ327719 LCF327719 LMB327719 LVX327719 MFT327719 MPP327719 MZL327719 NJH327719 NTD327719 OCZ327719 OMV327719 OWR327719 PGN327719 PQJ327719 QAF327719 QKB327719 QTX327719 RDT327719 RNP327719 RXL327719 SHH327719 SRD327719 TAZ327719 TKV327719 TUR327719 UEN327719 UOJ327719 UYF327719 VIB327719 VRX327719 WBT327719 WLP327719 WVL327719 D393255 IZ393255 SV393255 ACR393255 AMN393255 AWJ393255 BGF393255 BQB393255 BZX393255 CJT393255 CTP393255 DDL393255 DNH393255 DXD393255 EGZ393255 EQV393255 FAR393255 FKN393255 FUJ393255 GEF393255 GOB393255 GXX393255 HHT393255 HRP393255 IBL393255 ILH393255 IVD393255 JEZ393255 JOV393255 JYR393255 KIN393255 KSJ393255 LCF393255 LMB393255 LVX393255 MFT393255 MPP393255 MZL393255 NJH393255 NTD393255 OCZ393255 OMV393255 OWR393255 PGN393255 PQJ393255 QAF393255 QKB393255 QTX393255 RDT393255 RNP393255 RXL393255 SHH393255 SRD393255 TAZ393255 TKV393255 TUR393255 UEN393255 UOJ393255 UYF393255 VIB393255 VRX393255 WBT393255 WLP393255 WVL393255 D458791 IZ458791 SV458791 ACR458791 AMN458791 AWJ458791 BGF458791 BQB458791 BZX458791 CJT458791 CTP458791 DDL458791 DNH458791 DXD458791 EGZ458791 EQV458791 FAR458791 FKN458791 FUJ458791 GEF458791 GOB458791 GXX458791 HHT458791 HRP458791 IBL458791 ILH458791 IVD458791 JEZ458791 JOV458791 JYR458791 KIN458791 KSJ458791 LCF458791 LMB458791 LVX458791 MFT458791 MPP458791 MZL458791 NJH458791 NTD458791 OCZ458791 OMV458791 OWR458791 PGN458791 PQJ458791 QAF458791 QKB458791 QTX458791 RDT458791 RNP458791 RXL458791 SHH458791 SRD458791 TAZ458791 TKV458791 TUR458791 UEN458791 UOJ458791 UYF458791 VIB458791 VRX458791 WBT458791 WLP458791 WVL458791 D524327 IZ524327 SV524327 ACR524327 AMN524327 AWJ524327 BGF524327 BQB524327 BZX524327 CJT524327 CTP524327 DDL524327 DNH524327 DXD524327 EGZ524327 EQV524327 FAR524327 FKN524327 FUJ524327 GEF524327 GOB524327 GXX524327 HHT524327 HRP524327 IBL524327 ILH524327 IVD524327 JEZ524327 JOV524327 JYR524327 KIN524327 KSJ524327 LCF524327 LMB524327 LVX524327 MFT524327 MPP524327 MZL524327 NJH524327 NTD524327 OCZ524327 OMV524327 OWR524327 PGN524327 PQJ524327 QAF524327 QKB524327 QTX524327 RDT524327 RNP524327 RXL524327 SHH524327 SRD524327 TAZ524327 TKV524327 TUR524327 UEN524327 UOJ524327 UYF524327 VIB524327 VRX524327 WBT524327 WLP524327 WVL524327 D589863 IZ589863 SV589863 ACR589863 AMN589863 AWJ589863 BGF589863 BQB589863 BZX589863 CJT589863 CTP589863 DDL589863 DNH589863 DXD589863 EGZ589863 EQV589863 FAR589863 FKN589863 FUJ589863 GEF589863 GOB589863 GXX589863 HHT589863 HRP589863 IBL589863 ILH589863 IVD589863 JEZ589863 JOV589863 JYR589863 KIN589863 KSJ589863 LCF589863 LMB589863 LVX589863 MFT589863 MPP589863 MZL589863 NJH589863 NTD589863 OCZ589863 OMV589863 OWR589863 PGN589863 PQJ589863 QAF589863 QKB589863 QTX589863 RDT589863 RNP589863 RXL589863 SHH589863 SRD589863 TAZ589863 TKV589863 TUR589863 UEN589863 UOJ589863 UYF589863 VIB589863 VRX589863 WBT589863 WLP589863 WVL589863 D655399 IZ655399 SV655399 ACR655399 AMN655399 AWJ655399 BGF655399 BQB655399 BZX655399 CJT655399 CTP655399 DDL655399 DNH655399 DXD655399 EGZ655399 EQV655399 FAR655399 FKN655399 FUJ655399 GEF655399 GOB655399 GXX655399 HHT655399 HRP655399 IBL655399 ILH655399 IVD655399 JEZ655399 JOV655399 JYR655399 KIN655399 KSJ655399 LCF655399 LMB655399 LVX655399 MFT655399 MPP655399 MZL655399 NJH655399 NTD655399 OCZ655399 OMV655399 OWR655399 PGN655399 PQJ655399 QAF655399 QKB655399 QTX655399 RDT655399 RNP655399 RXL655399 SHH655399 SRD655399 TAZ655399 TKV655399 TUR655399 UEN655399 UOJ655399 UYF655399 VIB655399 VRX655399 WBT655399 WLP655399 WVL655399 D720935 IZ720935 SV720935 ACR720935 AMN720935 AWJ720935 BGF720935 BQB720935 BZX720935 CJT720935 CTP720935 DDL720935 DNH720935 DXD720935 EGZ720935 EQV720935 FAR720935 FKN720935 FUJ720935 GEF720935 GOB720935 GXX720935 HHT720935 HRP720935 IBL720935 ILH720935 IVD720935 JEZ720935 JOV720935 JYR720935 KIN720935 KSJ720935 LCF720935 LMB720935 LVX720935 MFT720935 MPP720935 MZL720935 NJH720935 NTD720935 OCZ720935 OMV720935 OWR720935 PGN720935 PQJ720935 QAF720935 QKB720935 QTX720935 RDT720935 RNP720935 RXL720935 SHH720935 SRD720935 TAZ720935 TKV720935 TUR720935 UEN720935 UOJ720935 UYF720935 VIB720935 VRX720935 WBT720935 WLP720935 WVL720935 D786471 IZ786471 SV786471 ACR786471 AMN786471 AWJ786471 BGF786471 BQB786471 BZX786471 CJT786471 CTP786471 DDL786471 DNH786471 DXD786471 EGZ786471 EQV786471 FAR786471 FKN786471 FUJ786471 GEF786471 GOB786471 GXX786471 HHT786471 HRP786471 IBL786471 ILH786471 IVD786471 JEZ786471 JOV786471 JYR786471 KIN786471 KSJ786471 LCF786471 LMB786471 LVX786471 MFT786471 MPP786471 MZL786471 NJH786471 NTD786471 OCZ786471 OMV786471 OWR786471 PGN786471 PQJ786471 QAF786471 QKB786471 QTX786471 RDT786471 RNP786471 RXL786471 SHH786471 SRD786471 TAZ786471 TKV786471 TUR786471 UEN786471 UOJ786471 UYF786471 VIB786471 VRX786471 WBT786471 WLP786471 WVL786471 D852007 IZ852007 SV852007 ACR852007 AMN852007 AWJ852007 BGF852007 BQB852007 BZX852007 CJT852007 CTP852007 DDL852007 DNH852007 DXD852007 EGZ852007 EQV852007 FAR852007 FKN852007 FUJ852007 GEF852007 GOB852007 GXX852007 HHT852007 HRP852007 IBL852007 ILH852007 IVD852007 JEZ852007 JOV852007 JYR852007 KIN852007 KSJ852007 LCF852007 LMB852007 LVX852007 MFT852007 MPP852007 MZL852007 NJH852007 NTD852007 OCZ852007 OMV852007 OWR852007 PGN852007 PQJ852007 QAF852007 QKB852007 QTX852007 RDT852007 RNP852007 RXL852007 SHH852007 SRD852007 TAZ852007 TKV852007 TUR852007 UEN852007 UOJ852007 UYF852007 VIB852007 VRX852007 WBT852007 WLP852007 WVL852007 D917543 IZ917543 SV917543 ACR917543 AMN917543 AWJ917543 BGF917543 BQB917543 BZX917543 CJT917543 CTP917543 DDL917543 DNH917543 DXD917543 EGZ917543 EQV917543 FAR917543 FKN917543 FUJ917543 GEF917543 GOB917543 GXX917543 HHT917543 HRP917543 IBL917543 ILH917543 IVD917543 JEZ917543 JOV917543 JYR917543 KIN917543 KSJ917543 LCF917543 LMB917543 LVX917543 MFT917543 MPP917543 MZL917543 NJH917543 NTD917543 OCZ917543 OMV917543 OWR917543 PGN917543 PQJ917543 QAF917543 QKB917543 QTX917543 RDT917543 RNP917543 RXL917543 SHH917543 SRD917543 TAZ917543 TKV917543 TUR917543 UEN917543 UOJ917543 UYF917543 VIB917543 VRX917543 WBT917543 WLP917543 WVL917543 D983079 IZ983079 SV983079 ACR983079 AMN983079 AWJ983079 BGF983079 BQB983079 BZX983079 CJT983079 CTP983079 DDL983079 DNH983079 DXD983079 EGZ983079 EQV983079 FAR983079 FKN983079 FUJ983079 GEF983079 GOB983079 GXX983079 HHT983079 HRP983079 IBL983079 ILH983079 IVD983079 JEZ983079 JOV983079 JYR983079 KIN983079 KSJ983079 LCF983079 LMB983079 LVX983079 MFT983079 MPP983079 MZL983079 NJH983079 NTD983079 OCZ983079 OMV983079 OWR983079 PGN983079 PQJ983079 QAF983079 QKB983079 QTX983079 RDT983079 RNP983079 RXL983079 SHH983079 SRD983079 TAZ983079 TKV983079 TUR983079 UEN983079 UOJ983079 UYF983079 VIB983079 VRX983079 WBT983079 WLP983079 WVL983079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D65579 IZ65579 SV65579 ACR65579 AMN65579 AWJ65579 BGF65579 BQB65579 BZX65579 CJT65579 CTP65579 DDL65579 DNH65579 DXD65579 EGZ65579 EQV65579 FAR65579 FKN65579 FUJ65579 GEF65579 GOB65579 GXX65579 HHT65579 HRP65579 IBL65579 ILH65579 IVD65579 JEZ65579 JOV65579 JYR65579 KIN65579 KSJ65579 LCF65579 LMB65579 LVX65579 MFT65579 MPP65579 MZL65579 NJH65579 NTD65579 OCZ65579 OMV65579 OWR65579 PGN65579 PQJ65579 QAF65579 QKB65579 QTX65579 RDT65579 RNP65579 RXL65579 SHH65579 SRD65579 TAZ65579 TKV65579 TUR65579 UEN65579 UOJ65579 UYF65579 VIB65579 VRX65579 WBT65579 WLP65579 WVL65579 D131115 IZ131115 SV131115 ACR131115 AMN131115 AWJ131115 BGF131115 BQB131115 BZX131115 CJT131115 CTP131115 DDL131115 DNH131115 DXD131115 EGZ131115 EQV131115 FAR131115 FKN131115 FUJ131115 GEF131115 GOB131115 GXX131115 HHT131115 HRP131115 IBL131115 ILH131115 IVD131115 JEZ131115 JOV131115 JYR131115 KIN131115 KSJ131115 LCF131115 LMB131115 LVX131115 MFT131115 MPP131115 MZL131115 NJH131115 NTD131115 OCZ131115 OMV131115 OWR131115 PGN131115 PQJ131115 QAF131115 QKB131115 QTX131115 RDT131115 RNP131115 RXL131115 SHH131115 SRD131115 TAZ131115 TKV131115 TUR131115 UEN131115 UOJ131115 UYF131115 VIB131115 VRX131115 WBT131115 WLP131115 WVL131115 D196651 IZ196651 SV196651 ACR196651 AMN196651 AWJ196651 BGF196651 BQB196651 BZX196651 CJT196651 CTP196651 DDL196651 DNH196651 DXD196651 EGZ196651 EQV196651 FAR196651 FKN196651 FUJ196651 GEF196651 GOB196651 GXX196651 HHT196651 HRP196651 IBL196651 ILH196651 IVD196651 JEZ196651 JOV196651 JYR196651 KIN196651 KSJ196651 LCF196651 LMB196651 LVX196651 MFT196651 MPP196651 MZL196651 NJH196651 NTD196651 OCZ196651 OMV196651 OWR196651 PGN196651 PQJ196651 QAF196651 QKB196651 QTX196651 RDT196651 RNP196651 RXL196651 SHH196651 SRD196651 TAZ196651 TKV196651 TUR196651 UEN196651 UOJ196651 UYF196651 VIB196651 VRX196651 WBT196651 WLP196651 WVL196651 D262187 IZ262187 SV262187 ACR262187 AMN262187 AWJ262187 BGF262187 BQB262187 BZX262187 CJT262187 CTP262187 DDL262187 DNH262187 DXD262187 EGZ262187 EQV262187 FAR262187 FKN262187 FUJ262187 GEF262187 GOB262187 GXX262187 HHT262187 HRP262187 IBL262187 ILH262187 IVD262187 JEZ262187 JOV262187 JYR262187 KIN262187 KSJ262187 LCF262187 LMB262187 LVX262187 MFT262187 MPP262187 MZL262187 NJH262187 NTD262187 OCZ262187 OMV262187 OWR262187 PGN262187 PQJ262187 QAF262187 QKB262187 QTX262187 RDT262187 RNP262187 RXL262187 SHH262187 SRD262187 TAZ262187 TKV262187 TUR262187 UEN262187 UOJ262187 UYF262187 VIB262187 VRX262187 WBT262187 WLP262187 WVL262187 D327723 IZ327723 SV327723 ACR327723 AMN327723 AWJ327723 BGF327723 BQB327723 BZX327723 CJT327723 CTP327723 DDL327723 DNH327723 DXD327723 EGZ327723 EQV327723 FAR327723 FKN327723 FUJ327723 GEF327723 GOB327723 GXX327723 HHT327723 HRP327723 IBL327723 ILH327723 IVD327723 JEZ327723 JOV327723 JYR327723 KIN327723 KSJ327723 LCF327723 LMB327723 LVX327723 MFT327723 MPP327723 MZL327723 NJH327723 NTD327723 OCZ327723 OMV327723 OWR327723 PGN327723 PQJ327723 QAF327723 QKB327723 QTX327723 RDT327723 RNP327723 RXL327723 SHH327723 SRD327723 TAZ327723 TKV327723 TUR327723 UEN327723 UOJ327723 UYF327723 VIB327723 VRX327723 WBT327723 WLP327723 WVL327723 D393259 IZ393259 SV393259 ACR393259 AMN393259 AWJ393259 BGF393259 BQB393259 BZX393259 CJT393259 CTP393259 DDL393259 DNH393259 DXD393259 EGZ393259 EQV393259 FAR393259 FKN393259 FUJ393259 GEF393259 GOB393259 GXX393259 HHT393259 HRP393259 IBL393259 ILH393259 IVD393259 JEZ393259 JOV393259 JYR393259 KIN393259 KSJ393259 LCF393259 LMB393259 LVX393259 MFT393259 MPP393259 MZL393259 NJH393259 NTD393259 OCZ393259 OMV393259 OWR393259 PGN393259 PQJ393259 QAF393259 QKB393259 QTX393259 RDT393259 RNP393259 RXL393259 SHH393259 SRD393259 TAZ393259 TKV393259 TUR393259 UEN393259 UOJ393259 UYF393259 VIB393259 VRX393259 WBT393259 WLP393259 WVL393259 D458795 IZ458795 SV458795 ACR458795 AMN458795 AWJ458795 BGF458795 BQB458795 BZX458795 CJT458795 CTP458795 DDL458795 DNH458795 DXD458795 EGZ458795 EQV458795 FAR458795 FKN458795 FUJ458795 GEF458795 GOB458795 GXX458795 HHT458795 HRP458795 IBL458795 ILH458795 IVD458795 JEZ458795 JOV458795 JYR458795 KIN458795 KSJ458795 LCF458795 LMB458795 LVX458795 MFT458795 MPP458795 MZL458795 NJH458795 NTD458795 OCZ458795 OMV458795 OWR458795 PGN458795 PQJ458795 QAF458795 QKB458795 QTX458795 RDT458795 RNP458795 RXL458795 SHH458795 SRD458795 TAZ458795 TKV458795 TUR458795 UEN458795 UOJ458795 UYF458795 VIB458795 VRX458795 WBT458795 WLP458795 WVL458795 D524331 IZ524331 SV524331 ACR524331 AMN524331 AWJ524331 BGF524331 BQB524331 BZX524331 CJT524331 CTP524331 DDL524331 DNH524331 DXD524331 EGZ524331 EQV524331 FAR524331 FKN524331 FUJ524331 GEF524331 GOB524331 GXX524331 HHT524331 HRP524331 IBL524331 ILH524331 IVD524331 JEZ524331 JOV524331 JYR524331 KIN524331 KSJ524331 LCF524331 LMB524331 LVX524331 MFT524331 MPP524331 MZL524331 NJH524331 NTD524331 OCZ524331 OMV524331 OWR524331 PGN524331 PQJ524331 QAF524331 QKB524331 QTX524331 RDT524331 RNP524331 RXL524331 SHH524331 SRD524331 TAZ524331 TKV524331 TUR524331 UEN524331 UOJ524331 UYF524331 VIB524331 VRX524331 WBT524331 WLP524331 WVL524331 D589867 IZ589867 SV589867 ACR589867 AMN589867 AWJ589867 BGF589867 BQB589867 BZX589867 CJT589867 CTP589867 DDL589867 DNH589867 DXD589867 EGZ589867 EQV589867 FAR589867 FKN589867 FUJ589867 GEF589867 GOB589867 GXX589867 HHT589867 HRP589867 IBL589867 ILH589867 IVD589867 JEZ589867 JOV589867 JYR589867 KIN589867 KSJ589867 LCF589867 LMB589867 LVX589867 MFT589867 MPP589867 MZL589867 NJH589867 NTD589867 OCZ589867 OMV589867 OWR589867 PGN589867 PQJ589867 QAF589867 QKB589867 QTX589867 RDT589867 RNP589867 RXL589867 SHH589867 SRD589867 TAZ589867 TKV589867 TUR589867 UEN589867 UOJ589867 UYF589867 VIB589867 VRX589867 WBT589867 WLP589867 WVL589867 D655403 IZ655403 SV655403 ACR655403 AMN655403 AWJ655403 BGF655403 BQB655403 BZX655403 CJT655403 CTP655403 DDL655403 DNH655403 DXD655403 EGZ655403 EQV655403 FAR655403 FKN655403 FUJ655403 GEF655403 GOB655403 GXX655403 HHT655403 HRP655403 IBL655403 ILH655403 IVD655403 JEZ655403 JOV655403 JYR655403 KIN655403 KSJ655403 LCF655403 LMB655403 LVX655403 MFT655403 MPP655403 MZL655403 NJH655403 NTD655403 OCZ655403 OMV655403 OWR655403 PGN655403 PQJ655403 QAF655403 QKB655403 QTX655403 RDT655403 RNP655403 RXL655403 SHH655403 SRD655403 TAZ655403 TKV655403 TUR655403 UEN655403 UOJ655403 UYF655403 VIB655403 VRX655403 WBT655403 WLP655403 WVL655403 D720939 IZ720939 SV720939 ACR720939 AMN720939 AWJ720939 BGF720939 BQB720939 BZX720939 CJT720939 CTP720939 DDL720939 DNH720939 DXD720939 EGZ720939 EQV720939 FAR720939 FKN720939 FUJ720939 GEF720939 GOB720939 GXX720939 HHT720939 HRP720939 IBL720939 ILH720939 IVD720939 JEZ720939 JOV720939 JYR720939 KIN720939 KSJ720939 LCF720939 LMB720939 LVX720939 MFT720939 MPP720939 MZL720939 NJH720939 NTD720939 OCZ720939 OMV720939 OWR720939 PGN720939 PQJ720939 QAF720939 QKB720939 QTX720939 RDT720939 RNP720939 RXL720939 SHH720939 SRD720939 TAZ720939 TKV720939 TUR720939 UEN720939 UOJ720939 UYF720939 VIB720939 VRX720939 WBT720939 WLP720939 WVL720939 D786475 IZ786475 SV786475 ACR786475 AMN786475 AWJ786475 BGF786475 BQB786475 BZX786475 CJT786475 CTP786475 DDL786475 DNH786475 DXD786475 EGZ786475 EQV786475 FAR786475 FKN786475 FUJ786475 GEF786475 GOB786475 GXX786475 HHT786475 HRP786475 IBL786475 ILH786475 IVD786475 JEZ786475 JOV786475 JYR786475 KIN786475 KSJ786475 LCF786475 LMB786475 LVX786475 MFT786475 MPP786475 MZL786475 NJH786475 NTD786475 OCZ786475 OMV786475 OWR786475 PGN786475 PQJ786475 QAF786475 QKB786475 QTX786475 RDT786475 RNP786475 RXL786475 SHH786475 SRD786475 TAZ786475 TKV786475 TUR786475 UEN786475 UOJ786475 UYF786475 VIB786475 VRX786475 WBT786475 WLP786475 WVL786475 D852011 IZ852011 SV852011 ACR852011 AMN852011 AWJ852011 BGF852011 BQB852011 BZX852011 CJT852011 CTP852011 DDL852011 DNH852011 DXD852011 EGZ852011 EQV852011 FAR852011 FKN852011 FUJ852011 GEF852011 GOB852011 GXX852011 HHT852011 HRP852011 IBL852011 ILH852011 IVD852011 JEZ852011 JOV852011 JYR852011 KIN852011 KSJ852011 LCF852011 LMB852011 LVX852011 MFT852011 MPP852011 MZL852011 NJH852011 NTD852011 OCZ852011 OMV852011 OWR852011 PGN852011 PQJ852011 QAF852011 QKB852011 QTX852011 RDT852011 RNP852011 RXL852011 SHH852011 SRD852011 TAZ852011 TKV852011 TUR852011 UEN852011 UOJ852011 UYF852011 VIB852011 VRX852011 WBT852011 WLP852011 WVL852011 D917547 IZ917547 SV917547 ACR917547 AMN917547 AWJ917547 BGF917547 BQB917547 BZX917547 CJT917547 CTP917547 DDL917547 DNH917547 DXD917547 EGZ917547 EQV917547 FAR917547 FKN917547 FUJ917547 GEF917547 GOB917547 GXX917547 HHT917547 HRP917547 IBL917547 ILH917547 IVD917547 JEZ917547 JOV917547 JYR917547 KIN917547 KSJ917547 LCF917547 LMB917547 LVX917547 MFT917547 MPP917547 MZL917547 NJH917547 NTD917547 OCZ917547 OMV917547 OWR917547 PGN917547 PQJ917547 QAF917547 QKB917547 QTX917547 RDT917547 RNP917547 RXL917547 SHH917547 SRD917547 TAZ917547 TKV917547 TUR917547 UEN917547 UOJ917547 UYF917547 VIB917547 VRX917547 WBT917547 WLP917547 WVL917547 D983083 IZ983083 SV983083 ACR983083 AMN983083 AWJ983083 BGF983083 BQB983083 BZX983083 CJT983083 CTP983083 DDL983083 DNH983083 DXD983083 EGZ983083 EQV983083 FAR983083 FKN983083 FUJ983083 GEF983083 GOB983083 GXX983083 HHT983083 HRP983083 IBL983083 ILH983083 IVD983083 JEZ983083 JOV983083 JYR983083 KIN983083 KSJ983083 LCF983083 LMB983083 LVX983083 MFT983083 MPP983083 MZL983083 NJH983083 NTD983083 OCZ983083 OMV983083 OWR983083 PGN983083 PQJ983083 QAF983083 QKB983083 QTX983083 RDT983083 RNP983083 RXL983083 SHH983083 SRD983083 TAZ983083 TKV983083 TUR983083 UEN983083 UOJ983083 UYF983083 VIB983083 VRX983083 WBT983083 WLP983083 WVL983083 D43 IZ43 SV43 ACR43 AMN43 AWJ43 BGF43 BQB43 BZX43 CJT43 CTP43 DDL43 DNH43 DXD43 EGZ43 EQV43 FAR43 FKN43 FUJ43 GEF43 GOB43 GXX43 HHT43 HRP43 IBL43 ILH43 IVD43 JEZ43 JOV43 JYR43 KIN43 KSJ43 LCF43 LMB43 LVX43 MFT43 MPP43 MZL43 NJH43 NTD43 OCZ43 OMV43 OWR43 PGN43 PQJ43 QAF43 QKB43 QTX43 RDT43 RNP43 RXL43 SHH43 SRD43 TAZ43 TKV43 TUR43 UEN43 UOJ43 UYF43 VIB43 VRX43 WBT43 WLP43 WVL43">
      <formula1>$AA$1:$AA$2</formula1>
    </dataValidation>
  </dataValidations>
  <printOptions horizontalCentered="1"/>
  <pageMargins left="0.39370078740157483" right="0.31496062992125984" top="0.39370078740157483" bottom="0.19685039370078741" header="0.31496062992125984" footer="0.31496062992125984"/>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rgb="FF00B0F0"/>
  </sheetPr>
  <dimension ref="A1:BZ21"/>
  <sheetViews>
    <sheetView zoomScaleNormal="100" workbookViewId="0">
      <pane xSplit="2" ySplit="2" topLeftCell="XEM3" activePane="bottomRight" state="frozen"/>
      <selection activeCell="I18" sqref="I18"/>
      <selection pane="topRight" activeCell="I18" sqref="I18"/>
      <selection pane="bottomLeft" activeCell="I18" sqref="I18"/>
      <selection pane="bottomRight" activeCell="XER22" sqref="XER22"/>
    </sheetView>
  </sheetViews>
  <sheetFormatPr defaultColWidth="9" defaultRowHeight="13.5"/>
  <cols>
    <col min="1" max="1" width="11" style="93" bestFit="1" customWidth="1"/>
    <col min="2" max="2" width="51.125" style="130" customWidth="1"/>
    <col min="3" max="52" width="8.125" style="472" customWidth="1"/>
    <col min="53" max="74" width="8.125" style="130" customWidth="1"/>
    <col min="75" max="75" width="47.75" style="130" bestFit="1" customWidth="1"/>
    <col min="76" max="76" width="33.75" style="130" customWidth="1"/>
    <col min="77" max="78" width="14.375" style="130" bestFit="1" customWidth="1"/>
    <col min="79" max="16384" width="9" style="130"/>
  </cols>
  <sheetData>
    <row r="1" spans="1:78" s="1115" customFormat="1" ht="14.25">
      <c r="A1" s="298"/>
      <c r="B1" s="470">
        <v>1</v>
      </c>
      <c r="C1" s="470">
        <v>2</v>
      </c>
      <c r="D1" s="1115">
        <v>3</v>
      </c>
      <c r="E1" s="470">
        <v>4</v>
      </c>
      <c r="F1" s="470">
        <v>5</v>
      </c>
      <c r="G1" s="1115">
        <v>6</v>
      </c>
      <c r="H1" s="470">
        <v>7</v>
      </c>
      <c r="I1" s="470">
        <v>8</v>
      </c>
      <c r="J1" s="1115">
        <v>9</v>
      </c>
      <c r="K1" s="470">
        <v>10</v>
      </c>
      <c r="L1" s="470">
        <v>11</v>
      </c>
      <c r="M1" s="1115">
        <v>12</v>
      </c>
      <c r="N1" s="470">
        <v>13</v>
      </c>
      <c r="O1" s="470">
        <v>14</v>
      </c>
      <c r="P1" s="1115">
        <v>15</v>
      </c>
      <c r="Q1" s="470">
        <v>16</v>
      </c>
      <c r="R1" s="470">
        <v>17</v>
      </c>
      <c r="S1" s="1115">
        <v>18</v>
      </c>
      <c r="T1" s="470">
        <v>19</v>
      </c>
      <c r="U1" s="470">
        <v>20</v>
      </c>
      <c r="V1" s="1115">
        <v>21</v>
      </c>
      <c r="W1" s="470">
        <v>22</v>
      </c>
      <c r="X1" s="470">
        <v>23</v>
      </c>
      <c r="Y1" s="1115">
        <v>24</v>
      </c>
      <c r="Z1" s="470">
        <v>25</v>
      </c>
      <c r="AA1" s="470">
        <v>26</v>
      </c>
      <c r="AB1" s="1115">
        <v>27</v>
      </c>
      <c r="AC1" s="470">
        <v>28</v>
      </c>
      <c r="AD1" s="470">
        <v>29</v>
      </c>
      <c r="AE1" s="1115">
        <v>30</v>
      </c>
      <c r="AF1" s="470">
        <v>31</v>
      </c>
      <c r="AG1" s="470">
        <v>32</v>
      </c>
      <c r="AH1" s="1115">
        <v>33</v>
      </c>
      <c r="AI1" s="470">
        <v>34</v>
      </c>
      <c r="AJ1" s="470">
        <v>35</v>
      </c>
      <c r="AK1" s="1115">
        <v>36</v>
      </c>
      <c r="AL1" s="470">
        <v>37</v>
      </c>
      <c r="AM1" s="470">
        <v>38</v>
      </c>
      <c r="AN1" s="1115">
        <v>39</v>
      </c>
      <c r="AO1" s="470">
        <v>40</v>
      </c>
      <c r="AP1" s="470">
        <v>41</v>
      </c>
      <c r="AQ1" s="1115">
        <v>42</v>
      </c>
      <c r="AR1" s="470">
        <v>43</v>
      </c>
      <c r="AS1" s="470">
        <v>44</v>
      </c>
      <c r="AT1" s="1115">
        <v>45</v>
      </c>
      <c r="AU1" s="470">
        <v>46</v>
      </c>
      <c r="AV1" s="470">
        <v>47</v>
      </c>
      <c r="AW1" s="1115">
        <v>48</v>
      </c>
      <c r="AX1" s="470">
        <v>49</v>
      </c>
      <c r="AY1" s="470">
        <v>50</v>
      </c>
      <c r="AZ1" s="1115">
        <v>51</v>
      </c>
      <c r="BA1" s="470">
        <v>52</v>
      </c>
      <c r="BB1" s="470">
        <v>53</v>
      </c>
      <c r="BC1" s="1115">
        <v>54</v>
      </c>
      <c r="BD1" s="470">
        <v>55</v>
      </c>
      <c r="BE1" s="470">
        <v>56</v>
      </c>
      <c r="BF1" s="1115">
        <v>57</v>
      </c>
      <c r="BG1" s="470">
        <v>58</v>
      </c>
      <c r="BH1" s="470">
        <v>59</v>
      </c>
      <c r="BI1" s="1115">
        <v>60</v>
      </c>
      <c r="BJ1" s="470">
        <v>61</v>
      </c>
      <c r="BK1" s="470">
        <v>62</v>
      </c>
      <c r="BL1" s="1115">
        <v>63</v>
      </c>
      <c r="BM1" s="470">
        <v>64</v>
      </c>
      <c r="BN1" s="470">
        <v>65</v>
      </c>
      <c r="BO1" s="1115">
        <v>66</v>
      </c>
      <c r="BP1" s="470">
        <v>67</v>
      </c>
      <c r="BQ1" s="470">
        <v>68</v>
      </c>
      <c r="BR1" s="1115">
        <v>69</v>
      </c>
      <c r="BS1" s="470">
        <v>70</v>
      </c>
      <c r="BT1" s="470">
        <v>71</v>
      </c>
      <c r="BU1" s="1115">
        <v>72</v>
      </c>
      <c r="BV1" s="470">
        <v>73</v>
      </c>
      <c r="BW1" s="470">
        <v>74</v>
      </c>
      <c r="BX1" s="1115">
        <v>75</v>
      </c>
      <c r="BY1" s="470">
        <v>76</v>
      </c>
      <c r="BZ1" s="470">
        <v>77</v>
      </c>
    </row>
    <row r="2" spans="1:78" s="679" customFormat="1">
      <c r="A2" s="277" t="s">
        <v>445</v>
      </c>
      <c r="B2" s="472" t="s">
        <v>346</v>
      </c>
      <c r="C2" s="322" t="s">
        <v>353</v>
      </c>
      <c r="D2" s="322" t="s">
        <v>445</v>
      </c>
      <c r="E2" s="322" t="s">
        <v>445</v>
      </c>
      <c r="F2" s="322" t="s">
        <v>445</v>
      </c>
      <c r="G2" s="322" t="s">
        <v>445</v>
      </c>
      <c r="H2" s="322" t="s">
        <v>445</v>
      </c>
      <c r="I2" s="322" t="s">
        <v>445</v>
      </c>
      <c r="J2" s="322" t="s">
        <v>445</v>
      </c>
      <c r="K2" s="322" t="s">
        <v>445</v>
      </c>
      <c r="L2" s="322" t="s">
        <v>445</v>
      </c>
      <c r="M2" s="322" t="s">
        <v>445</v>
      </c>
      <c r="N2" s="322" t="s">
        <v>445</v>
      </c>
      <c r="O2" s="322" t="s">
        <v>445</v>
      </c>
      <c r="P2" s="322" t="s">
        <v>445</v>
      </c>
      <c r="Q2" s="322" t="s">
        <v>445</v>
      </c>
      <c r="R2" s="322" t="s">
        <v>445</v>
      </c>
      <c r="S2" s="322" t="s">
        <v>445</v>
      </c>
      <c r="T2" s="322" t="s">
        <v>445</v>
      </c>
      <c r="U2" s="322" t="s">
        <v>445</v>
      </c>
      <c r="V2" s="322" t="s">
        <v>445</v>
      </c>
      <c r="W2" s="322" t="s">
        <v>445</v>
      </c>
      <c r="X2" s="322" t="s">
        <v>445</v>
      </c>
      <c r="Y2" s="322" t="s">
        <v>445</v>
      </c>
      <c r="Z2" s="322" t="s">
        <v>445</v>
      </c>
      <c r="AA2" s="322" t="s">
        <v>445</v>
      </c>
      <c r="AB2" s="322" t="s">
        <v>445</v>
      </c>
      <c r="AC2" s="322" t="s">
        <v>445</v>
      </c>
      <c r="AD2" s="322" t="s">
        <v>445</v>
      </c>
      <c r="AE2" s="322" t="s">
        <v>445</v>
      </c>
      <c r="AF2" s="322" t="s">
        <v>445</v>
      </c>
      <c r="AG2" s="322" t="s">
        <v>445</v>
      </c>
      <c r="AH2" s="322" t="s">
        <v>445</v>
      </c>
      <c r="AI2" s="322" t="s">
        <v>445</v>
      </c>
      <c r="AJ2" s="322" t="s">
        <v>445</v>
      </c>
      <c r="AK2" s="322" t="s">
        <v>445</v>
      </c>
      <c r="AL2" s="322" t="s">
        <v>445</v>
      </c>
      <c r="AM2" s="322" t="s">
        <v>445</v>
      </c>
      <c r="AN2" s="322" t="s">
        <v>445</v>
      </c>
      <c r="AO2" s="322" t="s">
        <v>445</v>
      </c>
      <c r="AP2" s="322" t="s">
        <v>445</v>
      </c>
      <c r="AQ2" s="322" t="s">
        <v>445</v>
      </c>
      <c r="AR2" s="322" t="s">
        <v>445</v>
      </c>
      <c r="AS2" s="322" t="s">
        <v>445</v>
      </c>
      <c r="AT2" s="322" t="s">
        <v>445</v>
      </c>
      <c r="AU2" s="322" t="s">
        <v>445</v>
      </c>
      <c r="AV2" s="322" t="s">
        <v>445</v>
      </c>
      <c r="AW2" s="322" t="s">
        <v>445</v>
      </c>
      <c r="AX2" s="322" t="s">
        <v>445</v>
      </c>
      <c r="AY2" s="322" t="s">
        <v>445</v>
      </c>
      <c r="AZ2" s="322" t="s">
        <v>445</v>
      </c>
      <c r="BA2" s="322" t="s">
        <v>445</v>
      </c>
      <c r="BB2" s="322" t="s">
        <v>445</v>
      </c>
      <c r="BC2" s="322" t="s">
        <v>445</v>
      </c>
      <c r="BD2" s="322" t="s">
        <v>445</v>
      </c>
      <c r="BE2" s="322" t="s">
        <v>445</v>
      </c>
      <c r="BF2" s="322" t="s">
        <v>445</v>
      </c>
      <c r="BG2" s="322" t="s">
        <v>445</v>
      </c>
      <c r="BH2" s="322" t="s">
        <v>445</v>
      </c>
      <c r="BI2" s="322" t="s">
        <v>445</v>
      </c>
      <c r="BJ2" s="322" t="s">
        <v>445</v>
      </c>
      <c r="BK2" s="322" t="s">
        <v>445</v>
      </c>
      <c r="BL2" s="322" t="s">
        <v>445</v>
      </c>
      <c r="BM2" s="322" t="s">
        <v>445</v>
      </c>
      <c r="BN2" s="322" t="s">
        <v>445</v>
      </c>
      <c r="BO2" s="322" t="s">
        <v>445</v>
      </c>
      <c r="BP2" s="322" t="s">
        <v>445</v>
      </c>
      <c r="BQ2" s="322" t="s">
        <v>445</v>
      </c>
      <c r="BR2" s="322" t="s">
        <v>445</v>
      </c>
      <c r="BS2" s="322" t="s">
        <v>445</v>
      </c>
      <c r="BT2" s="322" t="s">
        <v>445</v>
      </c>
      <c r="BU2" s="322" t="s">
        <v>445</v>
      </c>
      <c r="BV2" s="322" t="s">
        <v>352</v>
      </c>
      <c r="BW2" s="322" t="s">
        <v>354</v>
      </c>
      <c r="BX2" s="322" t="s">
        <v>355</v>
      </c>
      <c r="BY2" s="322" t="s">
        <v>450</v>
      </c>
      <c r="BZ2" s="322" t="s">
        <v>451</v>
      </c>
    </row>
    <row r="3" spans="1:78" ht="14.25">
      <c r="A3" s="683" t="s">
        <v>760</v>
      </c>
      <c r="B3" s="471" t="s">
        <v>516</v>
      </c>
      <c r="C3" s="472" t="s">
        <v>445</v>
      </c>
      <c r="D3" s="472" t="s">
        <v>445</v>
      </c>
      <c r="E3" s="22" t="s">
        <v>532</v>
      </c>
      <c r="F3" s="1116" t="s">
        <v>445</v>
      </c>
      <c r="G3" s="22" t="s">
        <v>533</v>
      </c>
      <c r="H3" s="1116" t="s">
        <v>445</v>
      </c>
      <c r="I3" s="22" t="s">
        <v>534</v>
      </c>
      <c r="J3" s="22" t="s">
        <v>445</v>
      </c>
      <c r="K3" s="22" t="s">
        <v>535</v>
      </c>
      <c r="L3" s="472" t="s">
        <v>445</v>
      </c>
      <c r="M3" s="1117" t="s">
        <v>536</v>
      </c>
      <c r="N3" s="472" t="s">
        <v>445</v>
      </c>
      <c r="O3" s="472" t="s">
        <v>537</v>
      </c>
      <c r="P3" s="472" t="s">
        <v>445</v>
      </c>
      <c r="Q3" s="472" t="s">
        <v>538</v>
      </c>
      <c r="R3" s="472" t="s">
        <v>445</v>
      </c>
      <c r="S3" s="472" t="s">
        <v>539</v>
      </c>
      <c r="T3" s="472" t="s">
        <v>445</v>
      </c>
      <c r="U3" s="472" t="s">
        <v>540</v>
      </c>
      <c r="V3" s="472" t="s">
        <v>445</v>
      </c>
      <c r="W3" s="472" t="s">
        <v>541</v>
      </c>
      <c r="X3" s="472" t="s">
        <v>445</v>
      </c>
      <c r="Y3" s="472" t="s">
        <v>542</v>
      </c>
      <c r="Z3" s="472" t="s">
        <v>445</v>
      </c>
      <c r="AA3" s="472" t="s">
        <v>543</v>
      </c>
      <c r="AB3" s="472" t="s">
        <v>445</v>
      </c>
      <c r="AC3" s="472" t="s">
        <v>445</v>
      </c>
      <c r="AD3" s="472" t="s">
        <v>445</v>
      </c>
      <c r="AE3" s="472" t="s">
        <v>445</v>
      </c>
      <c r="AF3" s="472" t="s">
        <v>445</v>
      </c>
      <c r="AG3" s="472" t="s">
        <v>445</v>
      </c>
      <c r="AH3" s="472" t="s">
        <v>445</v>
      </c>
      <c r="AI3" s="472" t="s">
        <v>445</v>
      </c>
      <c r="AJ3" s="472" t="s">
        <v>445</v>
      </c>
      <c r="AK3" s="472" t="s">
        <v>445</v>
      </c>
      <c r="AL3" s="472" t="s">
        <v>445</v>
      </c>
      <c r="AM3" s="472" t="s">
        <v>445</v>
      </c>
      <c r="AN3" s="472" t="s">
        <v>445</v>
      </c>
      <c r="AO3" s="472" t="s">
        <v>445</v>
      </c>
      <c r="AP3" s="472" t="s">
        <v>445</v>
      </c>
      <c r="AQ3" s="472" t="s">
        <v>445</v>
      </c>
      <c r="AR3" s="472" t="s">
        <v>445</v>
      </c>
      <c r="AS3" s="472" t="s">
        <v>445</v>
      </c>
      <c r="AT3" s="472" t="s">
        <v>445</v>
      </c>
      <c r="AU3" s="472" t="s">
        <v>445</v>
      </c>
      <c r="AV3" s="472" t="s">
        <v>445</v>
      </c>
      <c r="AW3" s="472" t="s">
        <v>445</v>
      </c>
      <c r="AX3" s="472" t="s">
        <v>445</v>
      </c>
      <c r="AY3" s="472" t="s">
        <v>445</v>
      </c>
      <c r="AZ3" s="472" t="s">
        <v>445</v>
      </c>
      <c r="BA3" s="472" t="s">
        <v>445</v>
      </c>
      <c r="BB3" s="472" t="s">
        <v>445</v>
      </c>
      <c r="BC3" s="472" t="s">
        <v>445</v>
      </c>
      <c r="BD3" s="472" t="s">
        <v>445</v>
      </c>
      <c r="BE3" s="472" t="s">
        <v>445</v>
      </c>
      <c r="BF3" s="472" t="s">
        <v>445</v>
      </c>
      <c r="BG3" s="472" t="s">
        <v>445</v>
      </c>
      <c r="BH3" s="472" t="s">
        <v>445</v>
      </c>
      <c r="BI3" s="472" t="s">
        <v>445</v>
      </c>
      <c r="BJ3" s="472" t="s">
        <v>445</v>
      </c>
      <c r="BK3" s="472" t="s">
        <v>445</v>
      </c>
      <c r="BL3" s="472" t="s">
        <v>445</v>
      </c>
      <c r="BM3" s="472" t="s">
        <v>445</v>
      </c>
      <c r="BN3" s="472" t="s">
        <v>445</v>
      </c>
      <c r="BO3" s="472" t="s">
        <v>445</v>
      </c>
      <c r="BP3" s="472" t="s">
        <v>445</v>
      </c>
      <c r="BQ3" s="472" t="s">
        <v>445</v>
      </c>
      <c r="BR3" s="472" t="s">
        <v>445</v>
      </c>
      <c r="BS3" s="472" t="s">
        <v>445</v>
      </c>
      <c r="BT3" s="472" t="s">
        <v>445</v>
      </c>
      <c r="BU3" s="472" t="s">
        <v>445</v>
      </c>
      <c r="BV3" s="472">
        <v>1</v>
      </c>
      <c r="BW3" s="472" t="s">
        <v>445</v>
      </c>
      <c r="BX3" s="472" t="s">
        <v>445</v>
      </c>
      <c r="BY3" s="472" t="s">
        <v>489</v>
      </c>
      <c r="BZ3" s="472" t="s">
        <v>445</v>
      </c>
    </row>
    <row r="4" spans="1:78" ht="14.25">
      <c r="A4" s="683"/>
      <c r="B4" s="471" t="s">
        <v>517</v>
      </c>
      <c r="C4" s="472" t="s">
        <v>445</v>
      </c>
      <c r="D4" s="472" t="s">
        <v>445</v>
      </c>
      <c r="E4" s="22" t="s">
        <v>544</v>
      </c>
      <c r="F4" s="1116" t="s">
        <v>445</v>
      </c>
      <c r="G4" s="22" t="s">
        <v>533</v>
      </c>
      <c r="H4" s="1116" t="s">
        <v>445</v>
      </c>
      <c r="I4" s="22" t="s">
        <v>534</v>
      </c>
      <c r="J4" s="22" t="s">
        <v>445</v>
      </c>
      <c r="K4" s="22" t="s">
        <v>545</v>
      </c>
      <c r="L4" s="22" t="s">
        <v>445</v>
      </c>
      <c r="M4" s="22" t="s">
        <v>536</v>
      </c>
      <c r="N4" s="472" t="s">
        <v>445</v>
      </c>
      <c r="O4" s="22" t="s">
        <v>546</v>
      </c>
      <c r="P4" s="472" t="s">
        <v>445</v>
      </c>
      <c r="Q4" s="1117" t="s">
        <v>537</v>
      </c>
      <c r="R4" s="472" t="s">
        <v>445</v>
      </c>
      <c r="S4" s="472" t="s">
        <v>539</v>
      </c>
      <c r="T4" s="472" t="s">
        <v>445</v>
      </c>
      <c r="U4" s="472" t="s">
        <v>547</v>
      </c>
      <c r="V4" s="472" t="s">
        <v>445</v>
      </c>
      <c r="W4" s="472" t="s">
        <v>548</v>
      </c>
      <c r="X4" s="472" t="s">
        <v>445</v>
      </c>
      <c r="Y4" s="472" t="s">
        <v>549</v>
      </c>
      <c r="Z4" s="472" t="s">
        <v>445</v>
      </c>
      <c r="AA4" s="472" t="s">
        <v>540</v>
      </c>
      <c r="AB4" s="472" t="s">
        <v>445</v>
      </c>
      <c r="AC4" s="472" t="s">
        <v>550</v>
      </c>
      <c r="AD4" s="472" t="s">
        <v>445</v>
      </c>
      <c r="AE4" s="472" t="s">
        <v>543</v>
      </c>
      <c r="AF4" s="472" t="s">
        <v>445</v>
      </c>
      <c r="AG4" s="472" t="s">
        <v>445</v>
      </c>
      <c r="AH4" s="472" t="s">
        <v>445</v>
      </c>
      <c r="AI4" s="472" t="s">
        <v>445</v>
      </c>
      <c r="AJ4" s="472" t="s">
        <v>445</v>
      </c>
      <c r="AK4" s="472" t="s">
        <v>445</v>
      </c>
      <c r="AL4" s="472" t="s">
        <v>445</v>
      </c>
      <c r="AM4" s="472" t="s">
        <v>445</v>
      </c>
      <c r="AN4" s="472" t="s">
        <v>445</v>
      </c>
      <c r="AO4" s="472" t="s">
        <v>445</v>
      </c>
      <c r="AP4" s="472" t="s">
        <v>445</v>
      </c>
      <c r="AQ4" s="472" t="s">
        <v>445</v>
      </c>
      <c r="AR4" s="472" t="s">
        <v>445</v>
      </c>
      <c r="AS4" s="472" t="s">
        <v>445</v>
      </c>
      <c r="AT4" s="472" t="s">
        <v>445</v>
      </c>
      <c r="AU4" s="472" t="s">
        <v>445</v>
      </c>
      <c r="AV4" s="472" t="s">
        <v>445</v>
      </c>
      <c r="AW4" s="472" t="s">
        <v>445</v>
      </c>
      <c r="AX4" s="472" t="s">
        <v>445</v>
      </c>
      <c r="AY4" s="472" t="s">
        <v>445</v>
      </c>
      <c r="AZ4" s="472" t="s">
        <v>445</v>
      </c>
      <c r="BA4" s="472" t="s">
        <v>445</v>
      </c>
      <c r="BB4" s="472" t="s">
        <v>445</v>
      </c>
      <c r="BC4" s="472" t="s">
        <v>445</v>
      </c>
      <c r="BD4" s="472" t="s">
        <v>445</v>
      </c>
      <c r="BE4" s="472" t="s">
        <v>445</v>
      </c>
      <c r="BF4" s="472" t="s">
        <v>445</v>
      </c>
      <c r="BG4" s="472" t="s">
        <v>445</v>
      </c>
      <c r="BH4" s="472" t="s">
        <v>445</v>
      </c>
      <c r="BI4" s="472" t="s">
        <v>445</v>
      </c>
      <c r="BJ4" s="472" t="s">
        <v>445</v>
      </c>
      <c r="BK4" s="472" t="s">
        <v>445</v>
      </c>
      <c r="BL4" s="472" t="s">
        <v>445</v>
      </c>
      <c r="BM4" s="472" t="s">
        <v>445</v>
      </c>
      <c r="BN4" s="472" t="s">
        <v>445</v>
      </c>
      <c r="BO4" s="472" t="s">
        <v>445</v>
      </c>
      <c r="BP4" s="472" t="s">
        <v>445</v>
      </c>
      <c r="BQ4" s="472" t="s">
        <v>445</v>
      </c>
      <c r="BR4" s="472" t="s">
        <v>445</v>
      </c>
      <c r="BS4" s="472" t="s">
        <v>445</v>
      </c>
      <c r="BT4" s="472" t="s">
        <v>445</v>
      </c>
      <c r="BU4" s="472" t="s">
        <v>445</v>
      </c>
      <c r="BV4" s="472">
        <v>1</v>
      </c>
      <c r="BW4" s="472" t="s">
        <v>445</v>
      </c>
      <c r="BX4" s="472" t="s">
        <v>445</v>
      </c>
      <c r="BY4" s="1118">
        <v>361616000</v>
      </c>
      <c r="BZ4" s="472" t="s">
        <v>445</v>
      </c>
    </row>
    <row r="5" spans="1:78" ht="14.25">
      <c r="A5" s="683"/>
      <c r="B5" s="471" t="s">
        <v>529</v>
      </c>
      <c r="C5" s="472" t="s">
        <v>445</v>
      </c>
      <c r="D5" s="472" t="s">
        <v>445</v>
      </c>
      <c r="E5" s="22" t="s">
        <v>532</v>
      </c>
      <c r="F5" s="22" t="s">
        <v>445</v>
      </c>
      <c r="G5" s="22" t="s">
        <v>533</v>
      </c>
      <c r="H5" s="1116" t="s">
        <v>445</v>
      </c>
      <c r="I5" s="22" t="s">
        <v>534</v>
      </c>
      <c r="J5" s="22" t="s">
        <v>445</v>
      </c>
      <c r="K5" s="22" t="s">
        <v>552</v>
      </c>
      <c r="L5" s="22" t="s">
        <v>445</v>
      </c>
      <c r="M5" s="22" t="s">
        <v>536</v>
      </c>
      <c r="N5" s="22" t="s">
        <v>445</v>
      </c>
      <c r="O5" s="22" t="s">
        <v>537</v>
      </c>
      <c r="P5" s="22" t="s">
        <v>445</v>
      </c>
      <c r="Q5" s="472" t="s">
        <v>539</v>
      </c>
      <c r="R5" s="1117" t="s">
        <v>445</v>
      </c>
      <c r="S5" s="472" t="s">
        <v>553</v>
      </c>
      <c r="T5" s="472" t="s">
        <v>445</v>
      </c>
      <c r="U5" s="472" t="s">
        <v>548</v>
      </c>
      <c r="V5" s="472" t="s">
        <v>445</v>
      </c>
      <c r="W5" s="472" t="s">
        <v>549</v>
      </c>
      <c r="X5" s="472" t="s">
        <v>445</v>
      </c>
      <c r="Y5" s="472" t="s">
        <v>540</v>
      </c>
      <c r="Z5" s="472" t="s">
        <v>445</v>
      </c>
      <c r="AA5" s="472" t="s">
        <v>550</v>
      </c>
      <c r="AB5" s="472" t="s">
        <v>445</v>
      </c>
      <c r="AC5" s="472" t="s">
        <v>543</v>
      </c>
      <c r="AD5" s="472" t="s">
        <v>445</v>
      </c>
      <c r="AE5" s="472" t="s">
        <v>445</v>
      </c>
      <c r="AF5" s="472" t="s">
        <v>445</v>
      </c>
      <c r="AG5" s="472" t="s">
        <v>445</v>
      </c>
      <c r="AH5" s="472" t="s">
        <v>445</v>
      </c>
      <c r="AI5" s="472" t="s">
        <v>445</v>
      </c>
      <c r="AJ5" s="472" t="s">
        <v>445</v>
      </c>
      <c r="AK5" s="472" t="s">
        <v>445</v>
      </c>
      <c r="AL5" s="472" t="s">
        <v>445</v>
      </c>
      <c r="AM5" s="472" t="s">
        <v>445</v>
      </c>
      <c r="AN5" s="472" t="s">
        <v>445</v>
      </c>
      <c r="AO5" s="472" t="s">
        <v>445</v>
      </c>
      <c r="AP5" s="472" t="s">
        <v>445</v>
      </c>
      <c r="AQ5" s="472" t="s">
        <v>445</v>
      </c>
      <c r="AR5" s="472" t="s">
        <v>445</v>
      </c>
      <c r="AS5" s="472" t="s">
        <v>445</v>
      </c>
      <c r="AT5" s="472" t="s">
        <v>445</v>
      </c>
      <c r="AU5" s="472" t="s">
        <v>445</v>
      </c>
      <c r="AV5" s="472" t="s">
        <v>445</v>
      </c>
      <c r="AW5" s="472" t="s">
        <v>445</v>
      </c>
      <c r="AX5" s="472" t="s">
        <v>445</v>
      </c>
      <c r="AY5" s="472" t="s">
        <v>445</v>
      </c>
      <c r="AZ5" s="472" t="s">
        <v>445</v>
      </c>
      <c r="BA5" s="472" t="s">
        <v>445</v>
      </c>
      <c r="BB5" s="472" t="s">
        <v>445</v>
      </c>
      <c r="BC5" s="472" t="s">
        <v>445</v>
      </c>
      <c r="BD5" s="472" t="s">
        <v>445</v>
      </c>
      <c r="BE5" s="472" t="s">
        <v>445</v>
      </c>
      <c r="BF5" s="472" t="s">
        <v>445</v>
      </c>
      <c r="BG5" s="472" t="s">
        <v>445</v>
      </c>
      <c r="BH5" s="472" t="s">
        <v>445</v>
      </c>
      <c r="BI5" s="472" t="s">
        <v>445</v>
      </c>
      <c r="BJ5" s="472" t="s">
        <v>445</v>
      </c>
      <c r="BK5" s="472" t="s">
        <v>445</v>
      </c>
      <c r="BL5" s="472" t="s">
        <v>445</v>
      </c>
      <c r="BM5" s="472" t="s">
        <v>445</v>
      </c>
      <c r="BN5" s="472" t="s">
        <v>445</v>
      </c>
      <c r="BO5" s="472" t="s">
        <v>445</v>
      </c>
      <c r="BP5" s="472" t="s">
        <v>445</v>
      </c>
      <c r="BQ5" s="472" t="s">
        <v>445</v>
      </c>
      <c r="BR5" s="472" t="s">
        <v>445</v>
      </c>
      <c r="BS5" s="472" t="s">
        <v>445</v>
      </c>
      <c r="BT5" s="472" t="s">
        <v>445</v>
      </c>
      <c r="BU5" s="472" t="s">
        <v>445</v>
      </c>
      <c r="BV5" s="472">
        <v>1</v>
      </c>
      <c r="BW5" s="472" t="s">
        <v>445</v>
      </c>
      <c r="BX5" s="472" t="s">
        <v>445</v>
      </c>
      <c r="BY5" s="1118">
        <v>292893000</v>
      </c>
      <c r="BZ5" s="472" t="s">
        <v>445</v>
      </c>
    </row>
    <row r="6" spans="1:78" ht="14.25">
      <c r="A6" s="683"/>
      <c r="B6" s="471" t="s">
        <v>794</v>
      </c>
      <c r="E6" s="22" t="s">
        <v>544</v>
      </c>
      <c r="F6" s="22"/>
      <c r="G6" s="22" t="s">
        <v>533</v>
      </c>
      <c r="H6" s="1116"/>
      <c r="I6" s="22" t="s">
        <v>534</v>
      </c>
      <c r="J6" s="22"/>
      <c r="K6" s="22" t="s">
        <v>545</v>
      </c>
      <c r="L6" s="22"/>
      <c r="M6" s="22" t="s">
        <v>536</v>
      </c>
      <c r="N6" s="22"/>
      <c r="O6" s="22" t="s">
        <v>537</v>
      </c>
      <c r="P6" s="22"/>
      <c r="Q6" s="472" t="s">
        <v>539</v>
      </c>
      <c r="R6" s="1117"/>
      <c r="S6" s="472" t="s">
        <v>553</v>
      </c>
      <c r="U6" s="472" t="s">
        <v>548</v>
      </c>
      <c r="W6" s="472" t="s">
        <v>549</v>
      </c>
      <c r="Y6" s="472" t="s">
        <v>540</v>
      </c>
      <c r="AA6" s="472" t="s">
        <v>550</v>
      </c>
      <c r="BA6" s="472"/>
      <c r="BB6" s="472"/>
      <c r="BC6" s="472"/>
      <c r="BD6" s="472"/>
      <c r="BE6" s="472"/>
      <c r="BF6" s="472"/>
      <c r="BG6" s="472"/>
      <c r="BH6" s="472"/>
      <c r="BI6" s="472"/>
      <c r="BJ6" s="472"/>
      <c r="BK6" s="472"/>
      <c r="BL6" s="472"/>
      <c r="BM6" s="472"/>
      <c r="BN6" s="472"/>
      <c r="BO6" s="472"/>
      <c r="BP6" s="472"/>
      <c r="BQ6" s="472"/>
      <c r="BR6" s="472"/>
      <c r="BS6" s="472"/>
      <c r="BT6" s="472"/>
      <c r="BU6" s="472"/>
      <c r="BV6" s="472">
        <v>1</v>
      </c>
      <c r="BW6" s="472"/>
      <c r="BX6" s="472"/>
      <c r="BY6" s="1118">
        <v>67526000</v>
      </c>
      <c r="BZ6" s="472"/>
    </row>
    <row r="7" spans="1:78" ht="14.25">
      <c r="A7" s="683"/>
      <c r="B7" s="471" t="s">
        <v>518</v>
      </c>
      <c r="C7" s="472" t="s">
        <v>445</v>
      </c>
      <c r="D7" s="472" t="s">
        <v>445</v>
      </c>
      <c r="E7" s="22" t="s">
        <v>554</v>
      </c>
      <c r="F7" s="22" t="s">
        <v>445</v>
      </c>
      <c r="G7" s="22" t="s">
        <v>555</v>
      </c>
      <c r="H7" s="22" t="s">
        <v>445</v>
      </c>
      <c r="I7" s="22" t="s">
        <v>556</v>
      </c>
      <c r="J7" s="22" t="s">
        <v>445</v>
      </c>
      <c r="K7" s="22" t="s">
        <v>557</v>
      </c>
      <c r="L7" s="22" t="s">
        <v>445</v>
      </c>
      <c r="M7" s="22" t="s">
        <v>558</v>
      </c>
      <c r="N7" s="22" t="s">
        <v>445</v>
      </c>
      <c r="O7" s="22" t="s">
        <v>559</v>
      </c>
      <c r="P7" s="22" t="s">
        <v>445</v>
      </c>
      <c r="Q7" s="22" t="s">
        <v>560</v>
      </c>
      <c r="R7" s="22" t="s">
        <v>445</v>
      </c>
      <c r="S7" s="1117" t="s">
        <v>561</v>
      </c>
      <c r="T7" s="22" t="s">
        <v>445</v>
      </c>
      <c r="U7" s="22" t="s">
        <v>565</v>
      </c>
      <c r="V7" s="1119" t="s">
        <v>445</v>
      </c>
      <c r="W7" s="22" t="s">
        <v>445</v>
      </c>
      <c r="X7" s="22" t="s">
        <v>445</v>
      </c>
      <c r="Y7" s="472" t="s">
        <v>445</v>
      </c>
      <c r="Z7" s="472" t="s">
        <v>445</v>
      </c>
      <c r="AA7" s="472" t="s">
        <v>445</v>
      </c>
      <c r="AB7" s="472" t="s">
        <v>445</v>
      </c>
      <c r="AC7" s="472" t="s">
        <v>445</v>
      </c>
      <c r="AD7" s="472" t="s">
        <v>445</v>
      </c>
      <c r="AE7" s="472" t="s">
        <v>445</v>
      </c>
      <c r="AF7" s="472" t="s">
        <v>445</v>
      </c>
      <c r="AG7" s="472" t="s">
        <v>445</v>
      </c>
      <c r="AH7" s="472" t="s">
        <v>445</v>
      </c>
      <c r="AI7" s="472" t="s">
        <v>445</v>
      </c>
      <c r="AJ7" s="472" t="s">
        <v>445</v>
      </c>
      <c r="AK7" s="472" t="s">
        <v>445</v>
      </c>
      <c r="AL7" s="472" t="s">
        <v>445</v>
      </c>
      <c r="AM7" s="472" t="s">
        <v>445</v>
      </c>
      <c r="AN7" s="472" t="s">
        <v>445</v>
      </c>
      <c r="AO7" s="472" t="s">
        <v>445</v>
      </c>
      <c r="AP7" s="472" t="s">
        <v>445</v>
      </c>
      <c r="AQ7" s="472" t="s">
        <v>445</v>
      </c>
      <c r="AR7" s="472" t="s">
        <v>445</v>
      </c>
      <c r="AS7" s="472" t="s">
        <v>445</v>
      </c>
      <c r="AT7" s="472" t="s">
        <v>445</v>
      </c>
      <c r="AU7" s="472" t="s">
        <v>445</v>
      </c>
      <c r="AV7" s="472" t="s">
        <v>445</v>
      </c>
      <c r="AW7" s="472" t="s">
        <v>445</v>
      </c>
      <c r="AX7" s="472" t="s">
        <v>445</v>
      </c>
      <c r="AY7" s="472" t="s">
        <v>445</v>
      </c>
      <c r="AZ7" s="472" t="s">
        <v>445</v>
      </c>
      <c r="BA7" s="472" t="s">
        <v>445</v>
      </c>
      <c r="BB7" s="472" t="s">
        <v>445</v>
      </c>
      <c r="BC7" s="472" t="s">
        <v>445</v>
      </c>
      <c r="BD7" s="472" t="s">
        <v>445</v>
      </c>
      <c r="BE7" s="472" t="s">
        <v>445</v>
      </c>
      <c r="BF7" s="472" t="s">
        <v>445</v>
      </c>
      <c r="BG7" s="472" t="s">
        <v>445</v>
      </c>
      <c r="BH7" s="472" t="s">
        <v>445</v>
      </c>
      <c r="BI7" s="472" t="s">
        <v>445</v>
      </c>
      <c r="BJ7" s="472" t="s">
        <v>445</v>
      </c>
      <c r="BK7" s="472" t="s">
        <v>445</v>
      </c>
      <c r="BL7" s="472" t="s">
        <v>445</v>
      </c>
      <c r="BM7" s="472" t="s">
        <v>445</v>
      </c>
      <c r="BN7" s="472" t="s">
        <v>445</v>
      </c>
      <c r="BO7" s="472" t="s">
        <v>445</v>
      </c>
      <c r="BP7" s="472" t="s">
        <v>445</v>
      </c>
      <c r="BQ7" s="472" t="s">
        <v>445</v>
      </c>
      <c r="BR7" s="472" t="s">
        <v>445</v>
      </c>
      <c r="BS7" s="472" t="s">
        <v>445</v>
      </c>
      <c r="BT7" s="472" t="s">
        <v>445</v>
      </c>
      <c r="BU7" s="472" t="s">
        <v>445</v>
      </c>
      <c r="BV7" s="472">
        <v>1</v>
      </c>
      <c r="BW7" s="472" t="s">
        <v>445</v>
      </c>
      <c r="BX7" s="472" t="s">
        <v>445</v>
      </c>
      <c r="BY7" s="1118">
        <v>19526000</v>
      </c>
      <c r="BZ7" s="472" t="s">
        <v>445</v>
      </c>
    </row>
    <row r="8" spans="1:78" ht="14.25">
      <c r="A8" s="683"/>
      <c r="B8" s="471" t="s">
        <v>519</v>
      </c>
      <c r="C8" s="472" t="s">
        <v>445</v>
      </c>
      <c r="D8" s="472" t="s">
        <v>445</v>
      </c>
      <c r="E8" s="22" t="s">
        <v>532</v>
      </c>
      <c r="F8" s="472" t="s">
        <v>445</v>
      </c>
      <c r="G8" s="22" t="s">
        <v>533</v>
      </c>
      <c r="H8" s="22" t="s">
        <v>445</v>
      </c>
      <c r="I8" s="22" t="s">
        <v>534</v>
      </c>
      <c r="J8" s="22" t="s">
        <v>445</v>
      </c>
      <c r="K8" s="22" t="s">
        <v>545</v>
      </c>
      <c r="L8" s="22" t="s">
        <v>445</v>
      </c>
      <c r="M8" s="22" t="s">
        <v>536</v>
      </c>
      <c r="N8" s="22" t="s">
        <v>445</v>
      </c>
      <c r="O8" s="22" t="s">
        <v>562</v>
      </c>
      <c r="P8" s="22" t="s">
        <v>445</v>
      </c>
      <c r="Q8" s="22" t="s">
        <v>537</v>
      </c>
      <c r="R8" s="22" t="s">
        <v>445</v>
      </c>
      <c r="S8" s="472" t="s">
        <v>539</v>
      </c>
      <c r="T8" s="1117" t="s">
        <v>445</v>
      </c>
      <c r="U8" s="472" t="s">
        <v>547</v>
      </c>
      <c r="V8" s="472" t="s">
        <v>445</v>
      </c>
      <c r="W8" s="472" t="s">
        <v>563</v>
      </c>
      <c r="X8" s="472" t="s">
        <v>445</v>
      </c>
      <c r="Y8" s="472" t="s">
        <v>558</v>
      </c>
      <c r="Z8" s="472" t="s">
        <v>445</v>
      </c>
      <c r="AA8" s="472" t="s">
        <v>564</v>
      </c>
      <c r="AB8" s="472" t="s">
        <v>445</v>
      </c>
      <c r="AC8" s="472" t="s">
        <v>561</v>
      </c>
      <c r="AD8" s="472" t="s">
        <v>445</v>
      </c>
      <c r="AE8" s="472" t="s">
        <v>565</v>
      </c>
      <c r="AF8" s="472" t="s">
        <v>445</v>
      </c>
      <c r="AG8" s="472" t="s">
        <v>445</v>
      </c>
      <c r="AH8" s="472" t="s">
        <v>445</v>
      </c>
      <c r="AI8" s="472" t="s">
        <v>445</v>
      </c>
      <c r="AJ8" s="472" t="s">
        <v>445</v>
      </c>
      <c r="AK8" s="472" t="s">
        <v>445</v>
      </c>
      <c r="AL8" s="472" t="s">
        <v>445</v>
      </c>
      <c r="AM8" s="472" t="s">
        <v>445</v>
      </c>
      <c r="AN8" s="472" t="s">
        <v>445</v>
      </c>
      <c r="AO8" s="472" t="s">
        <v>445</v>
      </c>
      <c r="AP8" s="472" t="s">
        <v>445</v>
      </c>
      <c r="AQ8" s="472" t="s">
        <v>445</v>
      </c>
      <c r="AR8" s="472" t="s">
        <v>445</v>
      </c>
      <c r="AS8" s="472" t="s">
        <v>445</v>
      </c>
      <c r="AT8" s="472" t="s">
        <v>445</v>
      </c>
      <c r="AU8" s="472" t="s">
        <v>445</v>
      </c>
      <c r="AV8" s="472" t="s">
        <v>445</v>
      </c>
      <c r="AW8" s="472" t="s">
        <v>445</v>
      </c>
      <c r="AX8" s="472" t="s">
        <v>445</v>
      </c>
      <c r="AY8" s="472" t="s">
        <v>445</v>
      </c>
      <c r="AZ8" s="472" t="s">
        <v>445</v>
      </c>
      <c r="BA8" s="472" t="s">
        <v>445</v>
      </c>
      <c r="BB8" s="472" t="s">
        <v>445</v>
      </c>
      <c r="BC8" s="472" t="s">
        <v>445</v>
      </c>
      <c r="BD8" s="472" t="s">
        <v>445</v>
      </c>
      <c r="BE8" s="472" t="s">
        <v>445</v>
      </c>
      <c r="BF8" s="472" t="s">
        <v>445</v>
      </c>
      <c r="BG8" s="472" t="s">
        <v>445</v>
      </c>
      <c r="BH8" s="472" t="s">
        <v>445</v>
      </c>
      <c r="BI8" s="472" t="s">
        <v>445</v>
      </c>
      <c r="BJ8" s="472" t="s">
        <v>445</v>
      </c>
      <c r="BK8" s="472" t="s">
        <v>445</v>
      </c>
      <c r="BL8" s="472" t="s">
        <v>445</v>
      </c>
      <c r="BM8" s="472" t="s">
        <v>445</v>
      </c>
      <c r="BN8" s="472" t="s">
        <v>445</v>
      </c>
      <c r="BO8" s="472" t="s">
        <v>445</v>
      </c>
      <c r="BP8" s="472" t="s">
        <v>445</v>
      </c>
      <c r="BQ8" s="472" t="s">
        <v>445</v>
      </c>
      <c r="BR8" s="472" t="s">
        <v>445</v>
      </c>
      <c r="BS8" s="472" t="s">
        <v>445</v>
      </c>
      <c r="BT8" s="472" t="s">
        <v>445</v>
      </c>
      <c r="BU8" s="472" t="s">
        <v>445</v>
      </c>
      <c r="BV8" s="472">
        <v>1</v>
      </c>
      <c r="BW8" s="472" t="s">
        <v>445</v>
      </c>
      <c r="BX8" s="472" t="s">
        <v>445</v>
      </c>
      <c r="BY8" s="1118">
        <v>140629000</v>
      </c>
      <c r="BZ8" s="472" t="s">
        <v>445</v>
      </c>
    </row>
    <row r="9" spans="1:78" ht="14.25">
      <c r="A9" s="683"/>
      <c r="B9" s="471" t="s">
        <v>345</v>
      </c>
      <c r="C9" s="472" t="s">
        <v>445</v>
      </c>
      <c r="D9" s="472" t="s">
        <v>801</v>
      </c>
      <c r="E9" s="22" t="s">
        <v>532</v>
      </c>
      <c r="F9" s="22" t="s">
        <v>445</v>
      </c>
      <c r="G9" s="22" t="s">
        <v>533</v>
      </c>
      <c r="H9" s="1116" t="s">
        <v>445</v>
      </c>
      <c r="I9" s="22" t="s">
        <v>534</v>
      </c>
      <c r="J9" s="22" t="s">
        <v>445</v>
      </c>
      <c r="K9" s="22" t="s">
        <v>552</v>
      </c>
      <c r="L9" s="22" t="s">
        <v>445</v>
      </c>
      <c r="M9" s="22" t="s">
        <v>536</v>
      </c>
      <c r="N9" s="22" t="s">
        <v>445</v>
      </c>
      <c r="O9" s="22" t="s">
        <v>537</v>
      </c>
      <c r="P9" s="22" t="s">
        <v>445</v>
      </c>
      <c r="Q9" s="472" t="s">
        <v>539</v>
      </c>
      <c r="R9" s="1117" t="s">
        <v>445</v>
      </c>
      <c r="S9" s="472" t="s">
        <v>553</v>
      </c>
      <c r="T9" s="472" t="s">
        <v>445</v>
      </c>
      <c r="U9" s="472" t="s">
        <v>548</v>
      </c>
      <c r="V9" s="472" t="s">
        <v>445</v>
      </c>
      <c r="W9" s="472" t="s">
        <v>549</v>
      </c>
      <c r="X9" s="472" t="s">
        <v>445</v>
      </c>
      <c r="Y9" s="472" t="s">
        <v>540</v>
      </c>
      <c r="Z9" s="472" t="s">
        <v>445</v>
      </c>
      <c r="AA9" s="472" t="s">
        <v>550</v>
      </c>
      <c r="AB9" s="472" t="s">
        <v>445</v>
      </c>
      <c r="AC9" s="472" t="s">
        <v>543</v>
      </c>
      <c r="AD9" s="472" t="s">
        <v>802</v>
      </c>
      <c r="AE9" s="472" t="s">
        <v>545</v>
      </c>
      <c r="AF9" s="472" t="s">
        <v>445</v>
      </c>
      <c r="AG9" s="472" t="s">
        <v>445</v>
      </c>
      <c r="AH9" s="472" t="s">
        <v>445</v>
      </c>
      <c r="AI9" s="472" t="s">
        <v>445</v>
      </c>
      <c r="AJ9" s="472" t="s">
        <v>445</v>
      </c>
      <c r="AK9" s="472" t="s">
        <v>445</v>
      </c>
      <c r="AL9" s="472" t="s">
        <v>445</v>
      </c>
      <c r="AM9" s="472" t="s">
        <v>445</v>
      </c>
      <c r="AN9" s="472" t="s">
        <v>445</v>
      </c>
      <c r="AO9" s="472" t="s">
        <v>445</v>
      </c>
      <c r="AP9" s="472" t="s">
        <v>445</v>
      </c>
      <c r="AQ9" s="472" t="s">
        <v>445</v>
      </c>
      <c r="AR9" s="472" t="s">
        <v>445</v>
      </c>
      <c r="AS9" s="472" t="s">
        <v>445</v>
      </c>
      <c r="AT9" s="472" t="s">
        <v>445</v>
      </c>
      <c r="AU9" s="472" t="s">
        <v>445</v>
      </c>
      <c r="AV9" s="472" t="s">
        <v>445</v>
      </c>
      <c r="AW9" s="472" t="s">
        <v>445</v>
      </c>
      <c r="AX9" s="472" t="s">
        <v>445</v>
      </c>
      <c r="AY9" s="472" t="s">
        <v>445</v>
      </c>
      <c r="AZ9" s="472" t="s">
        <v>445</v>
      </c>
      <c r="BA9" s="472" t="s">
        <v>445</v>
      </c>
      <c r="BB9" s="472" t="s">
        <v>445</v>
      </c>
      <c r="BC9" s="472" t="s">
        <v>445</v>
      </c>
      <c r="BD9" s="472" t="s">
        <v>445</v>
      </c>
      <c r="BE9" s="472" t="s">
        <v>445</v>
      </c>
      <c r="BF9" s="472" t="s">
        <v>445</v>
      </c>
      <c r="BG9" s="472" t="s">
        <v>445</v>
      </c>
      <c r="BH9" s="472" t="s">
        <v>445</v>
      </c>
      <c r="BI9" s="472" t="s">
        <v>445</v>
      </c>
      <c r="BJ9" s="472" t="s">
        <v>445</v>
      </c>
      <c r="BK9" s="472" t="s">
        <v>445</v>
      </c>
      <c r="BL9" s="472" t="s">
        <v>445</v>
      </c>
      <c r="BM9" s="472" t="s">
        <v>445</v>
      </c>
      <c r="BN9" s="472" t="s">
        <v>445</v>
      </c>
      <c r="BO9" s="472" t="s">
        <v>445</v>
      </c>
      <c r="BP9" s="472" t="s">
        <v>445</v>
      </c>
      <c r="BQ9" s="472" t="s">
        <v>445</v>
      </c>
      <c r="BR9" s="472" t="s">
        <v>445</v>
      </c>
      <c r="BS9" s="472" t="s">
        <v>445</v>
      </c>
      <c r="BT9" s="472" t="s">
        <v>445</v>
      </c>
      <c r="BU9" s="472" t="s">
        <v>445</v>
      </c>
      <c r="BV9" s="472">
        <v>1</v>
      </c>
      <c r="BW9" s="472" t="s">
        <v>445</v>
      </c>
      <c r="BX9" s="472" t="s">
        <v>445</v>
      </c>
      <c r="BY9" s="1118">
        <v>390183000</v>
      </c>
      <c r="BZ9" s="1118" t="s">
        <v>489</v>
      </c>
    </row>
    <row r="10" spans="1:78" ht="14.25">
      <c r="A10" s="683"/>
      <c r="B10" s="471" t="s">
        <v>520</v>
      </c>
      <c r="C10" s="472" t="s">
        <v>445</v>
      </c>
      <c r="D10" s="472" t="s">
        <v>445</v>
      </c>
      <c r="E10" s="22" t="s">
        <v>532</v>
      </c>
      <c r="F10" s="22" t="s">
        <v>445</v>
      </c>
      <c r="G10" s="22" t="s">
        <v>533</v>
      </c>
      <c r="H10" s="1116" t="s">
        <v>445</v>
      </c>
      <c r="I10" s="22" t="s">
        <v>534</v>
      </c>
      <c r="J10" s="22" t="s">
        <v>445</v>
      </c>
      <c r="K10" s="22" t="s">
        <v>552</v>
      </c>
      <c r="L10" s="22" t="s">
        <v>445</v>
      </c>
      <c r="M10" s="22" t="s">
        <v>536</v>
      </c>
      <c r="N10" s="22" t="s">
        <v>445</v>
      </c>
      <c r="O10" s="22" t="s">
        <v>566</v>
      </c>
      <c r="P10" s="22" t="s">
        <v>445</v>
      </c>
      <c r="Q10" s="22" t="s">
        <v>537</v>
      </c>
      <c r="R10" s="22" t="s">
        <v>445</v>
      </c>
      <c r="S10" s="22" t="s">
        <v>539</v>
      </c>
      <c r="T10" s="22" t="s">
        <v>445</v>
      </c>
      <c r="U10" s="22" t="s">
        <v>547</v>
      </c>
      <c r="V10" s="22" t="s">
        <v>445</v>
      </c>
      <c r="W10" s="22" t="s">
        <v>567</v>
      </c>
      <c r="X10" s="22" t="s">
        <v>445</v>
      </c>
      <c r="Y10" s="472" t="s">
        <v>563</v>
      </c>
      <c r="Z10" s="472" t="s">
        <v>445</v>
      </c>
      <c r="AA10" s="472" t="s">
        <v>549</v>
      </c>
      <c r="AB10" s="472" t="s">
        <v>445</v>
      </c>
      <c r="AC10" s="472" t="s">
        <v>540</v>
      </c>
      <c r="AD10" s="472" t="s">
        <v>445</v>
      </c>
      <c r="AE10" s="472" t="s">
        <v>568</v>
      </c>
      <c r="AF10" s="472" t="s">
        <v>445</v>
      </c>
      <c r="AG10" s="472" t="s">
        <v>550</v>
      </c>
      <c r="AH10" s="472" t="s">
        <v>445</v>
      </c>
      <c r="AI10" s="472" t="s">
        <v>445</v>
      </c>
      <c r="AJ10" s="472" t="s">
        <v>445</v>
      </c>
      <c r="AK10" s="472" t="s">
        <v>445</v>
      </c>
      <c r="AL10" s="472" t="s">
        <v>445</v>
      </c>
      <c r="AM10" s="472" t="s">
        <v>445</v>
      </c>
      <c r="AN10" s="472" t="s">
        <v>445</v>
      </c>
      <c r="AO10" s="472" t="s">
        <v>445</v>
      </c>
      <c r="AP10" s="472" t="s">
        <v>445</v>
      </c>
      <c r="AQ10" s="472" t="s">
        <v>445</v>
      </c>
      <c r="AR10" s="472" t="s">
        <v>445</v>
      </c>
      <c r="AS10" s="472" t="s">
        <v>445</v>
      </c>
      <c r="AT10" s="472" t="s">
        <v>445</v>
      </c>
      <c r="AU10" s="472" t="s">
        <v>445</v>
      </c>
      <c r="AV10" s="472" t="s">
        <v>445</v>
      </c>
      <c r="AW10" s="472" t="s">
        <v>445</v>
      </c>
      <c r="AX10" s="472" t="s">
        <v>445</v>
      </c>
      <c r="AY10" s="472" t="s">
        <v>445</v>
      </c>
      <c r="AZ10" s="472" t="s">
        <v>445</v>
      </c>
      <c r="BA10" s="472" t="s">
        <v>445</v>
      </c>
      <c r="BB10" s="472" t="s">
        <v>445</v>
      </c>
      <c r="BC10" s="472" t="s">
        <v>445</v>
      </c>
      <c r="BD10" s="472" t="s">
        <v>445</v>
      </c>
      <c r="BE10" s="472" t="s">
        <v>445</v>
      </c>
      <c r="BF10" s="472" t="s">
        <v>445</v>
      </c>
      <c r="BG10" s="472" t="s">
        <v>445</v>
      </c>
      <c r="BH10" s="472" t="s">
        <v>445</v>
      </c>
      <c r="BI10" s="472" t="s">
        <v>445</v>
      </c>
      <c r="BJ10" s="472" t="s">
        <v>445</v>
      </c>
      <c r="BK10" s="472" t="s">
        <v>445</v>
      </c>
      <c r="BL10" s="472" t="s">
        <v>445</v>
      </c>
      <c r="BM10" s="472" t="s">
        <v>445</v>
      </c>
      <c r="BN10" s="472" t="s">
        <v>445</v>
      </c>
      <c r="BO10" s="472" t="s">
        <v>445</v>
      </c>
      <c r="BP10" s="472" t="s">
        <v>445</v>
      </c>
      <c r="BQ10" s="472" t="s">
        <v>445</v>
      </c>
      <c r="BR10" s="472" t="s">
        <v>445</v>
      </c>
      <c r="BS10" s="472" t="s">
        <v>445</v>
      </c>
      <c r="BT10" s="472" t="s">
        <v>445</v>
      </c>
      <c r="BU10" s="472" t="s">
        <v>445</v>
      </c>
      <c r="BV10" s="472">
        <v>1</v>
      </c>
      <c r="BW10" s="472" t="s">
        <v>445</v>
      </c>
      <c r="BX10" s="472" t="s">
        <v>445</v>
      </c>
      <c r="BY10" s="1118">
        <v>62494000</v>
      </c>
      <c r="BZ10" s="472" t="s">
        <v>445</v>
      </c>
    </row>
    <row r="11" spans="1:78" ht="14.25">
      <c r="A11" s="683"/>
      <c r="B11" s="471" t="s">
        <v>521</v>
      </c>
      <c r="C11" s="472" t="s">
        <v>445</v>
      </c>
      <c r="D11" s="472" t="s">
        <v>445</v>
      </c>
      <c r="E11" s="22" t="s">
        <v>532</v>
      </c>
      <c r="F11" s="22" t="s">
        <v>445</v>
      </c>
      <c r="G11" s="22" t="s">
        <v>533</v>
      </c>
      <c r="H11" s="1116" t="s">
        <v>445</v>
      </c>
      <c r="I11" s="22" t="s">
        <v>534</v>
      </c>
      <c r="J11" s="22" t="s">
        <v>445</v>
      </c>
      <c r="K11" s="22" t="s">
        <v>552</v>
      </c>
      <c r="L11" s="22" t="s">
        <v>445</v>
      </c>
      <c r="M11" s="22" t="s">
        <v>536</v>
      </c>
      <c r="N11" s="22" t="s">
        <v>445</v>
      </c>
      <c r="O11" s="22" t="s">
        <v>537</v>
      </c>
      <c r="P11" s="22" t="s">
        <v>445</v>
      </c>
      <c r="Q11" s="22" t="s">
        <v>570</v>
      </c>
      <c r="R11" s="22" t="s">
        <v>445</v>
      </c>
      <c r="S11" s="22" t="s">
        <v>539</v>
      </c>
      <c r="T11" s="22" t="s">
        <v>445</v>
      </c>
      <c r="U11" s="22" t="s">
        <v>547</v>
      </c>
      <c r="V11" s="22" t="s">
        <v>445</v>
      </c>
      <c r="W11" s="22" t="s">
        <v>567</v>
      </c>
      <c r="X11" s="22" t="s">
        <v>445</v>
      </c>
      <c r="Y11" s="472" t="s">
        <v>563</v>
      </c>
      <c r="Z11" s="472" t="s">
        <v>445</v>
      </c>
      <c r="AA11" s="472" t="s">
        <v>558</v>
      </c>
      <c r="AB11" s="472" t="s">
        <v>445</v>
      </c>
      <c r="AC11" s="472" t="s">
        <v>564</v>
      </c>
      <c r="AD11" s="472" t="s">
        <v>445</v>
      </c>
      <c r="AE11" s="472" t="s">
        <v>571</v>
      </c>
      <c r="AF11" s="472" t="s">
        <v>445</v>
      </c>
      <c r="AG11" s="472" t="s">
        <v>569</v>
      </c>
      <c r="AH11" s="472" t="s">
        <v>445</v>
      </c>
      <c r="AI11" s="472" t="s">
        <v>572</v>
      </c>
      <c r="AJ11" s="472" t="s">
        <v>445</v>
      </c>
      <c r="AK11" s="472" t="s">
        <v>445</v>
      </c>
      <c r="AL11" s="472" t="s">
        <v>445</v>
      </c>
      <c r="AM11" s="472" t="s">
        <v>445</v>
      </c>
      <c r="AN11" s="472" t="s">
        <v>445</v>
      </c>
      <c r="AO11" s="472" t="s">
        <v>445</v>
      </c>
      <c r="AP11" s="472" t="s">
        <v>445</v>
      </c>
      <c r="AQ11" s="472" t="s">
        <v>445</v>
      </c>
      <c r="AR11" s="472" t="s">
        <v>445</v>
      </c>
      <c r="AS11" s="472" t="s">
        <v>445</v>
      </c>
      <c r="AT11" s="472" t="s">
        <v>445</v>
      </c>
      <c r="AU11" s="472" t="s">
        <v>445</v>
      </c>
      <c r="AV11" s="472" t="s">
        <v>445</v>
      </c>
      <c r="AW11" s="472" t="s">
        <v>445</v>
      </c>
      <c r="AX11" s="472" t="s">
        <v>445</v>
      </c>
      <c r="AY11" s="472" t="s">
        <v>445</v>
      </c>
      <c r="AZ11" s="472" t="s">
        <v>445</v>
      </c>
      <c r="BA11" s="472" t="s">
        <v>445</v>
      </c>
      <c r="BB11" s="472" t="s">
        <v>445</v>
      </c>
      <c r="BC11" s="472" t="s">
        <v>445</v>
      </c>
      <c r="BD11" s="472" t="s">
        <v>445</v>
      </c>
      <c r="BE11" s="472" t="s">
        <v>445</v>
      </c>
      <c r="BF11" s="472" t="s">
        <v>445</v>
      </c>
      <c r="BG11" s="472" t="s">
        <v>445</v>
      </c>
      <c r="BH11" s="472" t="s">
        <v>445</v>
      </c>
      <c r="BI11" s="472" t="s">
        <v>445</v>
      </c>
      <c r="BJ11" s="472" t="s">
        <v>445</v>
      </c>
      <c r="BK11" s="472" t="s">
        <v>445</v>
      </c>
      <c r="BL11" s="472" t="s">
        <v>445</v>
      </c>
      <c r="BM11" s="472" t="s">
        <v>445</v>
      </c>
      <c r="BN11" s="472" t="s">
        <v>445</v>
      </c>
      <c r="BO11" s="472" t="s">
        <v>445</v>
      </c>
      <c r="BP11" s="472" t="s">
        <v>445</v>
      </c>
      <c r="BQ11" s="472" t="s">
        <v>445</v>
      </c>
      <c r="BR11" s="472" t="s">
        <v>445</v>
      </c>
      <c r="BS11" s="472" t="s">
        <v>445</v>
      </c>
      <c r="BT11" s="472" t="s">
        <v>445</v>
      </c>
      <c r="BU11" s="472" t="s">
        <v>445</v>
      </c>
      <c r="BV11" s="472">
        <v>1</v>
      </c>
      <c r="BW11" s="472" t="s">
        <v>445</v>
      </c>
      <c r="BX11" s="472" t="s">
        <v>445</v>
      </c>
      <c r="BY11" s="1118">
        <v>440484000</v>
      </c>
      <c r="BZ11" s="472" t="s">
        <v>445</v>
      </c>
    </row>
    <row r="12" spans="1:78">
      <c r="A12" s="683"/>
      <c r="B12" s="471" t="s">
        <v>522</v>
      </c>
      <c r="C12" s="472" t="s">
        <v>445</v>
      </c>
      <c r="D12" s="472" t="s">
        <v>445</v>
      </c>
      <c r="E12" s="22" t="s">
        <v>573</v>
      </c>
      <c r="F12" s="22" t="s">
        <v>445</v>
      </c>
      <c r="G12" s="22" t="s">
        <v>533</v>
      </c>
      <c r="H12" s="22"/>
      <c r="I12" s="22" t="s">
        <v>534</v>
      </c>
      <c r="J12" s="22"/>
      <c r="K12" s="22" t="s">
        <v>545</v>
      </c>
      <c r="M12" s="472" t="s">
        <v>536</v>
      </c>
      <c r="O12" s="472" t="s">
        <v>795</v>
      </c>
      <c r="Q12" s="472" t="s">
        <v>549</v>
      </c>
      <c r="S12" s="472" t="s">
        <v>539</v>
      </c>
      <c r="U12" s="472" t="s">
        <v>553</v>
      </c>
      <c r="W12" s="472" t="s">
        <v>540</v>
      </c>
      <c r="Y12" s="472" t="s">
        <v>796</v>
      </c>
      <c r="AF12" s="472" t="s">
        <v>445</v>
      </c>
      <c r="AG12" s="472" t="s">
        <v>445</v>
      </c>
      <c r="AH12" s="472" t="s">
        <v>445</v>
      </c>
      <c r="AI12" s="472" t="s">
        <v>445</v>
      </c>
      <c r="AJ12" s="472" t="s">
        <v>445</v>
      </c>
      <c r="AK12" s="472" t="s">
        <v>445</v>
      </c>
      <c r="AL12" s="472" t="s">
        <v>445</v>
      </c>
      <c r="AM12" s="472" t="s">
        <v>445</v>
      </c>
      <c r="AN12" s="472" t="s">
        <v>445</v>
      </c>
      <c r="AO12" s="472" t="s">
        <v>445</v>
      </c>
      <c r="AP12" s="472" t="s">
        <v>445</v>
      </c>
      <c r="AQ12" s="472" t="s">
        <v>445</v>
      </c>
      <c r="AR12" s="472" t="s">
        <v>445</v>
      </c>
      <c r="AS12" s="472" t="s">
        <v>445</v>
      </c>
      <c r="AT12" s="472" t="s">
        <v>445</v>
      </c>
      <c r="AU12" s="472" t="s">
        <v>445</v>
      </c>
      <c r="AV12" s="472" t="s">
        <v>445</v>
      </c>
      <c r="AW12" s="472" t="s">
        <v>445</v>
      </c>
      <c r="AX12" s="472" t="s">
        <v>445</v>
      </c>
      <c r="AY12" s="472" t="s">
        <v>445</v>
      </c>
      <c r="AZ12" s="472" t="s">
        <v>445</v>
      </c>
      <c r="BA12" s="472" t="s">
        <v>445</v>
      </c>
      <c r="BB12" s="472" t="s">
        <v>445</v>
      </c>
      <c r="BC12" s="472" t="s">
        <v>445</v>
      </c>
      <c r="BD12" s="472" t="s">
        <v>445</v>
      </c>
      <c r="BE12" s="472" t="s">
        <v>445</v>
      </c>
      <c r="BF12" s="472" t="s">
        <v>445</v>
      </c>
      <c r="BG12" s="472" t="s">
        <v>445</v>
      </c>
      <c r="BH12" s="472" t="s">
        <v>445</v>
      </c>
      <c r="BI12" s="472" t="s">
        <v>445</v>
      </c>
      <c r="BJ12" s="472" t="s">
        <v>445</v>
      </c>
      <c r="BK12" s="472" t="s">
        <v>445</v>
      </c>
      <c r="BL12" s="472" t="s">
        <v>445</v>
      </c>
      <c r="BM12" s="472" t="s">
        <v>445</v>
      </c>
      <c r="BN12" s="472" t="s">
        <v>445</v>
      </c>
      <c r="BO12" s="472" t="s">
        <v>445</v>
      </c>
      <c r="BP12" s="472" t="s">
        <v>445</v>
      </c>
      <c r="BQ12" s="472" t="s">
        <v>445</v>
      </c>
      <c r="BR12" s="472" t="s">
        <v>445</v>
      </c>
      <c r="BS12" s="472" t="s">
        <v>445</v>
      </c>
      <c r="BT12" s="472" t="s">
        <v>445</v>
      </c>
      <c r="BU12" s="472" t="s">
        <v>445</v>
      </c>
      <c r="BV12" s="472">
        <v>1</v>
      </c>
      <c r="BW12" s="472" t="s">
        <v>445</v>
      </c>
      <c r="BX12" s="472" t="s">
        <v>445</v>
      </c>
      <c r="BY12" s="1118">
        <v>7696000</v>
      </c>
      <c r="BZ12" s="472" t="s">
        <v>445</v>
      </c>
    </row>
    <row r="13" spans="1:78">
      <c r="A13" s="683"/>
      <c r="B13" s="471" t="s">
        <v>523</v>
      </c>
      <c r="C13" s="472" t="s">
        <v>445</v>
      </c>
      <c r="D13" s="472" t="s">
        <v>445</v>
      </c>
      <c r="E13" s="22" t="s">
        <v>573</v>
      </c>
      <c r="F13" s="22" t="s">
        <v>445</v>
      </c>
      <c r="G13" s="22" t="s">
        <v>534</v>
      </c>
      <c r="H13" s="22" t="s">
        <v>445</v>
      </c>
      <c r="I13" s="22" t="s">
        <v>552</v>
      </c>
      <c r="J13" s="22" t="s">
        <v>445</v>
      </c>
      <c r="K13" s="22" t="s">
        <v>536</v>
      </c>
      <c r="L13" s="22" t="s">
        <v>445</v>
      </c>
      <c r="M13" s="22" t="s">
        <v>537</v>
      </c>
      <c r="N13" s="472" t="s">
        <v>445</v>
      </c>
      <c r="O13" s="22" t="s">
        <v>539</v>
      </c>
      <c r="P13" s="22" t="s">
        <v>445</v>
      </c>
      <c r="Q13" s="22" t="s">
        <v>547</v>
      </c>
      <c r="R13" s="472" t="s">
        <v>445</v>
      </c>
      <c r="S13" s="472" t="s">
        <v>548</v>
      </c>
      <c r="T13" s="22" t="s">
        <v>445</v>
      </c>
      <c r="U13" s="472" t="s">
        <v>549</v>
      </c>
      <c r="V13" s="472" t="s">
        <v>445</v>
      </c>
      <c r="W13" s="472" t="s">
        <v>574</v>
      </c>
      <c r="X13" s="472" t="s">
        <v>445</v>
      </c>
      <c r="Y13" s="472" t="s">
        <v>550</v>
      </c>
      <c r="Z13" s="472" t="s">
        <v>445</v>
      </c>
      <c r="AA13" s="472" t="s">
        <v>543</v>
      </c>
      <c r="AB13" s="472" t="s">
        <v>445</v>
      </c>
      <c r="AC13" s="472" t="s">
        <v>445</v>
      </c>
      <c r="AD13" s="472" t="s">
        <v>445</v>
      </c>
      <c r="AE13" s="472" t="s">
        <v>445</v>
      </c>
      <c r="AF13" s="472" t="s">
        <v>445</v>
      </c>
      <c r="AG13" s="472" t="s">
        <v>445</v>
      </c>
      <c r="AH13" s="472" t="s">
        <v>445</v>
      </c>
      <c r="AI13" s="472" t="s">
        <v>445</v>
      </c>
      <c r="AJ13" s="472" t="s">
        <v>445</v>
      </c>
      <c r="AK13" s="472" t="s">
        <v>445</v>
      </c>
      <c r="AL13" s="472" t="s">
        <v>445</v>
      </c>
      <c r="AM13" s="472" t="s">
        <v>445</v>
      </c>
      <c r="AN13" s="472" t="s">
        <v>445</v>
      </c>
      <c r="AO13" s="472" t="s">
        <v>445</v>
      </c>
      <c r="AP13" s="472" t="s">
        <v>445</v>
      </c>
      <c r="AQ13" s="472" t="s">
        <v>445</v>
      </c>
      <c r="AR13" s="472" t="s">
        <v>445</v>
      </c>
      <c r="AS13" s="472" t="s">
        <v>445</v>
      </c>
      <c r="AT13" s="472" t="s">
        <v>445</v>
      </c>
      <c r="AU13" s="472" t="s">
        <v>445</v>
      </c>
      <c r="AV13" s="472" t="s">
        <v>445</v>
      </c>
      <c r="AW13" s="472" t="s">
        <v>445</v>
      </c>
      <c r="AX13" s="472" t="s">
        <v>445</v>
      </c>
      <c r="AY13" s="472" t="s">
        <v>445</v>
      </c>
      <c r="AZ13" s="472" t="s">
        <v>445</v>
      </c>
      <c r="BA13" s="472" t="s">
        <v>445</v>
      </c>
      <c r="BB13" s="472" t="s">
        <v>445</v>
      </c>
      <c r="BC13" s="472" t="s">
        <v>445</v>
      </c>
      <c r="BD13" s="472" t="s">
        <v>445</v>
      </c>
      <c r="BE13" s="472" t="s">
        <v>445</v>
      </c>
      <c r="BF13" s="472" t="s">
        <v>445</v>
      </c>
      <c r="BG13" s="472" t="s">
        <v>445</v>
      </c>
      <c r="BH13" s="472" t="s">
        <v>445</v>
      </c>
      <c r="BI13" s="472" t="s">
        <v>445</v>
      </c>
      <c r="BJ13" s="472" t="s">
        <v>445</v>
      </c>
      <c r="BK13" s="472" t="s">
        <v>445</v>
      </c>
      <c r="BL13" s="472" t="s">
        <v>445</v>
      </c>
      <c r="BM13" s="472" t="s">
        <v>445</v>
      </c>
      <c r="BN13" s="472" t="s">
        <v>445</v>
      </c>
      <c r="BO13" s="472" t="s">
        <v>445</v>
      </c>
      <c r="BP13" s="472" t="s">
        <v>445</v>
      </c>
      <c r="BQ13" s="472" t="s">
        <v>445</v>
      </c>
      <c r="BR13" s="472" t="s">
        <v>445</v>
      </c>
      <c r="BS13" s="472" t="s">
        <v>445</v>
      </c>
      <c r="BT13" s="472" t="s">
        <v>445</v>
      </c>
      <c r="BU13" s="472" t="s">
        <v>445</v>
      </c>
      <c r="BV13" s="472">
        <v>1</v>
      </c>
      <c r="BW13" s="472" t="s">
        <v>445</v>
      </c>
      <c r="BX13" s="472" t="s">
        <v>445</v>
      </c>
      <c r="BY13" s="1118">
        <v>11235000</v>
      </c>
      <c r="BZ13" s="472" t="s">
        <v>445</v>
      </c>
    </row>
    <row r="14" spans="1:78" ht="14.25">
      <c r="A14" s="683"/>
      <c r="B14" s="471" t="s">
        <v>524</v>
      </c>
      <c r="C14" s="472" t="s">
        <v>445</v>
      </c>
      <c r="D14" s="472" t="s">
        <v>445</v>
      </c>
      <c r="E14" s="22" t="s">
        <v>532</v>
      </c>
      <c r="F14" s="22" t="s">
        <v>445</v>
      </c>
      <c r="G14" s="22" t="s">
        <v>533</v>
      </c>
      <c r="H14" s="1116" t="s">
        <v>445</v>
      </c>
      <c r="I14" s="22" t="s">
        <v>534</v>
      </c>
      <c r="J14" s="22" t="s">
        <v>445</v>
      </c>
      <c r="K14" s="22" t="s">
        <v>552</v>
      </c>
      <c r="L14" s="22" t="s">
        <v>445</v>
      </c>
      <c r="M14" s="22" t="s">
        <v>536</v>
      </c>
      <c r="N14" s="22" t="s">
        <v>445</v>
      </c>
      <c r="O14" s="22" t="s">
        <v>537</v>
      </c>
      <c r="P14" s="22" t="s">
        <v>445</v>
      </c>
      <c r="Q14" s="472" t="s">
        <v>539</v>
      </c>
      <c r="R14" s="1117" t="s">
        <v>445</v>
      </c>
      <c r="S14" s="472" t="s">
        <v>553</v>
      </c>
      <c r="T14" s="472" t="s">
        <v>445</v>
      </c>
      <c r="U14" s="472" t="s">
        <v>548</v>
      </c>
      <c r="V14" s="472" t="s">
        <v>445</v>
      </c>
      <c r="W14" s="472" t="s">
        <v>549</v>
      </c>
      <c r="X14" s="472" t="s">
        <v>445</v>
      </c>
      <c r="Y14" s="472" t="s">
        <v>540</v>
      </c>
      <c r="Z14" s="472" t="s">
        <v>445</v>
      </c>
      <c r="AA14" s="472" t="s">
        <v>550</v>
      </c>
      <c r="AB14" s="472" t="s">
        <v>445</v>
      </c>
      <c r="AC14" s="472" t="s">
        <v>543</v>
      </c>
      <c r="AD14" s="472" t="s">
        <v>445</v>
      </c>
      <c r="AE14" s="472" t="s">
        <v>445</v>
      </c>
      <c r="AF14" s="472" t="s">
        <v>445</v>
      </c>
      <c r="AG14" s="472" t="s">
        <v>445</v>
      </c>
      <c r="AH14" s="472" t="s">
        <v>445</v>
      </c>
      <c r="AI14" s="472" t="s">
        <v>445</v>
      </c>
      <c r="AJ14" s="472" t="s">
        <v>445</v>
      </c>
      <c r="AK14" s="472" t="s">
        <v>445</v>
      </c>
      <c r="AL14" s="472" t="s">
        <v>445</v>
      </c>
      <c r="AM14" s="472" t="s">
        <v>445</v>
      </c>
      <c r="AN14" s="472" t="s">
        <v>445</v>
      </c>
      <c r="AO14" s="472" t="s">
        <v>445</v>
      </c>
      <c r="AP14" s="472" t="s">
        <v>445</v>
      </c>
      <c r="AQ14" s="472" t="s">
        <v>445</v>
      </c>
      <c r="AR14" s="472" t="s">
        <v>445</v>
      </c>
      <c r="AS14" s="472" t="s">
        <v>445</v>
      </c>
      <c r="AT14" s="472" t="s">
        <v>445</v>
      </c>
      <c r="AU14" s="472" t="s">
        <v>445</v>
      </c>
      <c r="AV14" s="472" t="s">
        <v>445</v>
      </c>
      <c r="AW14" s="472" t="s">
        <v>445</v>
      </c>
      <c r="AX14" s="472" t="s">
        <v>445</v>
      </c>
      <c r="AY14" s="472" t="s">
        <v>445</v>
      </c>
      <c r="AZ14" s="472" t="s">
        <v>445</v>
      </c>
      <c r="BA14" s="472" t="s">
        <v>445</v>
      </c>
      <c r="BB14" s="472" t="s">
        <v>445</v>
      </c>
      <c r="BC14" s="472" t="s">
        <v>445</v>
      </c>
      <c r="BD14" s="472" t="s">
        <v>445</v>
      </c>
      <c r="BE14" s="472" t="s">
        <v>445</v>
      </c>
      <c r="BF14" s="472" t="s">
        <v>445</v>
      </c>
      <c r="BG14" s="472" t="s">
        <v>445</v>
      </c>
      <c r="BH14" s="472" t="s">
        <v>445</v>
      </c>
      <c r="BI14" s="472" t="s">
        <v>445</v>
      </c>
      <c r="BJ14" s="472" t="s">
        <v>445</v>
      </c>
      <c r="BK14" s="472" t="s">
        <v>445</v>
      </c>
      <c r="BL14" s="472" t="s">
        <v>445</v>
      </c>
      <c r="BM14" s="472" t="s">
        <v>445</v>
      </c>
      <c r="BN14" s="472" t="s">
        <v>445</v>
      </c>
      <c r="BO14" s="472" t="s">
        <v>445</v>
      </c>
      <c r="BP14" s="472" t="s">
        <v>445</v>
      </c>
      <c r="BQ14" s="472" t="s">
        <v>445</v>
      </c>
      <c r="BR14" s="472" t="s">
        <v>445</v>
      </c>
      <c r="BS14" s="472" t="s">
        <v>445</v>
      </c>
      <c r="BT14" s="472" t="s">
        <v>445</v>
      </c>
      <c r="BU14" s="472" t="s">
        <v>445</v>
      </c>
      <c r="BV14" s="472">
        <v>1</v>
      </c>
      <c r="BW14" s="472" t="s">
        <v>445</v>
      </c>
      <c r="BX14" s="472" t="s">
        <v>445</v>
      </c>
      <c r="BY14" s="1118">
        <v>23192000</v>
      </c>
      <c r="BZ14" s="472" t="s">
        <v>445</v>
      </c>
    </row>
    <row r="15" spans="1:78" ht="14.25">
      <c r="A15" s="683"/>
      <c r="B15" s="471" t="s">
        <v>530</v>
      </c>
      <c r="C15" s="472" t="s">
        <v>445</v>
      </c>
      <c r="D15" s="472" t="s">
        <v>445</v>
      </c>
      <c r="E15" s="22" t="s">
        <v>532</v>
      </c>
      <c r="F15" s="22" t="s">
        <v>445</v>
      </c>
      <c r="G15" s="22" t="s">
        <v>533</v>
      </c>
      <c r="H15" s="1116" t="s">
        <v>445</v>
      </c>
      <c r="I15" s="22" t="s">
        <v>534</v>
      </c>
      <c r="J15" s="22" t="s">
        <v>445</v>
      </c>
      <c r="K15" s="22" t="s">
        <v>552</v>
      </c>
      <c r="L15" s="22" t="s">
        <v>445</v>
      </c>
      <c r="M15" s="22" t="s">
        <v>536</v>
      </c>
      <c r="N15" s="22" t="s">
        <v>445</v>
      </c>
      <c r="O15" s="22" t="s">
        <v>537</v>
      </c>
      <c r="P15" s="22" t="s">
        <v>445</v>
      </c>
      <c r="Q15" s="472" t="s">
        <v>539</v>
      </c>
      <c r="R15" s="1117" t="s">
        <v>445</v>
      </c>
      <c r="S15" s="472" t="s">
        <v>553</v>
      </c>
      <c r="T15" s="472" t="s">
        <v>445</v>
      </c>
      <c r="U15" s="472" t="s">
        <v>548</v>
      </c>
      <c r="V15" s="472" t="s">
        <v>445</v>
      </c>
      <c r="W15" s="472" t="s">
        <v>549</v>
      </c>
      <c r="X15" s="472" t="s">
        <v>445</v>
      </c>
      <c r="Y15" s="472" t="s">
        <v>540</v>
      </c>
      <c r="Z15" s="472" t="s">
        <v>445</v>
      </c>
      <c r="AA15" s="472" t="s">
        <v>550</v>
      </c>
      <c r="AB15" s="472" t="s">
        <v>445</v>
      </c>
      <c r="AC15" s="472" t="s">
        <v>543</v>
      </c>
      <c r="AD15" s="472" t="s">
        <v>445</v>
      </c>
      <c r="AE15" s="472" t="s">
        <v>445</v>
      </c>
      <c r="AF15" s="472" t="s">
        <v>445</v>
      </c>
      <c r="AG15" s="472" t="s">
        <v>445</v>
      </c>
      <c r="AH15" s="472" t="s">
        <v>445</v>
      </c>
      <c r="AI15" s="472" t="s">
        <v>445</v>
      </c>
      <c r="AJ15" s="472" t="s">
        <v>445</v>
      </c>
      <c r="AK15" s="472" t="s">
        <v>445</v>
      </c>
      <c r="AL15" s="472" t="s">
        <v>445</v>
      </c>
      <c r="AM15" s="472" t="s">
        <v>445</v>
      </c>
      <c r="AN15" s="472" t="s">
        <v>445</v>
      </c>
      <c r="AO15" s="472" t="s">
        <v>445</v>
      </c>
      <c r="AP15" s="472" t="s">
        <v>445</v>
      </c>
      <c r="AQ15" s="472" t="s">
        <v>445</v>
      </c>
      <c r="AR15" s="472" t="s">
        <v>445</v>
      </c>
      <c r="AS15" s="472" t="s">
        <v>445</v>
      </c>
      <c r="AT15" s="472" t="s">
        <v>445</v>
      </c>
      <c r="AU15" s="472" t="s">
        <v>445</v>
      </c>
      <c r="AV15" s="472" t="s">
        <v>445</v>
      </c>
      <c r="AW15" s="472" t="s">
        <v>445</v>
      </c>
      <c r="AX15" s="472" t="s">
        <v>445</v>
      </c>
      <c r="AY15" s="472" t="s">
        <v>445</v>
      </c>
      <c r="AZ15" s="472" t="s">
        <v>445</v>
      </c>
      <c r="BA15" s="472" t="s">
        <v>445</v>
      </c>
      <c r="BB15" s="472" t="s">
        <v>445</v>
      </c>
      <c r="BC15" s="472" t="s">
        <v>445</v>
      </c>
      <c r="BD15" s="472" t="s">
        <v>445</v>
      </c>
      <c r="BE15" s="472" t="s">
        <v>445</v>
      </c>
      <c r="BF15" s="472" t="s">
        <v>445</v>
      </c>
      <c r="BG15" s="472" t="s">
        <v>445</v>
      </c>
      <c r="BH15" s="472" t="s">
        <v>445</v>
      </c>
      <c r="BI15" s="472" t="s">
        <v>445</v>
      </c>
      <c r="BJ15" s="472" t="s">
        <v>445</v>
      </c>
      <c r="BK15" s="472" t="s">
        <v>445</v>
      </c>
      <c r="BL15" s="472" t="s">
        <v>445</v>
      </c>
      <c r="BM15" s="472" t="s">
        <v>445</v>
      </c>
      <c r="BN15" s="472" t="s">
        <v>445</v>
      </c>
      <c r="BO15" s="472" t="s">
        <v>445</v>
      </c>
      <c r="BP15" s="472" t="s">
        <v>445</v>
      </c>
      <c r="BQ15" s="472" t="s">
        <v>445</v>
      </c>
      <c r="BR15" s="472" t="s">
        <v>445</v>
      </c>
      <c r="BS15" s="472" t="s">
        <v>445</v>
      </c>
      <c r="BT15" s="472" t="s">
        <v>445</v>
      </c>
      <c r="BU15" s="472" t="s">
        <v>445</v>
      </c>
      <c r="BV15" s="472">
        <v>1</v>
      </c>
      <c r="BW15" s="472" t="s">
        <v>445</v>
      </c>
      <c r="BX15" s="472" t="s">
        <v>445</v>
      </c>
      <c r="BY15" s="1118">
        <v>89375000</v>
      </c>
      <c r="BZ15" s="472" t="s">
        <v>445</v>
      </c>
    </row>
    <row r="16" spans="1:78" ht="14.25">
      <c r="A16" s="683"/>
      <c r="B16" s="471" t="s">
        <v>525</v>
      </c>
      <c r="C16" s="472" t="s">
        <v>445</v>
      </c>
      <c r="D16" s="472" t="s">
        <v>445</v>
      </c>
      <c r="E16" s="22" t="s">
        <v>532</v>
      </c>
      <c r="F16" s="22" t="s">
        <v>445</v>
      </c>
      <c r="G16" s="22" t="s">
        <v>533</v>
      </c>
      <c r="H16" s="1116" t="s">
        <v>445</v>
      </c>
      <c r="I16" s="22" t="s">
        <v>534</v>
      </c>
      <c r="J16" s="22" t="s">
        <v>445</v>
      </c>
      <c r="K16" s="22" t="s">
        <v>552</v>
      </c>
      <c r="L16" s="22" t="s">
        <v>445</v>
      </c>
      <c r="M16" s="22" t="s">
        <v>536</v>
      </c>
      <c r="N16" s="22" t="s">
        <v>445</v>
      </c>
      <c r="O16" s="22" t="s">
        <v>566</v>
      </c>
      <c r="P16" s="22" t="s">
        <v>445</v>
      </c>
      <c r="Q16" s="22" t="s">
        <v>537</v>
      </c>
      <c r="R16" s="22" t="s">
        <v>445</v>
      </c>
      <c r="S16" s="22" t="s">
        <v>539</v>
      </c>
      <c r="T16" s="22" t="s">
        <v>445</v>
      </c>
      <c r="U16" s="22" t="s">
        <v>547</v>
      </c>
      <c r="V16" s="22" t="s">
        <v>445</v>
      </c>
      <c r="W16" s="22" t="s">
        <v>567</v>
      </c>
      <c r="X16" s="22" t="s">
        <v>445</v>
      </c>
      <c r="Y16" s="472" t="s">
        <v>563</v>
      </c>
      <c r="Z16" s="472" t="s">
        <v>445</v>
      </c>
      <c r="AA16" s="472" t="s">
        <v>558</v>
      </c>
      <c r="AB16" s="472" t="s">
        <v>445</v>
      </c>
      <c r="AC16" s="472" t="s">
        <v>564</v>
      </c>
      <c r="AD16" s="472" t="s">
        <v>445</v>
      </c>
      <c r="AE16" s="472" t="s">
        <v>569</v>
      </c>
      <c r="AF16" s="472" t="s">
        <v>445</v>
      </c>
      <c r="AG16" s="472" t="s">
        <v>565</v>
      </c>
      <c r="AH16" s="680" t="s">
        <v>445</v>
      </c>
      <c r="AI16" s="680" t="s">
        <v>445</v>
      </c>
      <c r="AJ16" s="680" t="s">
        <v>445</v>
      </c>
      <c r="AK16" s="680" t="s">
        <v>445</v>
      </c>
      <c r="AL16" s="680" t="s">
        <v>445</v>
      </c>
      <c r="AM16" s="472" t="s">
        <v>445</v>
      </c>
      <c r="AN16" s="680" t="s">
        <v>445</v>
      </c>
      <c r="AO16" s="680" t="s">
        <v>445</v>
      </c>
      <c r="AP16" s="12" t="s">
        <v>445</v>
      </c>
      <c r="AQ16" s="1120" t="s">
        <v>445</v>
      </c>
      <c r="AR16" s="680" t="s">
        <v>445</v>
      </c>
      <c r="AS16" s="680" t="s">
        <v>445</v>
      </c>
      <c r="AT16" s="680" t="s">
        <v>445</v>
      </c>
      <c r="AU16" s="680" t="s">
        <v>445</v>
      </c>
      <c r="AV16" s="472" t="s">
        <v>445</v>
      </c>
      <c r="AW16" s="472" t="s">
        <v>445</v>
      </c>
      <c r="AX16" s="680" t="s">
        <v>445</v>
      </c>
      <c r="AY16" s="680" t="s">
        <v>445</v>
      </c>
      <c r="AZ16" s="680" t="s">
        <v>445</v>
      </c>
      <c r="BA16" s="680" t="s">
        <v>445</v>
      </c>
      <c r="BB16" s="680" t="s">
        <v>445</v>
      </c>
      <c r="BC16" s="680" t="s">
        <v>445</v>
      </c>
      <c r="BD16" s="680" t="s">
        <v>445</v>
      </c>
      <c r="BE16" s="680" t="s">
        <v>445</v>
      </c>
      <c r="BF16" s="472" t="s">
        <v>445</v>
      </c>
      <c r="BG16" s="472" t="s">
        <v>445</v>
      </c>
      <c r="BH16" s="472" t="s">
        <v>445</v>
      </c>
      <c r="BI16" s="472" t="s">
        <v>445</v>
      </c>
      <c r="BJ16" s="680" t="s">
        <v>445</v>
      </c>
      <c r="BK16" s="680" t="s">
        <v>445</v>
      </c>
      <c r="BL16" s="680" t="s">
        <v>445</v>
      </c>
      <c r="BM16" s="472" t="s">
        <v>445</v>
      </c>
      <c r="BN16" s="1120" t="s">
        <v>445</v>
      </c>
      <c r="BO16" s="680" t="s">
        <v>445</v>
      </c>
      <c r="BP16" s="680" t="s">
        <v>445</v>
      </c>
      <c r="BQ16" s="680" t="s">
        <v>445</v>
      </c>
      <c r="BR16" s="472" t="s">
        <v>445</v>
      </c>
      <c r="BS16" s="472" t="s">
        <v>445</v>
      </c>
      <c r="BT16" s="472" t="s">
        <v>445</v>
      </c>
      <c r="BU16" s="472" t="s">
        <v>445</v>
      </c>
      <c r="BV16" s="472">
        <v>1</v>
      </c>
      <c r="BW16" s="472" t="s">
        <v>445</v>
      </c>
      <c r="BX16" s="472" t="s">
        <v>445</v>
      </c>
      <c r="BY16" s="1118">
        <v>93748000</v>
      </c>
      <c r="BZ16" s="472" t="s">
        <v>445</v>
      </c>
    </row>
    <row r="17" spans="1:78" ht="14.25">
      <c r="A17" s="683"/>
      <c r="B17" s="471" t="s">
        <v>526</v>
      </c>
      <c r="C17" s="472" t="s">
        <v>445</v>
      </c>
      <c r="D17" s="472" t="s">
        <v>445</v>
      </c>
      <c r="E17" s="22" t="s">
        <v>532</v>
      </c>
      <c r="F17" s="22" t="s">
        <v>445</v>
      </c>
      <c r="G17" s="22" t="s">
        <v>533</v>
      </c>
      <c r="H17" s="1116" t="s">
        <v>445</v>
      </c>
      <c r="I17" s="22" t="s">
        <v>534</v>
      </c>
      <c r="J17" s="22" t="s">
        <v>445</v>
      </c>
      <c r="K17" s="22" t="s">
        <v>552</v>
      </c>
      <c r="L17" s="22" t="s">
        <v>445</v>
      </c>
      <c r="M17" s="22" t="s">
        <v>536</v>
      </c>
      <c r="N17" s="22" t="s">
        <v>445</v>
      </c>
      <c r="O17" s="22" t="s">
        <v>537</v>
      </c>
      <c r="P17" s="22" t="s">
        <v>445</v>
      </c>
      <c r="Q17" s="472" t="s">
        <v>539</v>
      </c>
      <c r="R17" s="1117" t="s">
        <v>445</v>
      </c>
      <c r="S17" s="472" t="s">
        <v>553</v>
      </c>
      <c r="T17" s="472" t="s">
        <v>445</v>
      </c>
      <c r="U17" s="472" t="s">
        <v>548</v>
      </c>
      <c r="V17" s="472" t="s">
        <v>445</v>
      </c>
      <c r="W17" s="472" t="s">
        <v>549</v>
      </c>
      <c r="X17" s="472" t="s">
        <v>445</v>
      </c>
      <c r="Y17" s="472" t="s">
        <v>540</v>
      </c>
      <c r="Z17" s="472" t="s">
        <v>445</v>
      </c>
      <c r="AA17" s="472" t="s">
        <v>550</v>
      </c>
      <c r="AB17" s="12" t="s">
        <v>445</v>
      </c>
      <c r="AC17" s="12" t="s">
        <v>445</v>
      </c>
      <c r="AD17" s="472" t="s">
        <v>445</v>
      </c>
      <c r="AE17" s="12" t="s">
        <v>445</v>
      </c>
      <c r="AF17" s="12" t="s">
        <v>445</v>
      </c>
      <c r="AG17" s="12" t="s">
        <v>445</v>
      </c>
      <c r="AH17" s="680" t="s">
        <v>445</v>
      </c>
      <c r="AI17" s="680" t="s">
        <v>445</v>
      </c>
      <c r="AJ17" s="680" t="s">
        <v>445</v>
      </c>
      <c r="AK17" s="680" t="s">
        <v>445</v>
      </c>
      <c r="AL17" s="12" t="s">
        <v>445</v>
      </c>
      <c r="AM17" s="680" t="s">
        <v>445</v>
      </c>
      <c r="AN17" s="680" t="s">
        <v>445</v>
      </c>
      <c r="AO17" s="12" t="s">
        <v>445</v>
      </c>
      <c r="AP17" s="12" t="s">
        <v>445</v>
      </c>
      <c r="AQ17" s="12" t="s">
        <v>445</v>
      </c>
      <c r="AR17" s="12" t="s">
        <v>445</v>
      </c>
      <c r="AS17" s="12" t="s">
        <v>445</v>
      </c>
      <c r="AT17" s="12" t="s">
        <v>445</v>
      </c>
      <c r="AU17" s="12" t="s">
        <v>445</v>
      </c>
      <c r="AV17" s="12" t="s">
        <v>445</v>
      </c>
      <c r="AW17" s="12" t="s">
        <v>445</v>
      </c>
      <c r="AX17" s="12" t="s">
        <v>445</v>
      </c>
      <c r="AY17" s="12" t="s">
        <v>445</v>
      </c>
      <c r="AZ17" s="12" t="s">
        <v>445</v>
      </c>
      <c r="BA17" s="12" t="s">
        <v>445</v>
      </c>
      <c r="BB17" s="12" t="s">
        <v>445</v>
      </c>
      <c r="BC17" s="12" t="s">
        <v>445</v>
      </c>
      <c r="BD17" s="12" t="s">
        <v>445</v>
      </c>
      <c r="BE17" s="12" t="s">
        <v>445</v>
      </c>
      <c r="BF17" s="472" t="s">
        <v>445</v>
      </c>
      <c r="BG17" s="472" t="s">
        <v>445</v>
      </c>
      <c r="BH17" s="472" t="s">
        <v>445</v>
      </c>
      <c r="BI17" s="472" t="s">
        <v>445</v>
      </c>
      <c r="BJ17" s="472" t="s">
        <v>445</v>
      </c>
      <c r="BK17" s="472" t="s">
        <v>445</v>
      </c>
      <c r="BL17" s="472" t="s">
        <v>445</v>
      </c>
      <c r="BM17" s="472" t="s">
        <v>445</v>
      </c>
      <c r="BN17" s="472" t="s">
        <v>445</v>
      </c>
      <c r="BO17" s="472" t="s">
        <v>445</v>
      </c>
      <c r="BP17" s="472" t="s">
        <v>445</v>
      </c>
      <c r="BQ17" s="472" t="s">
        <v>445</v>
      </c>
      <c r="BR17" s="472" t="s">
        <v>445</v>
      </c>
      <c r="BS17" s="472" t="s">
        <v>445</v>
      </c>
      <c r="BT17" s="472" t="s">
        <v>445</v>
      </c>
      <c r="BU17" s="472" t="s">
        <v>445</v>
      </c>
      <c r="BV17" s="472">
        <v>1</v>
      </c>
      <c r="BW17" s="472" t="s">
        <v>445</v>
      </c>
      <c r="BX17" s="472" t="s">
        <v>445</v>
      </c>
      <c r="BY17" s="1118">
        <v>100473000</v>
      </c>
      <c r="BZ17" s="472" t="s">
        <v>445</v>
      </c>
    </row>
    <row r="18" spans="1:78" ht="14.25">
      <c r="A18" s="683"/>
      <c r="B18" s="471" t="s">
        <v>527</v>
      </c>
      <c r="C18" s="680" t="s">
        <v>445</v>
      </c>
      <c r="D18" s="12" t="s">
        <v>445</v>
      </c>
      <c r="E18" s="22" t="s">
        <v>532</v>
      </c>
      <c r="F18" s="22" t="s">
        <v>445</v>
      </c>
      <c r="G18" s="22" t="s">
        <v>533</v>
      </c>
      <c r="H18" s="1116" t="s">
        <v>445</v>
      </c>
      <c r="I18" s="22" t="s">
        <v>534</v>
      </c>
      <c r="J18" s="22" t="s">
        <v>445</v>
      </c>
      <c r="K18" s="22" t="s">
        <v>552</v>
      </c>
      <c r="L18" s="22" t="s">
        <v>445</v>
      </c>
      <c r="M18" s="22" t="s">
        <v>536</v>
      </c>
      <c r="N18" s="22" t="s">
        <v>445</v>
      </c>
      <c r="O18" s="22" t="s">
        <v>566</v>
      </c>
      <c r="P18" s="22" t="s">
        <v>445</v>
      </c>
      <c r="Q18" s="22" t="s">
        <v>537</v>
      </c>
      <c r="R18" s="22" t="s">
        <v>445</v>
      </c>
      <c r="S18" s="22" t="s">
        <v>539</v>
      </c>
      <c r="T18" s="22" t="s">
        <v>445</v>
      </c>
      <c r="U18" s="22" t="s">
        <v>547</v>
      </c>
      <c r="V18" s="22" t="s">
        <v>445</v>
      </c>
      <c r="W18" s="22" t="s">
        <v>567</v>
      </c>
      <c r="X18" s="22" t="s">
        <v>445</v>
      </c>
      <c r="Y18" s="472" t="s">
        <v>563</v>
      </c>
      <c r="Z18" s="472" t="s">
        <v>445</v>
      </c>
      <c r="AA18" s="472" t="s">
        <v>558</v>
      </c>
      <c r="AB18" s="472" t="s">
        <v>445</v>
      </c>
      <c r="AC18" s="472" t="s">
        <v>564</v>
      </c>
      <c r="AD18" s="472" t="s">
        <v>445</v>
      </c>
      <c r="AE18" s="472" t="s">
        <v>569</v>
      </c>
      <c r="AF18" s="472" t="s">
        <v>445</v>
      </c>
      <c r="AG18" s="472" t="s">
        <v>565</v>
      </c>
      <c r="AH18" s="680" t="s">
        <v>445</v>
      </c>
      <c r="AI18" s="680" t="s">
        <v>445</v>
      </c>
      <c r="AJ18" s="12" t="s">
        <v>445</v>
      </c>
      <c r="AK18" s="680" t="s">
        <v>445</v>
      </c>
      <c r="AL18" s="680" t="s">
        <v>445</v>
      </c>
      <c r="AM18" s="12" t="s">
        <v>445</v>
      </c>
      <c r="AN18" s="12" t="s">
        <v>445</v>
      </c>
      <c r="AO18" s="12" t="s">
        <v>445</v>
      </c>
      <c r="AP18" s="12" t="s">
        <v>445</v>
      </c>
      <c r="AQ18" s="12" t="s">
        <v>445</v>
      </c>
      <c r="AR18" s="12" t="s">
        <v>445</v>
      </c>
      <c r="AS18" s="12" t="s">
        <v>445</v>
      </c>
      <c r="AT18" s="12" t="s">
        <v>445</v>
      </c>
      <c r="AU18" s="12" t="s">
        <v>445</v>
      </c>
      <c r="AV18" s="12" t="s">
        <v>445</v>
      </c>
      <c r="AW18" s="12" t="s">
        <v>445</v>
      </c>
      <c r="AX18" s="12" t="s">
        <v>445</v>
      </c>
      <c r="AY18" s="12" t="s">
        <v>445</v>
      </c>
      <c r="AZ18" s="12" t="s">
        <v>445</v>
      </c>
      <c r="BA18" s="12" t="s">
        <v>445</v>
      </c>
      <c r="BB18" s="12" t="s">
        <v>445</v>
      </c>
      <c r="BC18" s="12" t="s">
        <v>445</v>
      </c>
      <c r="BD18" s="472" t="s">
        <v>445</v>
      </c>
      <c r="BE18" s="472" t="s">
        <v>445</v>
      </c>
      <c r="BF18" s="472" t="s">
        <v>445</v>
      </c>
      <c r="BG18" s="472" t="s">
        <v>445</v>
      </c>
      <c r="BH18" s="472" t="s">
        <v>445</v>
      </c>
      <c r="BI18" s="472" t="s">
        <v>445</v>
      </c>
      <c r="BJ18" s="472" t="s">
        <v>445</v>
      </c>
      <c r="BK18" s="472" t="s">
        <v>445</v>
      </c>
      <c r="BL18" s="472" t="s">
        <v>445</v>
      </c>
      <c r="BM18" s="472" t="s">
        <v>445</v>
      </c>
      <c r="BN18" s="472" t="s">
        <v>445</v>
      </c>
      <c r="BO18" s="472" t="s">
        <v>445</v>
      </c>
      <c r="BP18" s="472" t="s">
        <v>445</v>
      </c>
      <c r="BQ18" s="472" t="s">
        <v>445</v>
      </c>
      <c r="BR18" s="472" t="s">
        <v>445</v>
      </c>
      <c r="BS18" s="472" t="s">
        <v>445</v>
      </c>
      <c r="BT18" s="472" t="s">
        <v>445</v>
      </c>
      <c r="BU18" s="472" t="s">
        <v>445</v>
      </c>
      <c r="BV18" s="472">
        <v>1</v>
      </c>
      <c r="BW18" s="472" t="s">
        <v>445</v>
      </c>
      <c r="BX18" s="472" t="s">
        <v>445</v>
      </c>
      <c r="BY18" s="1118">
        <v>753549000</v>
      </c>
      <c r="BZ18" s="472" t="s">
        <v>445</v>
      </c>
    </row>
    <row r="19" spans="1:78" ht="14.25">
      <c r="A19" s="683"/>
      <c r="B19" s="471" t="s">
        <v>528</v>
      </c>
      <c r="C19" s="22" t="s">
        <v>445</v>
      </c>
      <c r="D19" s="1116" t="s">
        <v>445</v>
      </c>
      <c r="E19" s="22" t="s">
        <v>576</v>
      </c>
      <c r="F19" s="22" t="s">
        <v>532</v>
      </c>
      <c r="G19" s="22" t="s">
        <v>445</v>
      </c>
      <c r="H19" s="22" t="s">
        <v>533</v>
      </c>
      <c r="I19" s="1116" t="s">
        <v>445</v>
      </c>
      <c r="J19" s="22" t="s">
        <v>534</v>
      </c>
      <c r="K19" s="22" t="s">
        <v>445</v>
      </c>
      <c r="L19" s="22" t="s">
        <v>552</v>
      </c>
      <c r="M19" s="22" t="s">
        <v>445</v>
      </c>
      <c r="N19" s="22" t="s">
        <v>536</v>
      </c>
      <c r="O19" s="22" t="s">
        <v>445</v>
      </c>
      <c r="P19" s="22" t="s">
        <v>537</v>
      </c>
      <c r="Q19" s="22" t="s">
        <v>445</v>
      </c>
      <c r="R19" s="22" t="s">
        <v>577</v>
      </c>
      <c r="S19" s="22" t="s">
        <v>445</v>
      </c>
      <c r="T19" s="22" t="s">
        <v>539</v>
      </c>
      <c r="U19" s="22" t="s">
        <v>445</v>
      </c>
      <c r="V19" s="22" t="s">
        <v>547</v>
      </c>
      <c r="W19" s="22" t="s">
        <v>445</v>
      </c>
      <c r="X19" s="22" t="s">
        <v>558</v>
      </c>
      <c r="Y19" s="22" t="s">
        <v>445</v>
      </c>
      <c r="Z19" s="472" t="s">
        <v>563</v>
      </c>
      <c r="AA19" s="472" t="s">
        <v>445</v>
      </c>
      <c r="AB19" s="472" t="s">
        <v>564</v>
      </c>
      <c r="AC19" s="472" t="s">
        <v>445</v>
      </c>
      <c r="AD19" s="472" t="s">
        <v>561</v>
      </c>
      <c r="AE19" s="472" t="s">
        <v>445</v>
      </c>
      <c r="AF19" s="472" t="s">
        <v>578</v>
      </c>
      <c r="AG19" s="472" t="s">
        <v>579</v>
      </c>
      <c r="AH19" s="472" t="s">
        <v>445</v>
      </c>
      <c r="AI19" s="472" t="s">
        <v>580</v>
      </c>
      <c r="AJ19" s="472" t="s">
        <v>445</v>
      </c>
      <c r="AK19" s="472" t="s">
        <v>581</v>
      </c>
      <c r="AL19" s="472" t="s">
        <v>445</v>
      </c>
      <c r="AM19" s="472" t="s">
        <v>554</v>
      </c>
      <c r="AN19" s="472" t="s">
        <v>445</v>
      </c>
      <c r="AO19" s="472" t="s">
        <v>555</v>
      </c>
      <c r="AP19" s="472" t="s">
        <v>445</v>
      </c>
      <c r="AQ19" s="472" t="s">
        <v>556</v>
      </c>
      <c r="AR19" s="472" t="s">
        <v>445</v>
      </c>
      <c r="AS19" s="22" t="s">
        <v>577</v>
      </c>
      <c r="AT19" s="22" t="s">
        <v>445</v>
      </c>
      <c r="AU19" s="22" t="s">
        <v>539</v>
      </c>
      <c r="AV19" s="22" t="s">
        <v>445</v>
      </c>
      <c r="AW19" s="22" t="s">
        <v>547</v>
      </c>
      <c r="AX19" s="22" t="s">
        <v>445</v>
      </c>
      <c r="AY19" s="472" t="s">
        <v>563</v>
      </c>
      <c r="AZ19" s="472" t="s">
        <v>445</v>
      </c>
      <c r="BA19" s="472" t="s">
        <v>564</v>
      </c>
      <c r="BB19" s="472" t="s">
        <v>445</v>
      </c>
      <c r="BC19" s="472" t="s">
        <v>561</v>
      </c>
      <c r="BD19" s="472" t="s">
        <v>445</v>
      </c>
      <c r="BE19" s="472" t="s">
        <v>445</v>
      </c>
      <c r="BF19" s="472" t="s">
        <v>445</v>
      </c>
      <c r="BG19" s="472" t="s">
        <v>445</v>
      </c>
      <c r="BH19" s="472" t="s">
        <v>445</v>
      </c>
      <c r="BI19" s="472" t="s">
        <v>445</v>
      </c>
      <c r="BJ19" s="472" t="s">
        <v>445</v>
      </c>
      <c r="BK19" s="472" t="s">
        <v>445</v>
      </c>
      <c r="BL19" s="472" t="s">
        <v>445</v>
      </c>
      <c r="BM19" s="472" t="s">
        <v>445</v>
      </c>
      <c r="BN19" s="472" t="s">
        <v>445</v>
      </c>
      <c r="BO19" s="472" t="s">
        <v>445</v>
      </c>
      <c r="BP19" s="472" t="s">
        <v>445</v>
      </c>
      <c r="BQ19" s="472" t="s">
        <v>445</v>
      </c>
      <c r="BR19" s="472" t="s">
        <v>445</v>
      </c>
      <c r="BS19" s="472" t="s">
        <v>445</v>
      </c>
      <c r="BT19" s="472" t="s">
        <v>445</v>
      </c>
      <c r="BU19" s="472" t="s">
        <v>445</v>
      </c>
      <c r="BV19" s="472">
        <v>1</v>
      </c>
      <c r="BW19" s="1121" t="s">
        <v>798</v>
      </c>
      <c r="BX19" s="472" t="s">
        <v>578</v>
      </c>
      <c r="BY19" s="1118" t="s">
        <v>575</v>
      </c>
      <c r="BZ19" s="1118">
        <v>9625000</v>
      </c>
    </row>
    <row r="20" spans="1:78" ht="14.25">
      <c r="A20" s="473"/>
      <c r="B20" s="471" t="s">
        <v>748</v>
      </c>
      <c r="C20" s="22"/>
      <c r="D20" s="1116"/>
      <c r="E20" s="22" t="s">
        <v>573</v>
      </c>
      <c r="F20" s="472" t="s">
        <v>445</v>
      </c>
      <c r="G20" s="22" t="s">
        <v>534</v>
      </c>
      <c r="H20" s="472" t="s">
        <v>445</v>
      </c>
      <c r="I20" s="1116" t="s">
        <v>749</v>
      </c>
      <c r="J20" s="472" t="s">
        <v>445</v>
      </c>
      <c r="K20" s="22" t="s">
        <v>750</v>
      </c>
      <c r="L20" s="472" t="s">
        <v>445</v>
      </c>
      <c r="M20" s="22" t="s">
        <v>751</v>
      </c>
      <c r="N20" s="472" t="s">
        <v>445</v>
      </c>
      <c r="O20" s="22" t="s">
        <v>752</v>
      </c>
      <c r="P20" s="472" t="s">
        <v>445</v>
      </c>
      <c r="Q20" s="22" t="s">
        <v>753</v>
      </c>
      <c r="R20" s="472" t="s">
        <v>445</v>
      </c>
      <c r="S20" s="22" t="s">
        <v>754</v>
      </c>
      <c r="T20" s="472" t="s">
        <v>445</v>
      </c>
      <c r="U20" s="22" t="s">
        <v>755</v>
      </c>
      <c r="V20" s="472" t="s">
        <v>445</v>
      </c>
      <c r="W20" s="22" t="s">
        <v>756</v>
      </c>
      <c r="X20" s="472" t="s">
        <v>445</v>
      </c>
      <c r="Y20" s="22" t="s">
        <v>574</v>
      </c>
      <c r="Z20" s="472" t="s">
        <v>445</v>
      </c>
      <c r="AA20" s="472" t="s">
        <v>757</v>
      </c>
      <c r="AB20" s="472" t="s">
        <v>445</v>
      </c>
      <c r="AC20" s="472" t="s">
        <v>758</v>
      </c>
      <c r="AD20" s="472" t="s">
        <v>445</v>
      </c>
      <c r="AE20" s="472" t="s">
        <v>445</v>
      </c>
      <c r="AF20" s="472" t="s">
        <v>445</v>
      </c>
      <c r="AG20" s="472" t="s">
        <v>445</v>
      </c>
      <c r="AH20" s="472" t="s">
        <v>445</v>
      </c>
      <c r="AI20" s="472" t="s">
        <v>445</v>
      </c>
      <c r="AJ20" s="472" t="s">
        <v>445</v>
      </c>
      <c r="AK20" s="472" t="s">
        <v>445</v>
      </c>
      <c r="AL20" s="472" t="s">
        <v>445</v>
      </c>
      <c r="AM20" s="472" t="s">
        <v>445</v>
      </c>
      <c r="AN20" s="472" t="s">
        <v>445</v>
      </c>
      <c r="AO20" s="472" t="s">
        <v>445</v>
      </c>
      <c r="AP20" s="472" t="s">
        <v>445</v>
      </c>
      <c r="AQ20" s="472" t="s">
        <v>445</v>
      </c>
      <c r="AR20" s="472" t="s">
        <v>445</v>
      </c>
      <c r="AS20" s="472" t="s">
        <v>445</v>
      </c>
      <c r="AT20" s="472" t="s">
        <v>445</v>
      </c>
      <c r="AU20" s="472" t="s">
        <v>445</v>
      </c>
      <c r="AV20" s="472" t="s">
        <v>445</v>
      </c>
      <c r="AW20" s="472" t="s">
        <v>445</v>
      </c>
      <c r="AX20" s="472" t="s">
        <v>445</v>
      </c>
      <c r="AY20" s="472" t="s">
        <v>445</v>
      </c>
      <c r="AZ20" s="472" t="s">
        <v>445</v>
      </c>
      <c r="BA20" s="472" t="s">
        <v>445</v>
      </c>
      <c r="BB20" s="472" t="s">
        <v>445</v>
      </c>
      <c r="BC20" s="472" t="s">
        <v>445</v>
      </c>
      <c r="BD20" s="472" t="s">
        <v>445</v>
      </c>
      <c r="BE20" s="472" t="s">
        <v>445</v>
      </c>
      <c r="BF20" s="472" t="s">
        <v>445</v>
      </c>
      <c r="BG20" s="472" t="s">
        <v>445</v>
      </c>
      <c r="BH20" s="472" t="s">
        <v>445</v>
      </c>
      <c r="BI20" s="472" t="s">
        <v>445</v>
      </c>
      <c r="BJ20" s="472" t="s">
        <v>445</v>
      </c>
      <c r="BK20" s="472" t="s">
        <v>445</v>
      </c>
      <c r="BL20" s="472" t="s">
        <v>445</v>
      </c>
      <c r="BM20" s="472" t="s">
        <v>445</v>
      </c>
      <c r="BN20" s="472" t="s">
        <v>445</v>
      </c>
      <c r="BO20" s="472" t="s">
        <v>445</v>
      </c>
      <c r="BP20" s="472" t="s">
        <v>445</v>
      </c>
      <c r="BQ20" s="472" t="s">
        <v>445</v>
      </c>
      <c r="BR20" s="472" t="s">
        <v>445</v>
      </c>
      <c r="BS20" s="472" t="s">
        <v>445</v>
      </c>
      <c r="BT20" s="472" t="s">
        <v>445</v>
      </c>
      <c r="BU20" s="472" t="s">
        <v>445</v>
      </c>
      <c r="BV20" s="472">
        <v>1</v>
      </c>
      <c r="BW20" s="472" t="s">
        <v>445</v>
      </c>
      <c r="BX20" s="472" t="s">
        <v>445</v>
      </c>
      <c r="BY20" s="1118">
        <v>14995000</v>
      </c>
      <c r="BZ20" s="1118"/>
    </row>
    <row r="21" spans="1:78">
      <c r="T21" s="472" t="s">
        <v>445</v>
      </c>
    </row>
  </sheetData>
  <mergeCells count="1">
    <mergeCell ref="A3:A19"/>
  </mergeCells>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AN168"/>
  <sheetViews>
    <sheetView view="pageBreakPreview" topLeftCell="A160"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7" width="3.625" style="2" customWidth="1"/>
    <col min="28" max="28" width="8.625" style="2" customWidth="1"/>
    <col min="29" max="38" width="3.625" style="2"/>
    <col min="39" max="40" width="0" style="2" hidden="1" customWidth="1"/>
    <col min="41"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3" width="3.625" style="2" customWidth="1"/>
    <col min="284" max="284" width="8.625" style="2" customWidth="1"/>
    <col min="285" max="294" width="3.625" style="2"/>
    <col min="295" max="296" width="0" style="2" hidden="1" customWidth="1"/>
    <col min="297"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9" width="3.625" style="2" customWidth="1"/>
    <col min="540" max="540" width="8.625" style="2" customWidth="1"/>
    <col min="541" max="550" width="3.625" style="2"/>
    <col min="551" max="552" width="0" style="2" hidden="1" customWidth="1"/>
    <col min="553"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5" width="3.625" style="2" customWidth="1"/>
    <col min="796" max="796" width="8.625" style="2" customWidth="1"/>
    <col min="797" max="806" width="3.625" style="2"/>
    <col min="807" max="808" width="0" style="2" hidden="1" customWidth="1"/>
    <col min="809"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1" width="3.625" style="2" customWidth="1"/>
    <col min="1052" max="1052" width="8.625" style="2" customWidth="1"/>
    <col min="1053" max="1062" width="3.625" style="2"/>
    <col min="1063" max="1064" width="0" style="2" hidden="1" customWidth="1"/>
    <col min="1065"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7" width="3.625" style="2" customWidth="1"/>
    <col min="1308" max="1308" width="8.625" style="2" customWidth="1"/>
    <col min="1309" max="1318" width="3.625" style="2"/>
    <col min="1319" max="1320" width="0" style="2" hidden="1" customWidth="1"/>
    <col min="1321"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3" width="3.625" style="2" customWidth="1"/>
    <col min="1564" max="1564" width="8.625" style="2" customWidth="1"/>
    <col min="1565" max="1574" width="3.625" style="2"/>
    <col min="1575" max="1576" width="0" style="2" hidden="1" customWidth="1"/>
    <col min="1577"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9" width="3.625" style="2" customWidth="1"/>
    <col min="1820" max="1820" width="8.625" style="2" customWidth="1"/>
    <col min="1821" max="1830" width="3.625" style="2"/>
    <col min="1831" max="1832" width="0" style="2" hidden="1" customWidth="1"/>
    <col min="1833"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5" width="3.625" style="2" customWidth="1"/>
    <col min="2076" max="2076" width="8.625" style="2" customWidth="1"/>
    <col min="2077" max="2086" width="3.625" style="2"/>
    <col min="2087" max="2088" width="0" style="2" hidden="1" customWidth="1"/>
    <col min="2089"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1" width="3.625" style="2" customWidth="1"/>
    <col min="2332" max="2332" width="8.625" style="2" customWidth="1"/>
    <col min="2333" max="2342" width="3.625" style="2"/>
    <col min="2343" max="2344" width="0" style="2" hidden="1" customWidth="1"/>
    <col min="2345"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7" width="3.625" style="2" customWidth="1"/>
    <col min="2588" max="2588" width="8.625" style="2" customWidth="1"/>
    <col min="2589" max="2598" width="3.625" style="2"/>
    <col min="2599" max="2600" width="0" style="2" hidden="1" customWidth="1"/>
    <col min="2601"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3" width="3.625" style="2" customWidth="1"/>
    <col min="2844" max="2844" width="8.625" style="2" customWidth="1"/>
    <col min="2845" max="2854" width="3.625" style="2"/>
    <col min="2855" max="2856" width="0" style="2" hidden="1" customWidth="1"/>
    <col min="2857"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9" width="3.625" style="2" customWidth="1"/>
    <col min="3100" max="3100" width="8.625" style="2" customWidth="1"/>
    <col min="3101" max="3110" width="3.625" style="2"/>
    <col min="3111" max="3112" width="0" style="2" hidden="1" customWidth="1"/>
    <col min="3113"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5" width="3.625" style="2" customWidth="1"/>
    <col min="3356" max="3356" width="8.625" style="2" customWidth="1"/>
    <col min="3357" max="3366" width="3.625" style="2"/>
    <col min="3367" max="3368" width="0" style="2" hidden="1" customWidth="1"/>
    <col min="3369"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1" width="3.625" style="2" customWidth="1"/>
    <col min="3612" max="3612" width="8.625" style="2" customWidth="1"/>
    <col min="3613" max="3622" width="3.625" style="2"/>
    <col min="3623" max="3624" width="0" style="2" hidden="1" customWidth="1"/>
    <col min="3625"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7" width="3.625" style="2" customWidth="1"/>
    <col min="3868" max="3868" width="8.625" style="2" customWidth="1"/>
    <col min="3869" max="3878" width="3.625" style="2"/>
    <col min="3879" max="3880" width="0" style="2" hidden="1" customWidth="1"/>
    <col min="3881"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3" width="3.625" style="2" customWidth="1"/>
    <col min="4124" max="4124" width="8.625" style="2" customWidth="1"/>
    <col min="4125" max="4134" width="3.625" style="2"/>
    <col min="4135" max="4136" width="0" style="2" hidden="1" customWidth="1"/>
    <col min="4137"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9" width="3.625" style="2" customWidth="1"/>
    <col min="4380" max="4380" width="8.625" style="2" customWidth="1"/>
    <col min="4381" max="4390" width="3.625" style="2"/>
    <col min="4391" max="4392" width="0" style="2" hidden="1" customWidth="1"/>
    <col min="4393"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5" width="3.625" style="2" customWidth="1"/>
    <col min="4636" max="4636" width="8.625" style="2" customWidth="1"/>
    <col min="4637" max="4646" width="3.625" style="2"/>
    <col min="4647" max="4648" width="0" style="2" hidden="1" customWidth="1"/>
    <col min="4649"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1" width="3.625" style="2" customWidth="1"/>
    <col min="4892" max="4892" width="8.625" style="2" customWidth="1"/>
    <col min="4893" max="4902" width="3.625" style="2"/>
    <col min="4903" max="4904" width="0" style="2" hidden="1" customWidth="1"/>
    <col min="4905"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7" width="3.625" style="2" customWidth="1"/>
    <col min="5148" max="5148" width="8.625" style="2" customWidth="1"/>
    <col min="5149" max="5158" width="3.625" style="2"/>
    <col min="5159" max="5160" width="0" style="2" hidden="1" customWidth="1"/>
    <col min="5161"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3" width="3.625" style="2" customWidth="1"/>
    <col min="5404" max="5404" width="8.625" style="2" customWidth="1"/>
    <col min="5405" max="5414" width="3.625" style="2"/>
    <col min="5415" max="5416" width="0" style="2" hidden="1" customWidth="1"/>
    <col min="5417"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9" width="3.625" style="2" customWidth="1"/>
    <col min="5660" max="5660" width="8.625" style="2" customWidth="1"/>
    <col min="5661" max="5670" width="3.625" style="2"/>
    <col min="5671" max="5672" width="0" style="2" hidden="1" customWidth="1"/>
    <col min="5673"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5" width="3.625" style="2" customWidth="1"/>
    <col min="5916" max="5916" width="8.625" style="2" customWidth="1"/>
    <col min="5917" max="5926" width="3.625" style="2"/>
    <col min="5927" max="5928" width="0" style="2" hidden="1" customWidth="1"/>
    <col min="5929"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1" width="3.625" style="2" customWidth="1"/>
    <col min="6172" max="6172" width="8.625" style="2" customWidth="1"/>
    <col min="6173" max="6182" width="3.625" style="2"/>
    <col min="6183" max="6184" width="0" style="2" hidden="1" customWidth="1"/>
    <col min="6185"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7" width="3.625" style="2" customWidth="1"/>
    <col min="6428" max="6428" width="8.625" style="2" customWidth="1"/>
    <col min="6429" max="6438" width="3.625" style="2"/>
    <col min="6439" max="6440" width="0" style="2" hidden="1" customWidth="1"/>
    <col min="6441"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3" width="3.625" style="2" customWidth="1"/>
    <col min="6684" max="6684" width="8.625" style="2" customWidth="1"/>
    <col min="6685" max="6694" width="3.625" style="2"/>
    <col min="6695" max="6696" width="0" style="2" hidden="1" customWidth="1"/>
    <col min="6697"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9" width="3.625" style="2" customWidth="1"/>
    <col min="6940" max="6940" width="8.625" style="2" customWidth="1"/>
    <col min="6941" max="6950" width="3.625" style="2"/>
    <col min="6951" max="6952" width="0" style="2" hidden="1" customWidth="1"/>
    <col min="6953"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5" width="3.625" style="2" customWidth="1"/>
    <col min="7196" max="7196" width="8.625" style="2" customWidth="1"/>
    <col min="7197" max="7206" width="3.625" style="2"/>
    <col min="7207" max="7208" width="0" style="2" hidden="1" customWidth="1"/>
    <col min="7209"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1" width="3.625" style="2" customWidth="1"/>
    <col min="7452" max="7452" width="8.625" style="2" customWidth="1"/>
    <col min="7453" max="7462" width="3.625" style="2"/>
    <col min="7463" max="7464" width="0" style="2" hidden="1" customWidth="1"/>
    <col min="7465"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7" width="3.625" style="2" customWidth="1"/>
    <col min="7708" max="7708" width="8.625" style="2" customWidth="1"/>
    <col min="7709" max="7718" width="3.625" style="2"/>
    <col min="7719" max="7720" width="0" style="2" hidden="1" customWidth="1"/>
    <col min="7721"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3" width="3.625" style="2" customWidth="1"/>
    <col min="7964" max="7964" width="8.625" style="2" customWidth="1"/>
    <col min="7965" max="7974" width="3.625" style="2"/>
    <col min="7975" max="7976" width="0" style="2" hidden="1" customWidth="1"/>
    <col min="7977"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9" width="3.625" style="2" customWidth="1"/>
    <col min="8220" max="8220" width="8.625" style="2" customWidth="1"/>
    <col min="8221" max="8230" width="3.625" style="2"/>
    <col min="8231" max="8232" width="0" style="2" hidden="1" customWidth="1"/>
    <col min="8233"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5" width="3.625" style="2" customWidth="1"/>
    <col min="8476" max="8476" width="8.625" style="2" customWidth="1"/>
    <col min="8477" max="8486" width="3.625" style="2"/>
    <col min="8487" max="8488" width="0" style="2" hidden="1" customWidth="1"/>
    <col min="8489"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1" width="3.625" style="2" customWidth="1"/>
    <col min="8732" max="8732" width="8.625" style="2" customWidth="1"/>
    <col min="8733" max="8742" width="3.625" style="2"/>
    <col min="8743" max="8744" width="0" style="2" hidden="1" customWidth="1"/>
    <col min="8745"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7" width="3.625" style="2" customWidth="1"/>
    <col min="8988" max="8988" width="8.625" style="2" customWidth="1"/>
    <col min="8989" max="8998" width="3.625" style="2"/>
    <col min="8999" max="9000" width="0" style="2" hidden="1" customWidth="1"/>
    <col min="9001"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3" width="3.625" style="2" customWidth="1"/>
    <col min="9244" max="9244" width="8.625" style="2" customWidth="1"/>
    <col min="9245" max="9254" width="3.625" style="2"/>
    <col min="9255" max="9256" width="0" style="2" hidden="1" customWidth="1"/>
    <col min="9257"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9" width="3.625" style="2" customWidth="1"/>
    <col min="9500" max="9500" width="8.625" style="2" customWidth="1"/>
    <col min="9501" max="9510" width="3.625" style="2"/>
    <col min="9511" max="9512" width="0" style="2" hidden="1" customWidth="1"/>
    <col min="9513"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5" width="3.625" style="2" customWidth="1"/>
    <col min="9756" max="9756" width="8.625" style="2" customWidth="1"/>
    <col min="9757" max="9766" width="3.625" style="2"/>
    <col min="9767" max="9768" width="0" style="2" hidden="1" customWidth="1"/>
    <col min="9769"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1" width="3.625" style="2" customWidth="1"/>
    <col min="10012" max="10012" width="8.625" style="2" customWidth="1"/>
    <col min="10013" max="10022" width="3.625" style="2"/>
    <col min="10023" max="10024" width="0" style="2" hidden="1" customWidth="1"/>
    <col min="10025"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7" width="3.625" style="2" customWidth="1"/>
    <col min="10268" max="10268" width="8.625" style="2" customWidth="1"/>
    <col min="10269" max="10278" width="3.625" style="2"/>
    <col min="10279" max="10280" width="0" style="2" hidden="1" customWidth="1"/>
    <col min="10281"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3" width="3.625" style="2" customWidth="1"/>
    <col min="10524" max="10524" width="8.625" style="2" customWidth="1"/>
    <col min="10525" max="10534" width="3.625" style="2"/>
    <col min="10535" max="10536" width="0" style="2" hidden="1" customWidth="1"/>
    <col min="10537"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9" width="3.625" style="2" customWidth="1"/>
    <col min="10780" max="10780" width="8.625" style="2" customWidth="1"/>
    <col min="10781" max="10790" width="3.625" style="2"/>
    <col min="10791" max="10792" width="0" style="2" hidden="1" customWidth="1"/>
    <col min="10793"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5" width="3.625" style="2" customWidth="1"/>
    <col min="11036" max="11036" width="8.625" style="2" customWidth="1"/>
    <col min="11037" max="11046" width="3.625" style="2"/>
    <col min="11047" max="11048" width="0" style="2" hidden="1" customWidth="1"/>
    <col min="11049"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1" width="3.625" style="2" customWidth="1"/>
    <col min="11292" max="11292" width="8.625" style="2" customWidth="1"/>
    <col min="11293" max="11302" width="3.625" style="2"/>
    <col min="11303" max="11304" width="0" style="2" hidden="1" customWidth="1"/>
    <col min="11305"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7" width="3.625" style="2" customWidth="1"/>
    <col min="11548" max="11548" width="8.625" style="2" customWidth="1"/>
    <col min="11549" max="11558" width="3.625" style="2"/>
    <col min="11559" max="11560" width="0" style="2" hidden="1" customWidth="1"/>
    <col min="11561"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3" width="3.625" style="2" customWidth="1"/>
    <col min="11804" max="11804" width="8.625" style="2" customWidth="1"/>
    <col min="11805" max="11814" width="3.625" style="2"/>
    <col min="11815" max="11816" width="0" style="2" hidden="1" customWidth="1"/>
    <col min="11817"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9" width="3.625" style="2" customWidth="1"/>
    <col min="12060" max="12060" width="8.625" style="2" customWidth="1"/>
    <col min="12061" max="12070" width="3.625" style="2"/>
    <col min="12071" max="12072" width="0" style="2" hidden="1" customWidth="1"/>
    <col min="12073"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5" width="3.625" style="2" customWidth="1"/>
    <col min="12316" max="12316" width="8.625" style="2" customWidth="1"/>
    <col min="12317" max="12326" width="3.625" style="2"/>
    <col min="12327" max="12328" width="0" style="2" hidden="1" customWidth="1"/>
    <col min="12329"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1" width="3.625" style="2" customWidth="1"/>
    <col min="12572" max="12572" width="8.625" style="2" customWidth="1"/>
    <col min="12573" max="12582" width="3.625" style="2"/>
    <col min="12583" max="12584" width="0" style="2" hidden="1" customWidth="1"/>
    <col min="12585"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7" width="3.625" style="2" customWidth="1"/>
    <col min="12828" max="12828" width="8.625" style="2" customWidth="1"/>
    <col min="12829" max="12838" width="3.625" style="2"/>
    <col min="12839" max="12840" width="0" style="2" hidden="1" customWidth="1"/>
    <col min="12841"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3" width="3.625" style="2" customWidth="1"/>
    <col min="13084" max="13084" width="8.625" style="2" customWidth="1"/>
    <col min="13085" max="13094" width="3.625" style="2"/>
    <col min="13095" max="13096" width="0" style="2" hidden="1" customWidth="1"/>
    <col min="13097"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9" width="3.625" style="2" customWidth="1"/>
    <col min="13340" max="13340" width="8.625" style="2" customWidth="1"/>
    <col min="13341" max="13350" width="3.625" style="2"/>
    <col min="13351" max="13352" width="0" style="2" hidden="1" customWidth="1"/>
    <col min="13353"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5" width="3.625" style="2" customWidth="1"/>
    <col min="13596" max="13596" width="8.625" style="2" customWidth="1"/>
    <col min="13597" max="13606" width="3.625" style="2"/>
    <col min="13607" max="13608" width="0" style="2" hidden="1" customWidth="1"/>
    <col min="13609"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1" width="3.625" style="2" customWidth="1"/>
    <col min="13852" max="13852" width="8.625" style="2" customWidth="1"/>
    <col min="13853" max="13862" width="3.625" style="2"/>
    <col min="13863" max="13864" width="0" style="2" hidden="1" customWidth="1"/>
    <col min="13865"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7" width="3.625" style="2" customWidth="1"/>
    <col min="14108" max="14108" width="8.625" style="2" customWidth="1"/>
    <col min="14109" max="14118" width="3.625" style="2"/>
    <col min="14119" max="14120" width="0" style="2" hidden="1" customWidth="1"/>
    <col min="14121"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3" width="3.625" style="2" customWidth="1"/>
    <col min="14364" max="14364" width="8.625" style="2" customWidth="1"/>
    <col min="14365" max="14374" width="3.625" style="2"/>
    <col min="14375" max="14376" width="0" style="2" hidden="1" customWidth="1"/>
    <col min="14377"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9" width="3.625" style="2" customWidth="1"/>
    <col min="14620" max="14620" width="8.625" style="2" customWidth="1"/>
    <col min="14621" max="14630" width="3.625" style="2"/>
    <col min="14631" max="14632" width="0" style="2" hidden="1" customWidth="1"/>
    <col min="14633"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5" width="3.625" style="2" customWidth="1"/>
    <col min="14876" max="14876" width="8.625" style="2" customWidth="1"/>
    <col min="14877" max="14886" width="3.625" style="2"/>
    <col min="14887" max="14888" width="0" style="2" hidden="1" customWidth="1"/>
    <col min="14889"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1" width="3.625" style="2" customWidth="1"/>
    <col min="15132" max="15132" width="8.625" style="2" customWidth="1"/>
    <col min="15133" max="15142" width="3.625" style="2"/>
    <col min="15143" max="15144" width="0" style="2" hidden="1" customWidth="1"/>
    <col min="15145"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7" width="3.625" style="2" customWidth="1"/>
    <col min="15388" max="15388" width="8.625" style="2" customWidth="1"/>
    <col min="15389" max="15398" width="3.625" style="2"/>
    <col min="15399" max="15400" width="0" style="2" hidden="1" customWidth="1"/>
    <col min="15401"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3" width="3.625" style="2" customWidth="1"/>
    <col min="15644" max="15644" width="8.625" style="2" customWidth="1"/>
    <col min="15645" max="15654" width="3.625" style="2"/>
    <col min="15655" max="15656" width="0" style="2" hidden="1" customWidth="1"/>
    <col min="15657"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9" width="3.625" style="2" customWidth="1"/>
    <col min="15900" max="15900" width="8.625" style="2" customWidth="1"/>
    <col min="15901" max="15910" width="3.625" style="2"/>
    <col min="15911" max="15912" width="0" style="2" hidden="1" customWidth="1"/>
    <col min="15913"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5" width="3.625" style="2" customWidth="1"/>
    <col min="16156" max="16156" width="8.625" style="2" customWidth="1"/>
    <col min="16157" max="16166" width="3.625" style="2"/>
    <col min="16167" max="16168" width="0" style="2" hidden="1" customWidth="1"/>
    <col min="16169" max="16384" width="3.625" style="2"/>
  </cols>
  <sheetData>
    <row r="1" spans="1:29" ht="18.75" customHeight="1">
      <c r="A1" s="28"/>
      <c r="B1" s="318"/>
      <c r="C1" s="28"/>
      <c r="D1" s="28"/>
      <c r="E1" s="28"/>
      <c r="F1" s="28"/>
      <c r="G1" s="28"/>
      <c r="H1" s="28"/>
      <c r="I1" s="28"/>
      <c r="J1" s="28"/>
      <c r="K1" s="28"/>
      <c r="L1" s="28"/>
      <c r="M1" s="28"/>
      <c r="N1" s="28"/>
      <c r="O1" s="28"/>
      <c r="P1" s="28"/>
      <c r="Q1" s="28"/>
      <c r="R1" s="28"/>
      <c r="S1" s="28"/>
      <c r="T1" s="28"/>
      <c r="U1" s="28"/>
      <c r="V1" s="28"/>
      <c r="W1" s="28"/>
      <c r="X1" s="28"/>
      <c r="Y1" s="28"/>
      <c r="AA1" s="2" t="s">
        <v>188</v>
      </c>
    </row>
    <row r="2" spans="1:29" ht="9" customHeight="1">
      <c r="A2" s="28"/>
      <c r="B2" s="28"/>
      <c r="C2" s="28"/>
      <c r="D2" s="28"/>
      <c r="E2" s="28"/>
      <c r="F2" s="28"/>
      <c r="G2" s="28"/>
      <c r="H2" s="28"/>
      <c r="I2" s="28"/>
      <c r="J2" s="28"/>
      <c r="K2" s="28"/>
      <c r="L2" s="28"/>
      <c r="M2" s="28"/>
      <c r="N2" s="28"/>
      <c r="O2" s="28"/>
      <c r="P2" s="28"/>
      <c r="Q2" s="28"/>
      <c r="R2" s="28"/>
      <c r="S2" s="28"/>
      <c r="T2" s="28"/>
      <c r="U2" s="28"/>
      <c r="V2" s="28"/>
      <c r="W2" s="28"/>
      <c r="X2" s="28"/>
      <c r="Y2" s="28"/>
    </row>
    <row r="3" spans="1:29" ht="18.75" customHeight="1">
      <c r="A3" s="907" t="s">
        <v>429</v>
      </c>
      <c r="B3" s="907"/>
      <c r="C3" s="907"/>
      <c r="D3" s="907"/>
      <c r="E3" s="907"/>
      <c r="F3" s="907"/>
      <c r="G3" s="907"/>
      <c r="H3" s="907"/>
      <c r="I3" s="907"/>
      <c r="J3" s="907"/>
      <c r="K3" s="907"/>
      <c r="L3" s="907"/>
      <c r="M3" s="907"/>
      <c r="N3" s="907"/>
      <c r="O3" s="907"/>
      <c r="P3" s="907"/>
      <c r="Q3" s="907"/>
      <c r="R3" s="907"/>
      <c r="S3" s="907"/>
      <c r="T3" s="907"/>
      <c r="U3" s="907"/>
      <c r="V3" s="907"/>
      <c r="W3" s="907"/>
      <c r="X3" s="907"/>
      <c r="Y3" s="907"/>
      <c r="AA3" s="2" t="s">
        <v>166</v>
      </c>
    </row>
    <row r="4" spans="1:29" ht="9" customHeight="1">
      <c r="A4" s="28"/>
      <c r="B4" s="28"/>
      <c r="C4" s="28"/>
      <c r="D4" s="28"/>
      <c r="E4" s="28"/>
      <c r="F4" s="28"/>
      <c r="G4" s="28"/>
      <c r="H4" s="28"/>
      <c r="I4" s="28"/>
      <c r="J4" s="28"/>
      <c r="K4" s="28"/>
      <c r="L4" s="28"/>
      <c r="M4" s="28"/>
      <c r="N4" s="28"/>
      <c r="O4" s="28"/>
      <c r="P4" s="28"/>
      <c r="Q4" s="28"/>
      <c r="R4" s="28"/>
      <c r="S4" s="28"/>
      <c r="T4" s="28"/>
      <c r="U4" s="28"/>
      <c r="V4" s="28"/>
      <c r="W4" s="28"/>
      <c r="X4" s="28"/>
      <c r="Y4" s="28"/>
    </row>
    <row r="5" spans="1:29" ht="18.75" customHeight="1">
      <c r="A5" s="28"/>
      <c r="B5" s="28"/>
      <c r="C5" s="28"/>
      <c r="D5" s="28"/>
      <c r="E5" s="28"/>
      <c r="F5" s="28"/>
      <c r="G5" s="28"/>
      <c r="H5" s="28"/>
      <c r="I5" s="28"/>
      <c r="J5" s="28"/>
      <c r="K5" s="28"/>
      <c r="L5" s="156"/>
      <c r="M5" s="28"/>
      <c r="N5" s="96" t="s">
        <v>75</v>
      </c>
      <c r="O5" s="28"/>
      <c r="P5" s="28"/>
      <c r="Q5" s="28"/>
      <c r="R5" s="28"/>
      <c r="S5" s="28"/>
      <c r="T5" s="28"/>
      <c r="U5" s="28"/>
      <c r="V5" s="28"/>
      <c r="W5" s="28"/>
      <c r="X5" s="28"/>
      <c r="Y5" s="28"/>
    </row>
    <row r="6" spans="1:29" ht="18.75" customHeight="1">
      <c r="A6" s="28"/>
      <c r="B6" s="28"/>
      <c r="C6" s="28"/>
      <c r="D6" s="28"/>
      <c r="E6" s="28"/>
      <c r="F6" s="28"/>
      <c r="G6" s="28"/>
      <c r="H6" s="28"/>
      <c r="I6" s="28"/>
      <c r="J6" s="28"/>
      <c r="K6" s="28"/>
      <c r="L6" s="28"/>
      <c r="M6" s="28"/>
      <c r="N6" s="908"/>
      <c r="O6" s="908"/>
      <c r="P6" s="908"/>
      <c r="Q6" s="908"/>
      <c r="R6" s="908"/>
      <c r="S6" s="908"/>
      <c r="T6" s="908"/>
      <c r="U6" s="908"/>
      <c r="V6" s="908"/>
      <c r="W6" s="908"/>
      <c r="X6" s="908"/>
      <c r="Y6" s="908"/>
    </row>
    <row r="7" spans="1:29" ht="18.75" customHeight="1">
      <c r="A7" s="28" t="s">
        <v>76</v>
      </c>
      <c r="B7" s="28"/>
      <c r="C7" s="28"/>
      <c r="D7" s="28"/>
      <c r="E7" s="28"/>
      <c r="F7" s="28"/>
      <c r="G7" s="28"/>
      <c r="H7" s="28"/>
      <c r="I7" s="175"/>
      <c r="J7" s="28" t="s">
        <v>77</v>
      </c>
      <c r="K7" s="28"/>
      <c r="L7" s="28"/>
      <c r="M7" s="28"/>
      <c r="N7" s="29"/>
      <c r="O7" s="29"/>
      <c r="P7" s="29"/>
      <c r="Q7" s="29"/>
      <c r="R7" s="29"/>
      <c r="S7" s="29"/>
      <c r="T7" s="29"/>
      <c r="U7" s="29"/>
      <c r="V7" s="29"/>
      <c r="W7" s="29"/>
      <c r="X7" s="29"/>
      <c r="Y7" s="29"/>
    </row>
    <row r="8" spans="1:29" ht="18.75" customHeight="1">
      <c r="A8" s="28" t="s">
        <v>165</v>
      </c>
      <c r="B8" s="808" t="s">
        <v>78</v>
      </c>
      <c r="C8" s="808"/>
      <c r="D8" s="808"/>
      <c r="E8" s="808"/>
      <c r="F8" s="808"/>
      <c r="G8" s="808"/>
      <c r="H8" s="808"/>
      <c r="I8" s="808"/>
      <c r="J8" s="808"/>
      <c r="K8" s="808"/>
      <c r="L8" s="808"/>
      <c r="M8" s="808"/>
      <c r="N8" s="808"/>
      <c r="O8" s="808"/>
      <c r="P8" s="808"/>
      <c r="Q8" s="808"/>
      <c r="R8" s="808"/>
      <c r="S8" s="808"/>
      <c r="T8" s="808"/>
      <c r="U8" s="808"/>
      <c r="V8" s="808"/>
      <c r="W8" s="808"/>
      <c r="X8" s="808"/>
      <c r="Y8" s="808"/>
    </row>
    <row r="9" spans="1:29" ht="18.75" customHeight="1">
      <c r="A9" s="28"/>
      <c r="B9" s="808"/>
      <c r="C9" s="808"/>
      <c r="D9" s="808"/>
      <c r="E9" s="808"/>
      <c r="F9" s="808"/>
      <c r="G9" s="808"/>
      <c r="H9" s="808"/>
      <c r="I9" s="808"/>
      <c r="J9" s="808"/>
      <c r="K9" s="808"/>
      <c r="L9" s="808"/>
      <c r="M9" s="808"/>
      <c r="N9" s="808"/>
      <c r="O9" s="808"/>
      <c r="P9" s="808"/>
      <c r="Q9" s="808"/>
      <c r="R9" s="808"/>
      <c r="S9" s="808"/>
      <c r="T9" s="808"/>
      <c r="U9" s="808"/>
      <c r="V9" s="808"/>
      <c r="W9" s="808"/>
      <c r="X9" s="808"/>
      <c r="Y9" s="808"/>
    </row>
    <row r="10" spans="1:29" ht="18.75" customHeight="1">
      <c r="A10" s="28"/>
      <c r="B10" s="28"/>
      <c r="C10" s="28"/>
      <c r="D10" s="28"/>
      <c r="E10" s="28"/>
      <c r="F10" s="28"/>
      <c r="G10" s="28"/>
      <c r="H10" s="28"/>
      <c r="I10" s="28"/>
      <c r="J10" s="28"/>
      <c r="K10" s="28"/>
      <c r="L10" s="28"/>
      <c r="M10" s="28"/>
      <c r="N10" s="29"/>
      <c r="O10" s="29"/>
      <c r="P10" s="29"/>
      <c r="Q10" s="29"/>
      <c r="R10" s="29"/>
      <c r="S10" s="29"/>
      <c r="T10" s="29"/>
      <c r="U10" s="29"/>
      <c r="V10" s="29"/>
      <c r="W10" s="29"/>
      <c r="X10" s="29"/>
      <c r="Y10" s="29"/>
    </row>
    <row r="11" spans="1:29" ht="15" customHeight="1">
      <c r="A11" s="28" t="s">
        <v>79</v>
      </c>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29" ht="15" customHeight="1">
      <c r="A12" s="28" t="s">
        <v>80</v>
      </c>
      <c r="B12" s="28"/>
      <c r="C12" s="28"/>
      <c r="D12" s="28"/>
      <c r="E12" s="28"/>
      <c r="F12" s="28"/>
      <c r="G12" s="28"/>
      <c r="H12" s="28"/>
      <c r="I12" s="28"/>
      <c r="J12" s="28"/>
      <c r="K12" s="28"/>
      <c r="L12" s="28"/>
      <c r="M12" s="28"/>
      <c r="N12" s="28"/>
      <c r="O12" s="28"/>
      <c r="P12" s="28"/>
      <c r="Q12" s="28"/>
      <c r="R12" s="28"/>
      <c r="S12" s="28"/>
      <c r="T12" s="28"/>
      <c r="U12" s="28"/>
      <c r="V12" s="28"/>
      <c r="W12" s="28"/>
      <c r="X12" s="28"/>
      <c r="Y12" s="28"/>
      <c r="AC12" s="2" t="s">
        <v>344</v>
      </c>
    </row>
    <row r="13" spans="1:29" ht="15" customHeight="1">
      <c r="A13" s="28"/>
      <c r="B13" s="909" t="s">
        <v>1</v>
      </c>
      <c r="C13" s="910"/>
      <c r="D13" s="910"/>
      <c r="E13" s="910"/>
      <c r="F13" s="910"/>
      <c r="G13" s="910"/>
      <c r="H13" s="910"/>
      <c r="I13" s="910"/>
      <c r="J13" s="910"/>
      <c r="K13" s="910"/>
      <c r="L13" s="911"/>
      <c r="M13" s="915" t="s">
        <v>81</v>
      </c>
      <c r="N13" s="916"/>
      <c r="O13" s="916"/>
      <c r="P13" s="916"/>
      <c r="Q13" s="916"/>
      <c r="R13" s="916"/>
      <c r="S13" s="916"/>
      <c r="T13" s="916"/>
      <c r="U13" s="916"/>
      <c r="V13" s="916"/>
      <c r="W13" s="916"/>
      <c r="X13" s="916"/>
      <c r="Y13" s="917"/>
    </row>
    <row r="14" spans="1:29" ht="15" customHeight="1">
      <c r="A14" s="28"/>
      <c r="B14" s="912"/>
      <c r="C14" s="913"/>
      <c r="D14" s="913"/>
      <c r="E14" s="913"/>
      <c r="F14" s="913"/>
      <c r="G14" s="913"/>
      <c r="H14" s="913"/>
      <c r="I14" s="913"/>
      <c r="J14" s="913"/>
      <c r="K14" s="913"/>
      <c r="L14" s="914"/>
      <c r="M14" s="918" t="s">
        <v>82</v>
      </c>
      <c r="N14" s="919"/>
      <c r="O14" s="919"/>
      <c r="P14" s="920"/>
      <c r="Q14" s="918" t="s">
        <v>83</v>
      </c>
      <c r="R14" s="919"/>
      <c r="S14" s="919"/>
      <c r="T14" s="920"/>
      <c r="U14" s="918" t="s">
        <v>62</v>
      </c>
      <c r="V14" s="919"/>
      <c r="W14" s="919"/>
      <c r="X14" s="919"/>
      <c r="Y14" s="920"/>
    </row>
    <row r="15" spans="1:29" ht="15" customHeight="1">
      <c r="A15" s="28"/>
      <c r="B15" s="176" t="s">
        <v>84</v>
      </c>
      <c r="C15" s="177"/>
      <c r="D15" s="177"/>
      <c r="E15" s="177"/>
      <c r="F15" s="177"/>
      <c r="G15" s="177"/>
      <c r="H15" s="177"/>
      <c r="I15" s="177"/>
      <c r="J15" s="177"/>
      <c r="K15" s="177"/>
      <c r="L15" s="177"/>
      <c r="M15" s="904"/>
      <c r="N15" s="905"/>
      <c r="O15" s="905"/>
      <c r="P15" s="178" t="s">
        <v>43</v>
      </c>
      <c r="Q15" s="904"/>
      <c r="R15" s="905"/>
      <c r="S15" s="905"/>
      <c r="T15" s="179" t="s">
        <v>43</v>
      </c>
      <c r="U15" s="180" t="s">
        <v>277</v>
      </c>
      <c r="V15" s="906">
        <f>SUM(M15+Q15)</f>
        <v>0</v>
      </c>
      <c r="W15" s="906"/>
      <c r="X15" s="906"/>
      <c r="Y15" s="179" t="s">
        <v>25</v>
      </c>
    </row>
    <row r="16" spans="1:29" ht="15" customHeight="1">
      <c r="A16" s="28"/>
      <c r="B16" s="176" t="s">
        <v>2</v>
      </c>
      <c r="C16" s="177"/>
      <c r="D16" s="177"/>
      <c r="E16" s="177"/>
      <c r="F16" s="177"/>
      <c r="G16" s="177"/>
      <c r="H16" s="177"/>
      <c r="I16" s="177"/>
      <c r="J16" s="177"/>
      <c r="K16" s="177"/>
      <c r="L16" s="177"/>
      <c r="M16" s="904"/>
      <c r="N16" s="905"/>
      <c r="O16" s="905"/>
      <c r="P16" s="178" t="s">
        <v>43</v>
      </c>
      <c r="Q16" s="904"/>
      <c r="R16" s="905"/>
      <c r="S16" s="905"/>
      <c r="T16" s="179" t="s">
        <v>43</v>
      </c>
      <c r="U16" s="181"/>
      <c r="V16" s="906">
        <f>SUM(M16+Q16)</f>
        <v>0</v>
      </c>
      <c r="W16" s="906"/>
      <c r="X16" s="906"/>
      <c r="Y16" s="179" t="s">
        <v>25</v>
      </c>
    </row>
    <row r="17" spans="1:25" ht="15" customHeight="1">
      <c r="A17" s="28"/>
      <c r="B17" s="176" t="s">
        <v>3</v>
      </c>
      <c r="C17" s="177"/>
      <c r="D17" s="177"/>
      <c r="E17" s="177"/>
      <c r="F17" s="177"/>
      <c r="G17" s="177"/>
      <c r="H17" s="177"/>
      <c r="I17" s="177"/>
      <c r="J17" s="177"/>
      <c r="K17" s="177"/>
      <c r="L17" s="177"/>
      <c r="M17" s="921">
        <f>SUM(M15:O16)</f>
        <v>0</v>
      </c>
      <c r="N17" s="906"/>
      <c r="O17" s="906"/>
      <c r="P17" s="178" t="s">
        <v>43</v>
      </c>
      <c r="Q17" s="922">
        <f>SUM(Q15:S16)</f>
        <v>0</v>
      </c>
      <c r="R17" s="923"/>
      <c r="S17" s="923"/>
      <c r="T17" s="182" t="s">
        <v>43</v>
      </c>
      <c r="U17" s="183" t="s">
        <v>278</v>
      </c>
      <c r="V17" s="923">
        <f>SUM(V15:X16)</f>
        <v>0</v>
      </c>
      <c r="W17" s="923"/>
      <c r="X17" s="923"/>
      <c r="Y17" s="179" t="s">
        <v>25</v>
      </c>
    </row>
    <row r="18" spans="1:25" ht="12" customHeight="1">
      <c r="A18" s="28"/>
      <c r="B18" s="184" t="s">
        <v>279</v>
      </c>
      <c r="C18" s="185"/>
      <c r="D18" s="185"/>
      <c r="E18" s="185"/>
      <c r="F18" s="185"/>
      <c r="G18" s="185"/>
      <c r="H18" s="185"/>
      <c r="I18" s="185"/>
      <c r="J18" s="185"/>
      <c r="K18" s="185"/>
      <c r="L18" s="185"/>
      <c r="M18" s="185"/>
      <c r="N18" s="186"/>
      <c r="O18" s="186"/>
      <c r="P18" s="186"/>
      <c r="Q18" s="186"/>
      <c r="R18" s="186"/>
      <c r="S18" s="186"/>
      <c r="T18" s="186"/>
      <c r="U18" s="186"/>
      <c r="V18" s="186"/>
      <c r="W18" s="186"/>
      <c r="X18" s="186"/>
      <c r="Y18" s="186"/>
    </row>
    <row r="19" spans="1:25" ht="12" customHeight="1">
      <c r="A19" s="28"/>
      <c r="B19" s="811" t="s">
        <v>85</v>
      </c>
      <c r="C19" s="903"/>
      <c r="D19" s="903"/>
      <c r="E19" s="903"/>
      <c r="F19" s="903"/>
      <c r="G19" s="903"/>
      <c r="H19" s="903"/>
      <c r="I19" s="903"/>
      <c r="J19" s="903"/>
      <c r="K19" s="903"/>
      <c r="L19" s="903"/>
      <c r="M19" s="903"/>
      <c r="N19" s="903"/>
      <c r="O19" s="903"/>
      <c r="P19" s="903"/>
      <c r="Q19" s="903"/>
      <c r="R19" s="903"/>
      <c r="S19" s="903"/>
      <c r="T19" s="903"/>
      <c r="U19" s="903"/>
      <c r="V19" s="903"/>
      <c r="W19" s="903"/>
      <c r="X19" s="903"/>
      <c r="Y19" s="903"/>
    </row>
    <row r="20" spans="1:25" ht="12" customHeight="1">
      <c r="A20" s="28"/>
      <c r="B20" s="28"/>
      <c r="C20" s="96" t="s">
        <v>280</v>
      </c>
      <c r="D20" s="28"/>
      <c r="E20" s="28"/>
      <c r="F20" s="28"/>
      <c r="G20" s="28"/>
      <c r="H20" s="28"/>
      <c r="I20" s="28"/>
      <c r="J20" s="28"/>
      <c r="K20" s="28"/>
      <c r="L20" s="28"/>
      <c r="M20" s="28"/>
      <c r="N20" s="28"/>
      <c r="O20" s="28"/>
      <c r="P20" s="28"/>
      <c r="Q20" s="28"/>
      <c r="R20" s="28"/>
      <c r="S20" s="28"/>
      <c r="T20" s="28"/>
      <c r="U20" s="28"/>
      <c r="V20" s="28"/>
      <c r="W20" s="28"/>
      <c r="X20" s="28"/>
      <c r="Y20" s="28"/>
    </row>
    <row r="21" spans="1:25" ht="9"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row>
    <row r="22" spans="1:25" ht="15" customHeight="1">
      <c r="A22" s="28" t="s">
        <v>281</v>
      </c>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15" customHeight="1">
      <c r="A23" s="28"/>
      <c r="B23" s="28" t="s">
        <v>86</v>
      </c>
      <c r="C23" s="28"/>
      <c r="D23" s="28"/>
      <c r="E23" s="28"/>
      <c r="F23" s="28"/>
      <c r="G23" s="28"/>
      <c r="H23" s="28"/>
      <c r="I23" s="28"/>
      <c r="J23" s="28"/>
      <c r="K23" s="28"/>
      <c r="L23" s="28"/>
      <c r="M23" s="28"/>
      <c r="N23" s="28"/>
      <c r="O23" s="28"/>
      <c r="P23" s="28"/>
      <c r="Q23" s="28"/>
      <c r="R23" s="28"/>
      <c r="S23" s="28"/>
      <c r="T23" s="28"/>
      <c r="U23" s="28"/>
      <c r="V23" s="28"/>
      <c r="W23" s="28"/>
      <c r="X23" s="28"/>
      <c r="Y23" s="28"/>
    </row>
    <row r="24" spans="1:25" ht="15" customHeight="1">
      <c r="A24" s="28"/>
      <c r="B24" s="187" t="s">
        <v>87</v>
      </c>
      <c r="C24" s="188"/>
      <c r="D24" s="188"/>
      <c r="E24" s="188"/>
      <c r="F24" s="188"/>
      <c r="G24" s="188"/>
      <c r="H24" s="188"/>
      <c r="I24" s="189"/>
      <c r="J24" s="898">
        <f>M17</f>
        <v>0</v>
      </c>
      <c r="K24" s="899"/>
      <c r="L24" s="899"/>
      <c r="M24" s="899"/>
      <c r="N24" s="190" t="s">
        <v>25</v>
      </c>
      <c r="O24" s="187" t="s">
        <v>88</v>
      </c>
      <c r="P24" s="166"/>
      <c r="Q24" s="166"/>
      <c r="R24" s="191"/>
      <c r="S24" s="192" t="s">
        <v>282</v>
      </c>
      <c r="T24" s="894">
        <f>ROUND(J24/12,3)</f>
        <v>0</v>
      </c>
      <c r="U24" s="894"/>
      <c r="V24" s="894"/>
      <c r="W24" s="894"/>
      <c r="X24" s="894"/>
      <c r="Y24" s="190" t="s">
        <v>25</v>
      </c>
    </row>
    <row r="25" spans="1:25" ht="15" customHeight="1">
      <c r="A25" s="28"/>
      <c r="B25" s="187" t="s">
        <v>89</v>
      </c>
      <c r="C25" s="188"/>
      <c r="D25" s="188"/>
      <c r="E25" s="188"/>
      <c r="F25" s="188"/>
      <c r="G25" s="188"/>
      <c r="H25" s="188"/>
      <c r="I25" s="189"/>
      <c r="J25" s="898">
        <f>Q17</f>
        <v>0</v>
      </c>
      <c r="K25" s="899"/>
      <c r="L25" s="899"/>
      <c r="M25" s="899"/>
      <c r="N25" s="190" t="s">
        <v>25</v>
      </c>
      <c r="O25" s="187" t="s">
        <v>88</v>
      </c>
      <c r="P25" s="166"/>
      <c r="Q25" s="166"/>
      <c r="R25" s="191"/>
      <c r="S25" s="192" t="s">
        <v>283</v>
      </c>
      <c r="T25" s="894">
        <f>ROUND(J25/12,3)</f>
        <v>0</v>
      </c>
      <c r="U25" s="894"/>
      <c r="V25" s="894"/>
      <c r="W25" s="894"/>
      <c r="X25" s="894"/>
      <c r="Y25" s="190" t="s">
        <v>25</v>
      </c>
    </row>
    <row r="26" spans="1:25" ht="15" customHeight="1">
      <c r="A26" s="28"/>
      <c r="B26" s="193"/>
      <c r="C26" s="193"/>
      <c r="D26" s="193"/>
      <c r="E26" s="193"/>
      <c r="F26" s="194"/>
      <c r="G26" s="194"/>
      <c r="H26" s="195"/>
      <c r="I26" s="193"/>
      <c r="J26" s="193"/>
      <c r="K26" s="193"/>
      <c r="L26" s="193"/>
      <c r="M26" s="187"/>
      <c r="N26" s="166"/>
      <c r="O26" s="166"/>
      <c r="P26" s="196" t="s">
        <v>62</v>
      </c>
      <c r="Q26" s="197"/>
      <c r="R26" s="180"/>
      <c r="S26" s="197"/>
      <c r="T26" s="198"/>
      <c r="U26" s="900">
        <f>SUM(T24:X25)</f>
        <v>0</v>
      </c>
      <c r="V26" s="901"/>
      <c r="W26" s="901"/>
      <c r="X26" s="901"/>
      <c r="Y26" s="190" t="s">
        <v>25</v>
      </c>
    </row>
    <row r="27" spans="1:25" ht="15" customHeight="1">
      <c r="A27" s="28"/>
      <c r="B27" s="199"/>
      <c r="C27" s="199"/>
      <c r="D27" s="199"/>
      <c r="E27" s="199"/>
      <c r="F27" s="200"/>
      <c r="G27" s="200"/>
      <c r="H27" s="40"/>
      <c r="I27" s="199"/>
      <c r="J27" s="199"/>
      <c r="K27" s="199"/>
      <c r="L27" s="199"/>
      <c r="M27" s="187" t="s">
        <v>90</v>
      </c>
      <c r="N27" s="166"/>
      <c r="O27" s="166"/>
      <c r="P27" s="196"/>
      <c r="Q27" s="197"/>
      <c r="R27" s="180"/>
      <c r="S27" s="197"/>
      <c r="T27" s="192" t="s">
        <v>284</v>
      </c>
      <c r="U27" s="902">
        <f>ROUND(IF(T24=0,IF(J25=0,0,T25),IF(J25=0,T24,(T24+T25)/2)),0)</f>
        <v>0</v>
      </c>
      <c r="V27" s="893"/>
      <c r="W27" s="893"/>
      <c r="X27" s="893"/>
      <c r="Y27" s="190" t="s">
        <v>43</v>
      </c>
    </row>
    <row r="28" spans="1:25" ht="9" customHeight="1">
      <c r="A28" s="28"/>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row>
    <row r="29" spans="1:25" ht="15" customHeight="1">
      <c r="A29" s="28"/>
      <c r="B29" s="40" t="s">
        <v>91</v>
      </c>
      <c r="C29" s="40"/>
      <c r="D29" s="40"/>
      <c r="E29" s="40"/>
      <c r="F29" s="40"/>
      <c r="G29" s="40"/>
      <c r="H29" s="40"/>
      <c r="I29" s="40"/>
      <c r="J29" s="40"/>
      <c r="K29" s="40"/>
      <c r="L29" s="40"/>
      <c r="M29" s="40"/>
      <c r="N29" s="40"/>
      <c r="O29" s="40"/>
      <c r="P29" s="40"/>
      <c r="Q29" s="40"/>
      <c r="R29" s="40"/>
      <c r="S29" s="40"/>
      <c r="T29" s="199"/>
      <c r="U29" s="40"/>
      <c r="V29" s="40"/>
      <c r="W29" s="40"/>
      <c r="X29" s="40"/>
      <c r="Y29" s="40"/>
    </row>
    <row r="30" spans="1:25" ht="15" customHeight="1">
      <c r="A30" s="28"/>
      <c r="B30" s="187" t="s">
        <v>87</v>
      </c>
      <c r="C30" s="188"/>
      <c r="D30" s="188"/>
      <c r="E30" s="188"/>
      <c r="F30" s="188"/>
      <c r="G30" s="188"/>
      <c r="H30" s="188"/>
      <c r="I30" s="189"/>
      <c r="J30" s="892">
        <f>M15</f>
        <v>0</v>
      </c>
      <c r="K30" s="893"/>
      <c r="L30" s="893"/>
      <c r="M30" s="893"/>
      <c r="N30" s="190" t="s">
        <v>25</v>
      </c>
      <c r="O30" s="187" t="s">
        <v>88</v>
      </c>
      <c r="P30" s="166"/>
      <c r="Q30" s="166"/>
      <c r="R30" s="191"/>
      <c r="S30" s="192" t="s">
        <v>285</v>
      </c>
      <c r="T30" s="894">
        <f>ROUND(J30/12,3)</f>
        <v>0</v>
      </c>
      <c r="U30" s="894"/>
      <c r="V30" s="894"/>
      <c r="W30" s="894"/>
      <c r="X30" s="894"/>
      <c r="Y30" s="190" t="s">
        <v>25</v>
      </c>
    </row>
    <row r="31" spans="1:25" ht="15" customHeight="1">
      <c r="A31" s="28"/>
      <c r="B31" s="187" t="s">
        <v>89</v>
      </c>
      <c r="C31" s="188"/>
      <c r="D31" s="188"/>
      <c r="E31" s="188"/>
      <c r="F31" s="188"/>
      <c r="G31" s="188"/>
      <c r="H31" s="188"/>
      <c r="I31" s="189"/>
      <c r="J31" s="892">
        <f>Q15</f>
        <v>0</v>
      </c>
      <c r="K31" s="893"/>
      <c r="L31" s="893"/>
      <c r="M31" s="893"/>
      <c r="N31" s="190" t="s">
        <v>25</v>
      </c>
      <c r="O31" s="187" t="s">
        <v>88</v>
      </c>
      <c r="P31" s="166"/>
      <c r="Q31" s="166"/>
      <c r="R31" s="191"/>
      <c r="S31" s="192" t="s">
        <v>286</v>
      </c>
      <c r="T31" s="894">
        <f>ROUND(J31/12,3)</f>
        <v>0</v>
      </c>
      <c r="U31" s="894"/>
      <c r="V31" s="894"/>
      <c r="W31" s="894"/>
      <c r="X31" s="894"/>
      <c r="Y31" s="190" t="s">
        <v>25</v>
      </c>
    </row>
    <row r="32" spans="1:25" ht="12" customHeight="1">
      <c r="A32" s="28"/>
      <c r="B32" s="895" t="s">
        <v>92</v>
      </c>
      <c r="C32" s="895"/>
      <c r="D32" s="895"/>
      <c r="E32" s="895"/>
      <c r="F32" s="895"/>
      <c r="G32" s="895"/>
      <c r="H32" s="895"/>
      <c r="I32" s="895"/>
      <c r="J32" s="895"/>
      <c r="K32" s="895"/>
      <c r="L32" s="895"/>
      <c r="M32" s="895"/>
      <c r="N32" s="895"/>
      <c r="O32" s="895"/>
      <c r="P32" s="895"/>
      <c r="Q32" s="895"/>
      <c r="R32" s="895"/>
      <c r="S32" s="895"/>
      <c r="T32" s="895"/>
      <c r="U32" s="895"/>
      <c r="V32" s="895"/>
      <c r="W32" s="895"/>
      <c r="X32" s="895"/>
      <c r="Y32" s="895"/>
    </row>
    <row r="33" spans="1:25" ht="12" customHeight="1">
      <c r="A33" s="28"/>
      <c r="B33" s="736"/>
      <c r="C33" s="736"/>
      <c r="D33" s="736"/>
      <c r="E33" s="736"/>
      <c r="F33" s="736"/>
      <c r="G33" s="736"/>
      <c r="H33" s="736"/>
      <c r="I33" s="736"/>
      <c r="J33" s="736"/>
      <c r="K33" s="736"/>
      <c r="L33" s="736"/>
      <c r="M33" s="736"/>
      <c r="N33" s="736"/>
      <c r="O33" s="736"/>
      <c r="P33" s="736"/>
      <c r="Q33" s="736"/>
      <c r="R33" s="736"/>
      <c r="S33" s="736"/>
      <c r="T33" s="736"/>
      <c r="U33" s="736"/>
      <c r="V33" s="736"/>
      <c r="W33" s="736"/>
      <c r="X33" s="736"/>
      <c r="Y33" s="736"/>
    </row>
    <row r="34" spans="1:25" ht="12" customHeight="1">
      <c r="A34" s="28"/>
      <c r="B34" s="896" t="s">
        <v>93</v>
      </c>
      <c r="C34" s="896"/>
      <c r="D34" s="896"/>
      <c r="E34" s="896"/>
      <c r="F34" s="896"/>
      <c r="G34" s="896"/>
      <c r="H34" s="896"/>
      <c r="I34" s="896"/>
      <c r="J34" s="896"/>
      <c r="K34" s="896"/>
      <c r="L34" s="896"/>
      <c r="M34" s="896"/>
      <c r="N34" s="896"/>
      <c r="O34" s="896"/>
      <c r="P34" s="896"/>
      <c r="Q34" s="896"/>
      <c r="R34" s="896"/>
      <c r="S34" s="896"/>
      <c r="T34" s="896"/>
      <c r="U34" s="896"/>
      <c r="V34" s="896"/>
      <c r="W34" s="896"/>
      <c r="X34" s="896"/>
      <c r="Y34" s="896"/>
    </row>
    <row r="35" spans="1:25" ht="12" customHeight="1">
      <c r="A35" s="28"/>
      <c r="B35" s="897"/>
      <c r="C35" s="897"/>
      <c r="D35" s="897"/>
      <c r="E35" s="897"/>
      <c r="F35" s="897"/>
      <c r="G35" s="897"/>
      <c r="H35" s="897"/>
      <c r="I35" s="897"/>
      <c r="J35" s="897"/>
      <c r="K35" s="897"/>
      <c r="L35" s="897"/>
      <c r="M35" s="897"/>
      <c r="N35" s="897"/>
      <c r="O35" s="897"/>
      <c r="P35" s="897"/>
      <c r="Q35" s="897"/>
      <c r="R35" s="897"/>
      <c r="S35" s="897"/>
      <c r="T35" s="897"/>
      <c r="U35" s="897"/>
      <c r="V35" s="897"/>
      <c r="W35" s="897"/>
      <c r="X35" s="897"/>
      <c r="Y35" s="897"/>
    </row>
    <row r="36" spans="1:25" ht="9" customHeight="1">
      <c r="A36" s="184"/>
      <c r="B36" s="28"/>
      <c r="C36" s="28"/>
      <c r="D36" s="28"/>
      <c r="E36" s="28"/>
      <c r="F36" s="28"/>
      <c r="G36" s="28"/>
      <c r="H36" s="28"/>
      <c r="I36" s="28"/>
      <c r="J36" s="28"/>
      <c r="K36" s="28"/>
      <c r="L36" s="28"/>
      <c r="M36" s="28"/>
      <c r="N36" s="28"/>
      <c r="O36" s="28"/>
      <c r="P36" s="28"/>
      <c r="Q36" s="28"/>
      <c r="R36" s="28"/>
      <c r="S36" s="28"/>
      <c r="T36" s="28"/>
      <c r="U36" s="28"/>
      <c r="V36" s="28"/>
      <c r="W36" s="28"/>
      <c r="X36" s="28"/>
      <c r="Y36" s="28"/>
    </row>
    <row r="37" spans="1:25" ht="15" customHeight="1">
      <c r="A37" s="1" t="s">
        <v>201</v>
      </c>
      <c r="B37" s="1"/>
      <c r="C37" s="1"/>
      <c r="D37" s="1"/>
      <c r="E37" s="1"/>
      <c r="F37" s="1"/>
      <c r="G37" s="1"/>
      <c r="H37" s="1"/>
      <c r="I37" s="1"/>
      <c r="J37" s="1"/>
      <c r="K37" s="1"/>
      <c r="L37" s="1"/>
      <c r="M37" s="1"/>
      <c r="N37" s="1"/>
      <c r="O37" s="1"/>
      <c r="P37" s="1"/>
      <c r="Q37" s="1"/>
      <c r="R37" s="1"/>
      <c r="S37" s="1"/>
      <c r="T37" s="1"/>
      <c r="U37" s="1"/>
      <c r="V37" s="1"/>
      <c r="W37" s="1"/>
      <c r="X37" s="1"/>
      <c r="Y37" s="1"/>
    </row>
    <row r="38" spans="1:25" ht="15" customHeight="1">
      <c r="A38" s="1"/>
      <c r="B38" s="97" t="s">
        <v>202</v>
      </c>
      <c r="C38" s="98"/>
      <c r="D38" s="98"/>
      <c r="E38" s="98"/>
      <c r="F38" s="98"/>
      <c r="G38" s="98"/>
      <c r="H38" s="98"/>
      <c r="I38" s="99"/>
      <c r="J38" s="871"/>
      <c r="K38" s="872"/>
      <c r="L38" s="872"/>
      <c r="M38" s="872"/>
      <c r="N38" s="100" t="s">
        <v>25</v>
      </c>
      <c r="O38" s="101" t="s">
        <v>203</v>
      </c>
      <c r="P38" s="66"/>
      <c r="Q38" s="66"/>
      <c r="R38" s="66"/>
      <c r="S38" s="147"/>
      <c r="T38" s="102"/>
      <c r="U38" s="873"/>
      <c r="V38" s="874"/>
      <c r="W38" s="874"/>
      <c r="X38" s="874"/>
      <c r="Y38" s="100" t="s">
        <v>25</v>
      </c>
    </row>
    <row r="39" spans="1:25" ht="15" customHeight="1">
      <c r="A39" s="1"/>
      <c r="B39" s="97" t="s">
        <v>204</v>
      </c>
      <c r="C39" s="98"/>
      <c r="D39" s="98"/>
      <c r="E39" s="98"/>
      <c r="F39" s="98"/>
      <c r="G39" s="98"/>
      <c r="H39" s="98"/>
      <c r="I39" s="99"/>
      <c r="J39" s="871"/>
      <c r="K39" s="872"/>
      <c r="L39" s="872"/>
      <c r="M39" s="872"/>
      <c r="N39" s="100" t="s">
        <v>25</v>
      </c>
      <c r="O39" s="101" t="s">
        <v>205</v>
      </c>
      <c r="P39" s="66"/>
      <c r="Q39" s="66"/>
      <c r="R39" s="66"/>
      <c r="S39" s="147"/>
      <c r="T39" s="102"/>
      <c r="U39" s="873"/>
      <c r="V39" s="874"/>
      <c r="W39" s="874"/>
      <c r="X39" s="874"/>
      <c r="Y39" s="100" t="s">
        <v>25</v>
      </c>
    </row>
    <row r="40" spans="1:25" ht="15" customHeight="1">
      <c r="A40" s="1"/>
      <c r="B40" s="103"/>
      <c r="C40" s="103"/>
      <c r="D40" s="103"/>
      <c r="E40" s="103"/>
      <c r="F40" s="104"/>
      <c r="G40" s="104"/>
      <c r="H40" s="105"/>
      <c r="I40" s="103"/>
      <c r="J40" s="103"/>
      <c r="K40" s="103"/>
      <c r="L40" s="103"/>
      <c r="M40" s="97"/>
      <c r="N40" s="66"/>
      <c r="O40" s="66"/>
      <c r="P40" s="106" t="s">
        <v>62</v>
      </c>
      <c r="Q40" s="146"/>
      <c r="R40" s="64"/>
      <c r="S40" s="146"/>
      <c r="T40" s="107"/>
      <c r="U40" s="875">
        <f>SUM(U38:X39)</f>
        <v>0</v>
      </c>
      <c r="V40" s="876"/>
      <c r="W40" s="876"/>
      <c r="X40" s="876"/>
      <c r="Y40" s="100" t="s">
        <v>25</v>
      </c>
    </row>
    <row r="41" spans="1:25" ht="15" customHeight="1">
      <c r="A41" s="1"/>
      <c r="B41" s="20"/>
      <c r="C41" s="20"/>
      <c r="D41" s="20"/>
      <c r="E41" s="20"/>
      <c r="F41" s="108"/>
      <c r="G41" s="108"/>
      <c r="H41" s="12"/>
      <c r="I41" s="20"/>
      <c r="J41" s="20"/>
      <c r="K41" s="20"/>
      <c r="L41" s="20"/>
      <c r="M41" s="109" t="s">
        <v>206</v>
      </c>
      <c r="N41" s="66"/>
      <c r="O41" s="66"/>
      <c r="P41" s="106"/>
      <c r="Q41" s="146"/>
      <c r="R41" s="64"/>
      <c r="S41" s="146"/>
      <c r="T41" s="147"/>
      <c r="U41" s="877" t="e">
        <f>ROUNDDOWN(U40/(J38+J39),3)</f>
        <v>#DIV/0!</v>
      </c>
      <c r="V41" s="878"/>
      <c r="W41" s="878"/>
      <c r="X41" s="878"/>
      <c r="Y41" s="100"/>
    </row>
    <row r="42" spans="1:25" ht="6" customHeight="1">
      <c r="A42" s="1"/>
      <c r="B42" s="20"/>
      <c r="C42" s="20"/>
      <c r="D42" s="20"/>
      <c r="E42" s="20"/>
      <c r="F42" s="108"/>
      <c r="G42" s="108"/>
      <c r="H42" s="12"/>
      <c r="I42" s="20"/>
      <c r="J42" s="20"/>
      <c r="K42" s="20"/>
      <c r="L42" s="20"/>
      <c r="M42" s="110"/>
      <c r="N42" s="169"/>
      <c r="O42" s="169"/>
      <c r="P42" s="12"/>
      <c r="Q42" s="20"/>
      <c r="R42" s="142"/>
      <c r="S42" s="20"/>
      <c r="T42" s="20"/>
      <c r="U42" s="111"/>
      <c r="V42" s="112"/>
      <c r="W42" s="112"/>
      <c r="X42" s="112"/>
      <c r="Y42" s="12"/>
    </row>
    <row r="43" spans="1:25" ht="12" customHeight="1">
      <c r="A43" s="1"/>
      <c r="B43" s="879" t="s">
        <v>207</v>
      </c>
      <c r="C43" s="879"/>
      <c r="D43" s="879"/>
      <c r="E43" s="879"/>
      <c r="F43" s="879"/>
      <c r="G43" s="879"/>
      <c r="H43" s="879"/>
      <c r="I43" s="879"/>
      <c r="J43" s="879"/>
      <c r="K43" s="879"/>
      <c r="L43" s="879"/>
      <c r="M43" s="879"/>
      <c r="N43" s="879"/>
      <c r="O43" s="879"/>
      <c r="P43" s="879"/>
      <c r="Q43" s="879"/>
      <c r="R43" s="879"/>
      <c r="S43" s="879"/>
      <c r="T43" s="879"/>
      <c r="U43" s="879"/>
      <c r="V43" s="879"/>
      <c r="W43" s="879"/>
      <c r="X43" s="879"/>
      <c r="Y43" s="879"/>
    </row>
    <row r="44" spans="1:25" ht="12" customHeight="1">
      <c r="A44" s="1"/>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row>
    <row r="45" spans="1:25" ht="15" customHeight="1">
      <c r="A45" s="1" t="s">
        <v>208</v>
      </c>
      <c r="B45" s="1"/>
      <c r="C45" s="1"/>
      <c r="D45" s="1"/>
      <c r="E45" s="1"/>
      <c r="F45" s="1"/>
      <c r="G45" s="1"/>
      <c r="H45" s="1"/>
      <c r="I45" s="1"/>
      <c r="J45" s="1"/>
      <c r="K45" s="1"/>
      <c r="L45" s="1"/>
      <c r="M45" s="1"/>
      <c r="N45" s="1"/>
      <c r="O45" s="1"/>
      <c r="P45" s="1"/>
      <c r="Q45" s="1"/>
      <c r="R45" s="1"/>
      <c r="S45" s="1"/>
      <c r="T45" s="1"/>
      <c r="U45" s="1"/>
      <c r="V45" s="1"/>
      <c r="W45" s="1"/>
      <c r="X45" s="1"/>
      <c r="Y45" s="1"/>
    </row>
    <row r="46" spans="1:25" ht="15" customHeight="1">
      <c r="A46" s="1"/>
      <c r="B46" s="880" t="s">
        <v>1</v>
      </c>
      <c r="C46" s="881"/>
      <c r="D46" s="881"/>
      <c r="E46" s="881"/>
      <c r="F46" s="881"/>
      <c r="G46" s="881"/>
      <c r="H46" s="881"/>
      <c r="I46" s="881"/>
      <c r="J46" s="881"/>
      <c r="K46" s="881"/>
      <c r="L46" s="882"/>
      <c r="M46" s="886" t="s">
        <v>81</v>
      </c>
      <c r="N46" s="887"/>
      <c r="O46" s="887"/>
      <c r="P46" s="887"/>
      <c r="Q46" s="887"/>
      <c r="R46" s="887"/>
      <c r="S46" s="887"/>
      <c r="T46" s="887"/>
      <c r="U46" s="887"/>
      <c r="V46" s="887"/>
      <c r="W46" s="887"/>
      <c r="X46" s="887"/>
      <c r="Y46" s="888"/>
    </row>
    <row r="47" spans="1:25" ht="15" customHeight="1">
      <c r="A47" s="1"/>
      <c r="B47" s="883"/>
      <c r="C47" s="884"/>
      <c r="D47" s="884"/>
      <c r="E47" s="884"/>
      <c r="F47" s="884"/>
      <c r="G47" s="884"/>
      <c r="H47" s="884"/>
      <c r="I47" s="884"/>
      <c r="J47" s="884"/>
      <c r="K47" s="884"/>
      <c r="L47" s="885"/>
      <c r="M47" s="889" t="s">
        <v>82</v>
      </c>
      <c r="N47" s="890"/>
      <c r="O47" s="890"/>
      <c r="P47" s="891"/>
      <c r="Q47" s="889" t="s">
        <v>83</v>
      </c>
      <c r="R47" s="890"/>
      <c r="S47" s="890"/>
      <c r="T47" s="891"/>
      <c r="U47" s="889" t="s">
        <v>62</v>
      </c>
      <c r="V47" s="890"/>
      <c r="W47" s="890"/>
      <c r="X47" s="890"/>
      <c r="Y47" s="891"/>
    </row>
    <row r="48" spans="1:25" ht="15" customHeight="1">
      <c r="A48" s="1"/>
      <c r="B48" s="90" t="s">
        <v>84</v>
      </c>
      <c r="C48" s="91"/>
      <c r="D48" s="91"/>
      <c r="E48" s="91"/>
      <c r="F48" s="91"/>
      <c r="G48" s="91"/>
      <c r="H48" s="91"/>
      <c r="I48" s="91"/>
      <c r="J48" s="91"/>
      <c r="K48" s="91"/>
      <c r="L48" s="91"/>
      <c r="M48" s="863">
        <f>M15</f>
        <v>0</v>
      </c>
      <c r="N48" s="864"/>
      <c r="O48" s="864"/>
      <c r="P48" s="113" t="s">
        <v>43</v>
      </c>
      <c r="Q48" s="863">
        <f>Q15</f>
        <v>0</v>
      </c>
      <c r="R48" s="864"/>
      <c r="S48" s="864"/>
      <c r="T48" s="114" t="s">
        <v>43</v>
      </c>
      <c r="U48" s="115" t="s">
        <v>277</v>
      </c>
      <c r="V48" s="864">
        <f>V15</f>
        <v>0</v>
      </c>
      <c r="W48" s="864"/>
      <c r="X48" s="864"/>
      <c r="Y48" s="114" t="s">
        <v>25</v>
      </c>
    </row>
    <row r="49" spans="1:25" ht="15" customHeight="1">
      <c r="A49" s="1"/>
      <c r="B49" s="865" t="s">
        <v>209</v>
      </c>
      <c r="C49" s="866"/>
      <c r="D49" s="866"/>
      <c r="E49" s="866"/>
      <c r="F49" s="866"/>
      <c r="G49" s="866"/>
      <c r="H49" s="866"/>
      <c r="I49" s="866"/>
      <c r="J49" s="866"/>
      <c r="K49" s="866"/>
      <c r="L49" s="867"/>
      <c r="M49" s="868"/>
      <c r="N49" s="869"/>
      <c r="O49" s="869"/>
      <c r="P49" s="116" t="s">
        <v>43</v>
      </c>
      <c r="Q49" s="868"/>
      <c r="R49" s="869"/>
      <c r="S49" s="869"/>
      <c r="T49" s="117" t="s">
        <v>43</v>
      </c>
      <c r="U49" s="118" t="s">
        <v>287</v>
      </c>
      <c r="V49" s="870">
        <f>M49+Q49</f>
        <v>0</v>
      </c>
      <c r="W49" s="870"/>
      <c r="X49" s="870"/>
      <c r="Y49" s="117" t="s">
        <v>43</v>
      </c>
    </row>
    <row r="50" spans="1:25" ht="12" customHeight="1">
      <c r="A50" s="1"/>
      <c r="B50" s="148" t="s">
        <v>279</v>
      </c>
      <c r="C50" s="119"/>
      <c r="D50" s="119"/>
      <c r="E50" s="119"/>
      <c r="F50" s="119"/>
      <c r="G50" s="119"/>
      <c r="H50" s="119"/>
      <c r="I50" s="119"/>
      <c r="J50" s="119"/>
      <c r="K50" s="119"/>
      <c r="L50" s="119"/>
      <c r="M50" s="119"/>
      <c r="N50" s="91"/>
      <c r="O50" s="91"/>
      <c r="P50" s="91"/>
      <c r="Q50" s="91"/>
      <c r="R50" s="91"/>
      <c r="S50" s="91"/>
      <c r="T50" s="91"/>
      <c r="U50" s="91"/>
      <c r="V50" s="91"/>
      <c r="W50" s="91"/>
      <c r="X50" s="91"/>
      <c r="Y50" s="91"/>
    </row>
    <row r="51" spans="1:25" ht="12" customHeight="1">
      <c r="A51" s="1"/>
      <c r="B51" s="855" t="s">
        <v>85</v>
      </c>
      <c r="C51" s="856"/>
      <c r="D51" s="856"/>
      <c r="E51" s="856"/>
      <c r="F51" s="856"/>
      <c r="G51" s="856"/>
      <c r="H51" s="856"/>
      <c r="I51" s="856"/>
      <c r="J51" s="856"/>
      <c r="K51" s="856"/>
      <c r="L51" s="856"/>
      <c r="M51" s="856"/>
      <c r="N51" s="856"/>
      <c r="O51" s="856"/>
      <c r="P51" s="856"/>
      <c r="Q51" s="856"/>
      <c r="R51" s="856"/>
      <c r="S51" s="856"/>
      <c r="T51" s="856"/>
      <c r="U51" s="856"/>
      <c r="V51" s="856"/>
      <c r="W51" s="856"/>
      <c r="X51" s="856"/>
      <c r="Y51" s="856"/>
    </row>
    <row r="52" spans="1:25" ht="12" customHeight="1">
      <c r="A52" s="1"/>
      <c r="B52" s="1"/>
      <c r="C52" s="120" t="s">
        <v>280</v>
      </c>
      <c r="D52" s="1"/>
      <c r="E52" s="1"/>
      <c r="F52" s="1"/>
      <c r="G52" s="1"/>
      <c r="H52" s="1"/>
      <c r="I52" s="1"/>
      <c r="J52" s="1"/>
      <c r="K52" s="1"/>
      <c r="L52" s="1"/>
      <c r="M52" s="1"/>
      <c r="N52" s="1"/>
      <c r="O52" s="1"/>
      <c r="P52" s="1"/>
      <c r="Q52" s="1"/>
      <c r="R52" s="1"/>
      <c r="S52" s="1"/>
      <c r="T52" s="1"/>
      <c r="U52" s="1"/>
      <c r="V52" s="1"/>
      <c r="W52" s="1"/>
      <c r="X52" s="1"/>
      <c r="Y52" s="1"/>
    </row>
    <row r="53" spans="1:25" ht="12" customHeight="1">
      <c r="A53" s="1"/>
      <c r="B53" s="1"/>
      <c r="C53" s="120"/>
      <c r="D53" s="1"/>
      <c r="E53" s="1"/>
      <c r="F53" s="1"/>
      <c r="G53" s="1"/>
      <c r="H53" s="1"/>
      <c r="I53" s="1"/>
      <c r="J53" s="1"/>
      <c r="K53" s="1"/>
      <c r="L53" s="1"/>
      <c r="M53" s="1"/>
      <c r="N53" s="1"/>
      <c r="O53" s="1"/>
      <c r="P53" s="1"/>
      <c r="Q53" s="1"/>
      <c r="R53" s="1"/>
      <c r="S53" s="1"/>
      <c r="T53" s="1"/>
      <c r="U53" s="1"/>
      <c r="V53" s="1"/>
      <c r="W53" s="1"/>
      <c r="X53" s="1"/>
      <c r="Y53" s="1"/>
    </row>
    <row r="54" spans="1:25" ht="15" customHeight="1">
      <c r="A54" s="152" t="s">
        <v>211</v>
      </c>
      <c r="B54" s="28"/>
      <c r="C54" s="28"/>
      <c r="D54" s="28"/>
      <c r="E54" s="28"/>
      <c r="F54" s="28"/>
      <c r="G54" s="28"/>
      <c r="H54" s="28"/>
      <c r="I54" s="28"/>
      <c r="J54" s="28"/>
      <c r="K54" s="28"/>
      <c r="L54" s="28"/>
      <c r="M54" s="28"/>
      <c r="N54" s="28"/>
      <c r="O54" s="28"/>
      <c r="P54" s="28"/>
      <c r="Q54" s="28"/>
      <c r="R54" s="28"/>
      <c r="S54" s="28"/>
      <c r="T54" s="28"/>
      <c r="U54" s="28"/>
      <c r="V54" s="28"/>
      <c r="W54" s="28"/>
      <c r="X54" s="28"/>
      <c r="Y54" s="28"/>
    </row>
    <row r="55" spans="1:25" ht="15" customHeight="1">
      <c r="A55" s="28"/>
      <c r="B55" s="28"/>
      <c r="C55" s="28"/>
      <c r="D55" s="28"/>
      <c r="E55" s="28"/>
      <c r="F55" s="28"/>
      <c r="G55" s="28"/>
      <c r="H55" s="28"/>
      <c r="I55" s="28"/>
      <c r="J55" s="28"/>
      <c r="K55" s="28"/>
      <c r="L55" s="28"/>
      <c r="M55" s="28"/>
      <c r="N55" s="28"/>
      <c r="O55" s="28"/>
      <c r="P55" s="121"/>
      <c r="Q55" s="857" t="s">
        <v>288</v>
      </c>
      <c r="R55" s="858"/>
      <c r="S55" s="859"/>
      <c r="T55" s="122" t="s">
        <v>289</v>
      </c>
      <c r="U55" s="860"/>
      <c r="V55" s="860"/>
      <c r="W55" s="860"/>
      <c r="X55" s="860"/>
      <c r="Y55" s="123" t="s">
        <v>94</v>
      </c>
    </row>
    <row r="56" spans="1:25" ht="15" customHeight="1">
      <c r="A56" s="28"/>
      <c r="B56" s="28"/>
      <c r="C56" s="28"/>
      <c r="D56" s="28"/>
      <c r="E56" s="28"/>
      <c r="F56" s="28"/>
      <c r="G56" s="28"/>
      <c r="H56" s="28"/>
      <c r="I56" s="28"/>
      <c r="J56" s="28"/>
      <c r="K56" s="28"/>
      <c r="L56" s="28"/>
      <c r="M56" s="28"/>
      <c r="N56" s="28"/>
      <c r="O56" s="28"/>
      <c r="P56" s="28"/>
      <c r="Q56" s="29"/>
      <c r="R56" s="29"/>
      <c r="S56" s="29"/>
      <c r="T56" s="29"/>
      <c r="U56" s="152"/>
      <c r="V56" s="152"/>
      <c r="W56" s="152"/>
      <c r="X56" s="152"/>
      <c r="Y56" s="28"/>
    </row>
    <row r="57" spans="1:25" ht="15" customHeight="1">
      <c r="A57" s="28" t="s">
        <v>214</v>
      </c>
      <c r="B57" s="201"/>
      <c r="C57" s="201"/>
      <c r="D57" s="201"/>
      <c r="E57" s="201"/>
      <c r="F57" s="201"/>
      <c r="G57" s="201"/>
      <c r="H57" s="201"/>
      <c r="I57" s="201"/>
      <c r="J57" s="201"/>
      <c r="K57" s="201"/>
      <c r="L57" s="201"/>
      <c r="M57" s="201"/>
      <c r="N57" s="201"/>
      <c r="O57" s="201"/>
      <c r="P57" s="201"/>
      <c r="Q57" s="201"/>
      <c r="R57" s="201"/>
      <c r="S57" s="201"/>
      <c r="T57" s="201"/>
      <c r="U57" s="201"/>
      <c r="V57" s="861" t="s">
        <v>95</v>
      </c>
      <c r="W57" s="861"/>
      <c r="X57" s="861" t="s">
        <v>96</v>
      </c>
      <c r="Y57" s="861"/>
    </row>
    <row r="58" spans="1:25" ht="15" customHeight="1">
      <c r="A58" s="28"/>
      <c r="B58" s="28"/>
      <c r="C58" s="28"/>
      <c r="D58" s="28"/>
      <c r="E58" s="28"/>
      <c r="F58" s="28"/>
      <c r="G58" s="28"/>
      <c r="H58" s="28"/>
      <c r="I58" s="28"/>
      <c r="J58" s="28"/>
      <c r="K58" s="28"/>
      <c r="L58" s="28"/>
      <c r="M58" s="28"/>
      <c r="N58" s="28"/>
      <c r="O58" s="28"/>
      <c r="P58" s="28"/>
      <c r="Q58" s="28"/>
      <c r="R58" s="28"/>
      <c r="S58" s="28"/>
      <c r="T58" s="28"/>
      <c r="U58" s="28"/>
      <c r="V58" s="861"/>
      <c r="W58" s="861"/>
      <c r="X58" s="861"/>
      <c r="Y58" s="861"/>
    </row>
    <row r="59" spans="1:25" ht="12" customHeight="1">
      <c r="A59" s="201"/>
      <c r="B59" s="844" t="s">
        <v>290</v>
      </c>
      <c r="C59" s="862" t="s">
        <v>97</v>
      </c>
      <c r="D59" s="862"/>
      <c r="E59" s="862"/>
      <c r="F59" s="862"/>
      <c r="G59" s="862"/>
      <c r="H59" s="862"/>
      <c r="I59" s="862"/>
      <c r="J59" s="862"/>
      <c r="K59" s="862"/>
      <c r="L59" s="862"/>
      <c r="M59" s="862"/>
      <c r="N59" s="862"/>
      <c r="O59" s="862"/>
      <c r="P59" s="862"/>
      <c r="Q59" s="862"/>
      <c r="R59" s="862"/>
      <c r="S59" s="862"/>
      <c r="T59" s="862"/>
      <c r="U59" s="862"/>
      <c r="V59" s="847"/>
      <c r="W59" s="848"/>
      <c r="X59" s="847"/>
      <c r="Y59" s="848"/>
    </row>
    <row r="60" spans="1:25" ht="12" customHeight="1">
      <c r="A60" s="28"/>
      <c r="B60" s="844"/>
      <c r="C60" s="862"/>
      <c r="D60" s="862"/>
      <c r="E60" s="862"/>
      <c r="F60" s="862"/>
      <c r="G60" s="862"/>
      <c r="H60" s="862"/>
      <c r="I60" s="862"/>
      <c r="J60" s="862"/>
      <c r="K60" s="862"/>
      <c r="L60" s="862"/>
      <c r="M60" s="862"/>
      <c r="N60" s="862"/>
      <c r="O60" s="862"/>
      <c r="P60" s="862"/>
      <c r="Q60" s="862"/>
      <c r="R60" s="862"/>
      <c r="S60" s="862"/>
      <c r="T60" s="862"/>
      <c r="U60" s="862"/>
      <c r="V60" s="849"/>
      <c r="W60" s="850"/>
      <c r="X60" s="849"/>
      <c r="Y60" s="850"/>
    </row>
    <row r="61" spans="1:25" ht="12" customHeight="1">
      <c r="A61" s="28"/>
      <c r="B61" s="844" t="s">
        <v>291</v>
      </c>
      <c r="C61" s="845" t="s">
        <v>98</v>
      </c>
      <c r="D61" s="845"/>
      <c r="E61" s="845"/>
      <c r="F61" s="845"/>
      <c r="G61" s="845"/>
      <c r="H61" s="845"/>
      <c r="I61" s="845"/>
      <c r="J61" s="845"/>
      <c r="K61" s="845"/>
      <c r="L61" s="845"/>
      <c r="M61" s="845"/>
      <c r="N61" s="845"/>
      <c r="O61" s="845"/>
      <c r="P61" s="845"/>
      <c r="Q61" s="845"/>
      <c r="R61" s="845"/>
      <c r="S61" s="845"/>
      <c r="T61" s="845"/>
      <c r="U61" s="846"/>
      <c r="V61" s="847"/>
      <c r="W61" s="848"/>
      <c r="X61" s="847"/>
      <c r="Y61" s="848"/>
    </row>
    <row r="62" spans="1:25" ht="12" customHeight="1">
      <c r="A62" s="28"/>
      <c r="B62" s="844"/>
      <c r="C62" s="845"/>
      <c r="D62" s="845"/>
      <c r="E62" s="845"/>
      <c r="F62" s="845"/>
      <c r="G62" s="845"/>
      <c r="H62" s="845"/>
      <c r="I62" s="845"/>
      <c r="J62" s="845"/>
      <c r="K62" s="845"/>
      <c r="L62" s="845"/>
      <c r="M62" s="845"/>
      <c r="N62" s="845"/>
      <c r="O62" s="845"/>
      <c r="P62" s="845"/>
      <c r="Q62" s="845"/>
      <c r="R62" s="845"/>
      <c r="S62" s="845"/>
      <c r="T62" s="845"/>
      <c r="U62" s="846"/>
      <c r="V62" s="849"/>
      <c r="W62" s="850"/>
      <c r="X62" s="849"/>
      <c r="Y62" s="850"/>
    </row>
    <row r="63" spans="1:25" ht="15" customHeight="1">
      <c r="A63" s="28"/>
      <c r="B63" s="28"/>
      <c r="C63" s="28"/>
      <c r="D63" s="28"/>
      <c r="E63" s="28"/>
      <c r="F63" s="28"/>
      <c r="G63" s="28"/>
      <c r="H63" s="28"/>
      <c r="I63" s="28"/>
      <c r="J63" s="28"/>
      <c r="K63" s="28"/>
      <c r="L63" s="28"/>
      <c r="M63" s="28"/>
      <c r="N63" s="28"/>
      <c r="O63" s="28"/>
      <c r="P63" s="28"/>
      <c r="Q63" s="29"/>
      <c r="R63" s="29"/>
      <c r="S63" s="29"/>
      <c r="T63" s="29"/>
      <c r="U63" s="152"/>
      <c r="V63" s="152"/>
      <c r="W63" s="152"/>
      <c r="X63" s="152"/>
      <c r="Y63" s="28"/>
    </row>
    <row r="64" spans="1:25" ht="12" customHeight="1">
      <c r="A64" s="28"/>
      <c r="B64" s="202"/>
      <c r="C64" s="40"/>
      <c r="D64" s="40"/>
      <c r="E64" s="40"/>
      <c r="F64" s="40"/>
      <c r="G64" s="40"/>
      <c r="H64" s="40"/>
      <c r="I64" s="40"/>
      <c r="J64" s="40"/>
      <c r="K64" s="40"/>
      <c r="L64" s="40"/>
      <c r="M64" s="40"/>
      <c r="N64" s="203"/>
      <c r="O64" s="203"/>
      <c r="P64" s="203"/>
      <c r="Q64" s="204"/>
      <c r="R64" s="199"/>
      <c r="S64" s="199"/>
      <c r="T64" s="205"/>
      <c r="U64" s="206"/>
      <c r="V64" s="206"/>
      <c r="W64" s="206"/>
      <c r="X64" s="206"/>
      <c r="Y64" s="40"/>
    </row>
    <row r="65" spans="1:40" ht="24.95" customHeight="1">
      <c r="A65" s="752" t="s">
        <v>217</v>
      </c>
      <c r="B65" s="752"/>
      <c r="C65" s="752"/>
      <c r="D65" s="752"/>
      <c r="E65" s="752"/>
      <c r="F65" s="752"/>
      <c r="G65" s="752"/>
      <c r="H65" s="752"/>
      <c r="I65" s="752"/>
      <c r="J65" s="752"/>
      <c r="K65" s="752"/>
      <c r="L65" s="752"/>
      <c r="M65" s="752"/>
      <c r="N65" s="851" t="s">
        <v>100</v>
      </c>
      <c r="O65" s="852"/>
      <c r="P65" s="819" t="s">
        <v>430</v>
      </c>
      <c r="Q65" s="820"/>
      <c r="R65" s="820"/>
      <c r="S65" s="821"/>
      <c r="T65" s="181" t="s">
        <v>292</v>
      </c>
      <c r="U65" s="822"/>
      <c r="V65" s="823"/>
      <c r="W65" s="823"/>
      <c r="X65" s="824"/>
      <c r="Y65" s="190" t="s">
        <v>99</v>
      </c>
    </row>
    <row r="66" spans="1:40" ht="24.95" customHeight="1">
      <c r="A66" s="752"/>
      <c r="B66" s="752"/>
      <c r="C66" s="752"/>
      <c r="D66" s="752"/>
      <c r="E66" s="752"/>
      <c r="F66" s="752"/>
      <c r="G66" s="752"/>
      <c r="H66" s="752"/>
      <c r="I66" s="752"/>
      <c r="J66" s="752"/>
      <c r="K66" s="752"/>
      <c r="L66" s="752"/>
      <c r="M66" s="752"/>
      <c r="N66" s="853"/>
      <c r="O66" s="854"/>
      <c r="P66" s="819" t="s">
        <v>431</v>
      </c>
      <c r="Q66" s="820"/>
      <c r="R66" s="820"/>
      <c r="S66" s="821"/>
      <c r="T66" s="181" t="s">
        <v>293</v>
      </c>
      <c r="U66" s="822"/>
      <c r="V66" s="823"/>
      <c r="W66" s="823"/>
      <c r="X66" s="824"/>
      <c r="Y66" s="190" t="s">
        <v>94</v>
      </c>
      <c r="AM66" s="207"/>
      <c r="AN66" s="207"/>
    </row>
    <row r="67" spans="1:40" ht="24.95" customHeight="1">
      <c r="A67" s="752" t="s">
        <v>181</v>
      </c>
      <c r="B67" s="752"/>
      <c r="C67" s="752"/>
      <c r="D67" s="752"/>
      <c r="E67" s="752"/>
      <c r="F67" s="752"/>
      <c r="G67" s="752"/>
      <c r="H67" s="752"/>
      <c r="I67" s="752"/>
      <c r="J67" s="752"/>
      <c r="K67" s="752"/>
      <c r="L67" s="752"/>
      <c r="M67" s="752"/>
      <c r="N67" s="841" t="s">
        <v>101</v>
      </c>
      <c r="O67" s="816"/>
      <c r="P67" s="819" t="s">
        <v>430</v>
      </c>
      <c r="Q67" s="820"/>
      <c r="R67" s="820"/>
      <c r="S67" s="821"/>
      <c r="T67" s="181" t="s">
        <v>294</v>
      </c>
      <c r="U67" s="822"/>
      <c r="V67" s="823"/>
      <c r="W67" s="823"/>
      <c r="X67" s="824"/>
      <c r="Y67" s="190" t="s">
        <v>99</v>
      </c>
      <c r="AM67" s="207">
        <v>1</v>
      </c>
      <c r="AN67" s="207">
        <v>2</v>
      </c>
    </row>
    <row r="68" spans="1:40" ht="24.95" customHeight="1">
      <c r="A68" s="752"/>
      <c r="B68" s="752"/>
      <c r="C68" s="752"/>
      <c r="D68" s="752"/>
      <c r="E68" s="752"/>
      <c r="F68" s="752"/>
      <c r="G68" s="752"/>
      <c r="H68" s="752"/>
      <c r="I68" s="752"/>
      <c r="J68" s="752"/>
      <c r="K68" s="752"/>
      <c r="L68" s="752"/>
      <c r="M68" s="752"/>
      <c r="N68" s="842"/>
      <c r="O68" s="843"/>
      <c r="P68" s="819" t="s">
        <v>431</v>
      </c>
      <c r="Q68" s="820"/>
      <c r="R68" s="820"/>
      <c r="S68" s="821"/>
      <c r="T68" s="181" t="s">
        <v>295</v>
      </c>
      <c r="U68" s="822"/>
      <c r="V68" s="823"/>
      <c r="W68" s="823"/>
      <c r="X68" s="824"/>
      <c r="Y68" s="190" t="s">
        <v>94</v>
      </c>
      <c r="AM68" s="207">
        <v>2</v>
      </c>
      <c r="AN68" s="207">
        <v>3</v>
      </c>
    </row>
    <row r="69" spans="1:40" ht="13.5" customHeight="1">
      <c r="A69" s="208"/>
      <c r="B69" s="208"/>
      <c r="C69" s="208"/>
      <c r="D69" s="208"/>
      <c r="E69" s="208"/>
      <c r="F69" s="208"/>
      <c r="G69" s="208"/>
      <c r="H69" s="208"/>
      <c r="I69" s="208"/>
      <c r="J69" s="208"/>
      <c r="K69" s="208"/>
      <c r="L69" s="208"/>
      <c r="M69" s="208"/>
      <c r="N69" s="204"/>
      <c r="O69" s="204"/>
      <c r="P69" s="204"/>
      <c r="Q69" s="204"/>
      <c r="R69" s="204"/>
      <c r="S69" s="204"/>
      <c r="T69" s="205"/>
      <c r="U69" s="206"/>
      <c r="V69" s="206"/>
      <c r="W69" s="206"/>
      <c r="X69" s="206"/>
      <c r="Y69" s="40"/>
      <c r="AM69" s="207">
        <v>3</v>
      </c>
      <c r="AN69" s="1"/>
    </row>
    <row r="70" spans="1:40" ht="24.95" customHeight="1">
      <c r="A70" s="752" t="s">
        <v>222</v>
      </c>
      <c r="B70" s="752"/>
      <c r="C70" s="752"/>
      <c r="D70" s="752"/>
      <c r="E70" s="752"/>
      <c r="F70" s="752"/>
      <c r="G70" s="752"/>
      <c r="H70" s="752"/>
      <c r="I70" s="752"/>
      <c r="J70" s="752"/>
      <c r="K70" s="752"/>
      <c r="L70" s="752"/>
      <c r="M70" s="752"/>
      <c r="N70" s="831" t="s">
        <v>100</v>
      </c>
      <c r="O70" s="832"/>
      <c r="P70" s="835" t="s">
        <v>430</v>
      </c>
      <c r="Q70" s="836"/>
      <c r="R70" s="836"/>
      <c r="S70" s="837"/>
      <c r="T70" s="209" t="s">
        <v>296</v>
      </c>
      <c r="U70" s="838"/>
      <c r="V70" s="839"/>
      <c r="W70" s="839"/>
      <c r="X70" s="840"/>
      <c r="Y70" s="210" t="s">
        <v>99</v>
      </c>
      <c r="AM70" s="207">
        <v>4</v>
      </c>
      <c r="AN70" s="1"/>
    </row>
    <row r="71" spans="1:40" ht="24.95" customHeight="1">
      <c r="A71" s="752"/>
      <c r="B71" s="752"/>
      <c r="C71" s="752"/>
      <c r="D71" s="752"/>
      <c r="E71" s="752"/>
      <c r="F71" s="752"/>
      <c r="G71" s="752"/>
      <c r="H71" s="752"/>
      <c r="I71" s="752"/>
      <c r="J71" s="752"/>
      <c r="K71" s="752"/>
      <c r="L71" s="752"/>
      <c r="M71" s="752"/>
      <c r="N71" s="833"/>
      <c r="O71" s="834"/>
      <c r="P71" s="819" t="s">
        <v>431</v>
      </c>
      <c r="Q71" s="820"/>
      <c r="R71" s="820"/>
      <c r="S71" s="821"/>
      <c r="T71" s="181" t="s">
        <v>297</v>
      </c>
      <c r="U71" s="822"/>
      <c r="V71" s="823"/>
      <c r="W71" s="823"/>
      <c r="X71" s="824"/>
      <c r="Y71" s="211" t="s">
        <v>94</v>
      </c>
      <c r="AM71" s="207">
        <v>5</v>
      </c>
      <c r="AN71" s="1"/>
    </row>
    <row r="72" spans="1:40" ht="24.95" customHeight="1">
      <c r="A72" s="752" t="s">
        <v>182</v>
      </c>
      <c r="B72" s="752"/>
      <c r="C72" s="752"/>
      <c r="D72" s="752"/>
      <c r="E72" s="752"/>
      <c r="F72" s="752"/>
      <c r="G72" s="752"/>
      <c r="H72" s="752"/>
      <c r="I72" s="752"/>
      <c r="J72" s="752"/>
      <c r="K72" s="752"/>
      <c r="L72" s="752"/>
      <c r="M72" s="752"/>
      <c r="N72" s="815" t="s">
        <v>101</v>
      </c>
      <c r="O72" s="816"/>
      <c r="P72" s="819" t="s">
        <v>430</v>
      </c>
      <c r="Q72" s="820"/>
      <c r="R72" s="820"/>
      <c r="S72" s="821"/>
      <c r="T72" s="181" t="s">
        <v>298</v>
      </c>
      <c r="U72" s="822"/>
      <c r="V72" s="823"/>
      <c r="W72" s="823"/>
      <c r="X72" s="824"/>
      <c r="Y72" s="211" t="s">
        <v>99</v>
      </c>
    </row>
    <row r="73" spans="1:40" ht="24.95" customHeight="1">
      <c r="A73" s="752"/>
      <c r="B73" s="752"/>
      <c r="C73" s="752"/>
      <c r="D73" s="752"/>
      <c r="E73" s="752"/>
      <c r="F73" s="752"/>
      <c r="G73" s="752"/>
      <c r="H73" s="752"/>
      <c r="I73" s="752"/>
      <c r="J73" s="752"/>
      <c r="K73" s="752"/>
      <c r="L73" s="752"/>
      <c r="M73" s="752"/>
      <c r="N73" s="817"/>
      <c r="O73" s="818"/>
      <c r="P73" s="825" t="s">
        <v>431</v>
      </c>
      <c r="Q73" s="826"/>
      <c r="R73" s="826"/>
      <c r="S73" s="827"/>
      <c r="T73" s="212" t="s">
        <v>299</v>
      </c>
      <c r="U73" s="828"/>
      <c r="V73" s="829"/>
      <c r="W73" s="829"/>
      <c r="X73" s="830"/>
      <c r="Y73" s="213" t="s">
        <v>94</v>
      </c>
    </row>
    <row r="74" spans="1:40" s="78" customFormat="1" ht="15" customHeight="1">
      <c r="A74" s="28" t="s">
        <v>300</v>
      </c>
      <c r="B74" s="28"/>
      <c r="C74" s="28"/>
      <c r="D74" s="28"/>
      <c r="E74" s="28"/>
      <c r="F74" s="28"/>
      <c r="G74" s="28"/>
      <c r="H74" s="28"/>
      <c r="I74" s="28"/>
      <c r="J74" s="28"/>
      <c r="K74" s="28"/>
      <c r="L74" s="28"/>
      <c r="M74" s="28"/>
      <c r="N74" s="28"/>
      <c r="O74" s="28"/>
      <c r="P74" s="28"/>
      <c r="Q74" s="28"/>
      <c r="R74" s="28"/>
      <c r="S74" s="28"/>
      <c r="T74" s="28"/>
      <c r="U74" s="28"/>
      <c r="V74" s="28"/>
      <c r="W74" s="28"/>
      <c r="X74" s="28"/>
      <c r="Y74" s="28"/>
    </row>
    <row r="75" spans="1:40" s="78" customFormat="1" ht="9" customHeight="1">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row>
    <row r="76" spans="1:40" s="78" customFormat="1" ht="8.25" customHeight="1">
      <c r="A76" s="201"/>
      <c r="B76" s="214"/>
      <c r="C76" s="215"/>
      <c r="D76" s="215"/>
      <c r="E76" s="215"/>
      <c r="F76" s="215"/>
      <c r="G76" s="215"/>
      <c r="H76" s="215"/>
      <c r="I76" s="215"/>
      <c r="J76" s="215"/>
      <c r="K76" s="215"/>
      <c r="L76" s="215"/>
      <c r="M76" s="215"/>
      <c r="N76" s="215"/>
      <c r="O76" s="215"/>
      <c r="P76" s="215"/>
      <c r="Q76" s="215"/>
      <c r="R76" s="215"/>
      <c r="S76" s="216"/>
      <c r="T76" s="214"/>
      <c r="U76" s="215"/>
      <c r="V76" s="215"/>
      <c r="W76" s="215"/>
      <c r="X76" s="215"/>
      <c r="Y76" s="216"/>
    </row>
    <row r="77" spans="1:40" s="78" customFormat="1" ht="15" customHeight="1">
      <c r="A77" s="201"/>
      <c r="B77" s="217"/>
      <c r="C77" s="28" t="s">
        <v>102</v>
      </c>
      <c r="D77" s="28"/>
      <c r="E77" s="28"/>
      <c r="F77" s="28"/>
      <c r="G77" s="28"/>
      <c r="H77" s="811" t="s">
        <v>103</v>
      </c>
      <c r="I77" s="811"/>
      <c r="J77" s="811"/>
      <c r="K77" s="811"/>
      <c r="L77" s="811"/>
      <c r="M77" s="811"/>
      <c r="N77" s="811"/>
      <c r="O77" s="811"/>
      <c r="P77" s="811"/>
      <c r="Q77" s="811"/>
      <c r="R77" s="811"/>
      <c r="S77" s="811"/>
      <c r="T77" s="811"/>
      <c r="U77" s="811"/>
      <c r="V77" s="811"/>
      <c r="W77" s="811"/>
      <c r="X77" s="811"/>
      <c r="Y77" s="812"/>
    </row>
    <row r="78" spans="1:40" s="78" customFormat="1" ht="15" customHeight="1">
      <c r="A78" s="201"/>
      <c r="B78" s="217"/>
      <c r="C78" s="28" t="s">
        <v>104</v>
      </c>
      <c r="D78" s="28"/>
      <c r="E78" s="28"/>
      <c r="F78" s="28"/>
      <c r="G78" s="28"/>
      <c r="H78" s="40"/>
      <c r="I78" s="813" t="s">
        <v>105</v>
      </c>
      <c r="J78" s="814"/>
      <c r="K78" s="218">
        <v>2</v>
      </c>
      <c r="L78" s="28" t="s">
        <v>106</v>
      </c>
      <c r="M78" s="28"/>
      <c r="N78" s="218">
        <v>2</v>
      </c>
      <c r="O78" s="28" t="s">
        <v>107</v>
      </c>
      <c r="P78" s="28"/>
      <c r="Q78" s="28"/>
      <c r="R78" s="28"/>
      <c r="S78" s="28"/>
      <c r="T78" s="219" t="s">
        <v>301</v>
      </c>
      <c r="U78" s="770" t="e">
        <f>U79+U114</f>
        <v>#VALUE!</v>
      </c>
      <c r="V78" s="770"/>
      <c r="W78" s="770"/>
      <c r="X78" s="770"/>
      <c r="Y78" s="220" t="s">
        <v>108</v>
      </c>
      <c r="Z78" s="221" t="str">
        <f>IF(AB80="未入力","※先に163行目の当該年度４月１日現在の１年次研修医受入数を入力してください","")</f>
        <v>※先に163行目の当該年度４月１日現在の１年次研修医受入数を入力してください</v>
      </c>
    </row>
    <row r="79" spans="1:40" s="78" customFormat="1" ht="15" customHeight="1">
      <c r="A79" s="201"/>
      <c r="B79" s="217" t="s">
        <v>142</v>
      </c>
      <c r="C79" s="28"/>
      <c r="D79" s="28"/>
      <c r="E79" s="28"/>
      <c r="F79" s="28"/>
      <c r="G79" s="28"/>
      <c r="H79" s="28"/>
      <c r="I79" s="29"/>
      <c r="J79" s="29"/>
      <c r="K79" s="28"/>
      <c r="L79" s="28"/>
      <c r="M79" s="28"/>
      <c r="N79" s="28"/>
      <c r="O79" s="28"/>
      <c r="P79" s="28"/>
      <c r="Q79" s="28"/>
      <c r="R79" s="28"/>
      <c r="S79" s="28"/>
      <c r="T79" s="219" t="s">
        <v>302</v>
      </c>
      <c r="U79" s="770" t="e">
        <f>IF(OR(AB80="20人未満",$C$123=1),(E81*Q81)+(E83*Q83)+(E85*Q85)+(E87*Q87)+(E89*Q89)+(E92*Q92)+(E95*0.5*Q95),(E98*Q98)+(E100*Q100)+(E102*Q102)+(E104*Q104)+(E106*Q106)+(E109*Q109)+(E112*0.5*Q112))</f>
        <v>#VALUE!</v>
      </c>
      <c r="V79" s="770"/>
      <c r="W79" s="770"/>
      <c r="X79" s="770"/>
      <c r="Y79" s="220" t="s">
        <v>109</v>
      </c>
    </row>
    <row r="80" spans="1:40" s="78" customFormat="1" ht="30" customHeight="1">
      <c r="A80" s="201"/>
      <c r="B80" s="807" t="s">
        <v>143</v>
      </c>
      <c r="C80" s="808"/>
      <c r="D80" s="808"/>
      <c r="E80" s="808"/>
      <c r="F80" s="808"/>
      <c r="G80" s="808"/>
      <c r="H80" s="808"/>
      <c r="I80" s="808"/>
      <c r="J80" s="808"/>
      <c r="K80" s="808"/>
      <c r="L80" s="808"/>
      <c r="M80" s="808"/>
      <c r="N80" s="808"/>
      <c r="O80" s="808"/>
      <c r="P80" s="808"/>
      <c r="Q80" s="808"/>
      <c r="R80" s="808"/>
      <c r="S80" s="809"/>
      <c r="T80" s="219"/>
      <c r="U80" s="222"/>
      <c r="V80" s="222"/>
      <c r="W80" s="222"/>
      <c r="X80" s="222"/>
      <c r="Y80" s="220"/>
      <c r="AB80" s="223" t="str">
        <f>IF(N163="","未入力",IF(N163&gt;=20,"20人以上","20人未満"))</f>
        <v>未入力</v>
      </c>
    </row>
    <row r="81" spans="1:30" s="78" customFormat="1" ht="32.25" customHeight="1">
      <c r="A81" s="201"/>
      <c r="B81" s="804" t="s">
        <v>110</v>
      </c>
      <c r="C81" s="801"/>
      <c r="D81" s="27" t="s">
        <v>303</v>
      </c>
      <c r="E81" s="805"/>
      <c r="F81" s="771"/>
      <c r="G81" s="771"/>
      <c r="H81" s="28" t="s">
        <v>27</v>
      </c>
      <c r="I81" s="28"/>
      <c r="J81" s="28"/>
      <c r="K81" s="29" t="s">
        <v>24</v>
      </c>
      <c r="L81" s="28"/>
      <c r="M81" s="802" t="s">
        <v>304</v>
      </c>
      <c r="N81" s="802"/>
      <c r="O81" s="802"/>
      <c r="P81" s="802"/>
      <c r="Q81" s="778" t="str">
        <f>IF(OR($AB$80="20人未満",$C$123=1),IF($K$78=1,$V$15,0)+IF($K$78=2,$V$15,0),"")</f>
        <v/>
      </c>
      <c r="R81" s="778"/>
      <c r="S81" s="28" t="s">
        <v>25</v>
      </c>
      <c r="T81" s="219"/>
      <c r="U81" s="222"/>
      <c r="V81" s="222"/>
      <c r="W81" s="222"/>
      <c r="X81" s="222"/>
      <c r="Y81" s="220"/>
    </row>
    <row r="82" spans="1:30" s="78" customFormat="1" ht="9" customHeight="1">
      <c r="A82" s="201"/>
      <c r="B82" s="30"/>
      <c r="C82" s="31"/>
      <c r="D82" s="27"/>
      <c r="E82" s="151"/>
      <c r="F82" s="151"/>
      <c r="G82" s="151"/>
      <c r="H82" s="28"/>
      <c r="I82" s="28"/>
      <c r="J82" s="28"/>
      <c r="K82" s="29"/>
      <c r="L82" s="28"/>
      <c r="M82" s="32"/>
      <c r="N82" s="32"/>
      <c r="O82" s="32"/>
      <c r="P82" s="32"/>
      <c r="Q82" s="224"/>
      <c r="R82" s="224"/>
      <c r="S82" s="28"/>
      <c r="T82" s="219"/>
      <c r="U82" s="222"/>
      <c r="V82" s="222"/>
      <c r="W82" s="222"/>
      <c r="X82" s="222"/>
      <c r="Y82" s="220"/>
    </row>
    <row r="83" spans="1:30" s="78" customFormat="1" ht="27.75" customHeight="1">
      <c r="A83" s="201"/>
      <c r="B83" s="800" t="s">
        <v>111</v>
      </c>
      <c r="C83" s="801"/>
      <c r="D83" s="27" t="s">
        <v>305</v>
      </c>
      <c r="E83" s="805"/>
      <c r="F83" s="771"/>
      <c r="G83" s="771"/>
      <c r="H83" s="28" t="s">
        <v>27</v>
      </c>
      <c r="I83" s="28"/>
      <c r="J83" s="28"/>
      <c r="K83" s="29" t="s">
        <v>24</v>
      </c>
      <c r="L83" s="28"/>
      <c r="M83" s="802" t="s">
        <v>306</v>
      </c>
      <c r="N83" s="802"/>
      <c r="O83" s="802"/>
      <c r="P83" s="802"/>
      <c r="Q83" s="778" t="str">
        <f>IF(OR($AB$80="20人未満",$C$123=1),IF($K$78=3,$V$15,0),"")</f>
        <v/>
      </c>
      <c r="R83" s="778"/>
      <c r="S83" s="28" t="s">
        <v>25</v>
      </c>
      <c r="T83" s="219"/>
      <c r="U83" s="222"/>
      <c r="V83" s="222"/>
      <c r="W83" s="222"/>
      <c r="X83" s="222"/>
      <c r="Y83" s="220"/>
    </row>
    <row r="84" spans="1:30" s="78" customFormat="1" ht="18" customHeight="1">
      <c r="A84" s="201"/>
      <c r="B84" s="33"/>
      <c r="C84" s="34"/>
      <c r="D84" s="27"/>
      <c r="E84" s="150"/>
      <c r="F84" s="151"/>
      <c r="G84" s="151"/>
      <c r="H84" s="28"/>
      <c r="I84" s="28"/>
      <c r="J84" s="28"/>
      <c r="K84" s="29"/>
      <c r="L84" s="28"/>
      <c r="M84" s="152"/>
      <c r="N84" s="152"/>
      <c r="O84" s="152"/>
      <c r="P84" s="152"/>
      <c r="Q84" s="161"/>
      <c r="R84" s="161"/>
      <c r="S84" s="28"/>
      <c r="T84" s="219"/>
      <c r="U84" s="222"/>
      <c r="V84" s="222"/>
      <c r="W84" s="222"/>
      <c r="X84" s="222"/>
      <c r="Y84" s="220"/>
    </row>
    <row r="85" spans="1:30" s="78" customFormat="1" ht="18" customHeight="1">
      <c r="A85" s="201"/>
      <c r="B85" s="800" t="s">
        <v>112</v>
      </c>
      <c r="C85" s="801"/>
      <c r="D85" s="27" t="s">
        <v>305</v>
      </c>
      <c r="E85" s="771"/>
      <c r="F85" s="771"/>
      <c r="G85" s="771"/>
      <c r="H85" s="28" t="s">
        <v>27</v>
      </c>
      <c r="I85" s="28"/>
      <c r="J85" s="28"/>
      <c r="K85" s="29" t="s">
        <v>24</v>
      </c>
      <c r="L85" s="28"/>
      <c r="M85" s="802" t="s">
        <v>306</v>
      </c>
      <c r="N85" s="802"/>
      <c r="O85" s="802"/>
      <c r="P85" s="802"/>
      <c r="Q85" s="778" t="str">
        <f>IF(OR($AB$80="20人未満",$C$123=1),IF($K$78=4,$V$15,0),"")</f>
        <v/>
      </c>
      <c r="R85" s="778"/>
      <c r="S85" s="28" t="s">
        <v>25</v>
      </c>
      <c r="T85" s="219"/>
      <c r="U85" s="222"/>
      <c r="V85" s="222"/>
      <c r="W85" s="222"/>
      <c r="X85" s="222"/>
      <c r="Y85" s="220"/>
    </row>
    <row r="86" spans="1:30" s="78" customFormat="1" ht="18" customHeight="1">
      <c r="A86" s="201"/>
      <c r="B86" s="33"/>
      <c r="C86" s="34"/>
      <c r="D86" s="27"/>
      <c r="E86" s="771"/>
      <c r="F86" s="771"/>
      <c r="G86" s="771"/>
      <c r="H86" s="28"/>
      <c r="I86" s="28"/>
      <c r="J86" s="28"/>
      <c r="K86" s="29"/>
      <c r="L86" s="28"/>
      <c r="M86" s="152"/>
      <c r="N86" s="152"/>
      <c r="O86" s="152"/>
      <c r="P86" s="152"/>
      <c r="Q86" s="161"/>
      <c r="R86" s="161"/>
      <c r="S86" s="28"/>
      <c r="T86" s="219"/>
      <c r="U86" s="222"/>
      <c r="V86" s="222"/>
      <c r="W86" s="222"/>
      <c r="X86" s="222"/>
      <c r="Y86" s="220"/>
    </row>
    <row r="87" spans="1:30" s="78" customFormat="1" ht="18" customHeight="1">
      <c r="A87" s="201"/>
      <c r="B87" s="800" t="s">
        <v>113</v>
      </c>
      <c r="C87" s="801"/>
      <c r="D87" s="27" t="s">
        <v>305</v>
      </c>
      <c r="E87" s="771"/>
      <c r="F87" s="771"/>
      <c r="G87" s="771"/>
      <c r="H87" s="28" t="s">
        <v>27</v>
      </c>
      <c r="I87" s="28"/>
      <c r="J87" s="28"/>
      <c r="K87" s="29" t="s">
        <v>24</v>
      </c>
      <c r="L87" s="28"/>
      <c r="M87" s="802" t="s">
        <v>306</v>
      </c>
      <c r="N87" s="802"/>
      <c r="O87" s="802"/>
      <c r="P87" s="802"/>
      <c r="Q87" s="778" t="str">
        <f>IF(OR($AB$80="20人未満",$C123=1),IF($K$78=5,$V$15,0),"")</f>
        <v/>
      </c>
      <c r="R87" s="778"/>
      <c r="S87" s="28" t="s">
        <v>25</v>
      </c>
      <c r="T87" s="219"/>
      <c r="U87" s="222"/>
      <c r="V87" s="222"/>
      <c r="W87" s="222"/>
      <c r="X87" s="222"/>
      <c r="Y87" s="220"/>
    </row>
    <row r="88" spans="1:30" s="78" customFormat="1" ht="18" customHeight="1">
      <c r="A88" s="201"/>
      <c r="B88" s="33"/>
      <c r="C88" s="34"/>
      <c r="D88" s="27"/>
      <c r="E88" s="771"/>
      <c r="F88" s="771"/>
      <c r="G88" s="771"/>
      <c r="H88" s="28"/>
      <c r="I88" s="28"/>
      <c r="J88" s="28"/>
      <c r="K88" s="29"/>
      <c r="L88" s="28"/>
      <c r="M88" s="152"/>
      <c r="N88" s="152"/>
      <c r="O88" s="152"/>
      <c r="P88" s="152"/>
      <c r="Q88" s="161"/>
      <c r="R88" s="161"/>
      <c r="S88" s="28"/>
      <c r="T88" s="219"/>
      <c r="U88" s="222"/>
      <c r="V88" s="222"/>
      <c r="W88" s="222"/>
      <c r="X88" s="222"/>
      <c r="Y88" s="220"/>
    </row>
    <row r="89" spans="1:30" s="78" customFormat="1" ht="33.75" customHeight="1">
      <c r="A89" s="201"/>
      <c r="B89" s="797" t="s">
        <v>114</v>
      </c>
      <c r="C89" s="798"/>
      <c r="D89" s="35" t="s">
        <v>305</v>
      </c>
      <c r="E89" s="787"/>
      <c r="F89" s="787"/>
      <c r="G89" s="787"/>
      <c r="H89" s="156" t="s">
        <v>27</v>
      </c>
      <c r="I89" s="156"/>
      <c r="J89" s="156"/>
      <c r="K89" s="36" t="s">
        <v>24</v>
      </c>
      <c r="L89" s="156"/>
      <c r="M89" s="788" t="s">
        <v>306</v>
      </c>
      <c r="N89" s="788"/>
      <c r="O89" s="788"/>
      <c r="P89" s="788"/>
      <c r="Q89" s="810" t="str">
        <f>IF(OR($AB$80="20人未満",$C123=1),IF($N$78=2,$V$15,0)+IF($N$78=3,$V$15,0),"")</f>
        <v/>
      </c>
      <c r="R89" s="810"/>
      <c r="S89" s="156" t="s">
        <v>25</v>
      </c>
      <c r="T89" s="219"/>
      <c r="U89" s="222"/>
      <c r="V89" s="222"/>
      <c r="W89" s="222"/>
      <c r="X89" s="222"/>
      <c r="Y89" s="220"/>
    </row>
    <row r="90" spans="1:30" s="78" customFormat="1" ht="9" customHeight="1">
      <c r="A90" s="201"/>
      <c r="B90" s="153"/>
      <c r="C90" s="154"/>
      <c r="D90" s="35"/>
      <c r="E90" s="155"/>
      <c r="F90" s="155"/>
      <c r="G90" s="155"/>
      <c r="H90" s="156"/>
      <c r="I90" s="156"/>
      <c r="J90" s="156"/>
      <c r="K90" s="36"/>
      <c r="L90" s="156"/>
      <c r="M90" s="156"/>
      <c r="N90" s="156"/>
      <c r="O90" s="156"/>
      <c r="P90" s="156"/>
      <c r="Q90" s="37"/>
      <c r="R90" s="37"/>
      <c r="S90" s="156"/>
      <c r="T90" s="219"/>
      <c r="U90" s="222"/>
      <c r="V90" s="222"/>
      <c r="W90" s="222"/>
      <c r="X90" s="222"/>
      <c r="Y90" s="220"/>
    </row>
    <row r="91" spans="1:30" s="78" customFormat="1" ht="22.5" customHeight="1">
      <c r="A91" s="2"/>
      <c r="B91" s="794" t="s">
        <v>427</v>
      </c>
      <c r="C91" s="795"/>
      <c r="D91" s="795"/>
      <c r="E91" s="795"/>
      <c r="F91" s="795"/>
      <c r="G91" s="795"/>
      <c r="H91" s="795"/>
      <c r="I91" s="795"/>
      <c r="J91" s="795"/>
      <c r="K91" s="795"/>
      <c r="L91" s="795"/>
      <c r="M91" s="795"/>
      <c r="N91" s="795"/>
      <c r="O91" s="795"/>
      <c r="P91" s="795"/>
      <c r="Q91" s="795"/>
      <c r="R91" s="795"/>
      <c r="S91" s="796"/>
      <c r="T91" s="9"/>
      <c r="U91" s="162"/>
      <c r="V91" s="162"/>
      <c r="W91" s="162"/>
      <c r="X91" s="162"/>
      <c r="Y91" s="10"/>
    </row>
    <row r="92" spans="1:30" s="78" customFormat="1" ht="33.75" customHeight="1">
      <c r="A92" s="2"/>
      <c r="B92" s="790" t="s">
        <v>234</v>
      </c>
      <c r="C92" s="791"/>
      <c r="D92" s="124" t="s">
        <v>305</v>
      </c>
      <c r="E92" s="792"/>
      <c r="F92" s="792"/>
      <c r="G92" s="792"/>
      <c r="H92" s="94" t="s">
        <v>27</v>
      </c>
      <c r="I92" s="94"/>
      <c r="J92" s="94"/>
      <c r="K92" s="92" t="s">
        <v>24</v>
      </c>
      <c r="L92" s="94"/>
      <c r="M92" s="793" t="s">
        <v>307</v>
      </c>
      <c r="N92" s="793"/>
      <c r="O92" s="793"/>
      <c r="P92" s="793"/>
      <c r="Q92" s="1110" t="str">
        <f>IF(OR($AB$80="20人未満",$C$123=1),IF(AC92="",0,AC92),"")</f>
        <v/>
      </c>
      <c r="R92" s="1110"/>
      <c r="S92" s="94" t="s">
        <v>25</v>
      </c>
      <c r="T92" s="9"/>
      <c r="U92" s="162"/>
      <c r="V92" s="162"/>
      <c r="W92" s="162"/>
      <c r="X92" s="162"/>
      <c r="Y92" s="10"/>
      <c r="AB92" s="225" t="e">
        <f>IF($U$41&gt;=0.5,"50％以上","50％未満")</f>
        <v>#DIV/0!</v>
      </c>
      <c r="AC92" s="226" t="e">
        <f>IF(AB92="50％以上",IF(OR(K78=1,K78=2),V49,""),"")</f>
        <v>#DIV/0!</v>
      </c>
      <c r="AD92" s="226" t="e">
        <f>IF(AB92="50％未満",IF(OR(K78=2,K78=1),U40,""),"")</f>
        <v>#DIV/0!</v>
      </c>
    </row>
    <row r="93" spans="1:30" s="78" customFormat="1" ht="9" customHeight="1">
      <c r="A93" s="2"/>
      <c r="B93" s="157"/>
      <c r="C93" s="158"/>
      <c r="D93" s="124"/>
      <c r="E93" s="159"/>
      <c r="F93" s="159"/>
      <c r="G93" s="159"/>
      <c r="H93" s="94"/>
      <c r="I93" s="94"/>
      <c r="J93" s="94"/>
      <c r="K93" s="92"/>
      <c r="L93" s="94"/>
      <c r="M93" s="94"/>
      <c r="N93" s="94"/>
      <c r="O93" s="94"/>
      <c r="P93" s="94"/>
      <c r="Q93" s="125"/>
      <c r="R93" s="125"/>
      <c r="S93" s="94"/>
      <c r="T93" s="9"/>
      <c r="U93" s="162"/>
      <c r="V93" s="162"/>
      <c r="W93" s="162"/>
      <c r="X93" s="162"/>
      <c r="Y93" s="10"/>
    </row>
    <row r="94" spans="1:30" s="78" customFormat="1" ht="22.5" customHeight="1">
      <c r="A94" s="2"/>
      <c r="B94" s="794" t="s">
        <v>428</v>
      </c>
      <c r="C94" s="795"/>
      <c r="D94" s="795"/>
      <c r="E94" s="795"/>
      <c r="F94" s="795"/>
      <c r="G94" s="795"/>
      <c r="H94" s="795"/>
      <c r="I94" s="795"/>
      <c r="J94" s="795"/>
      <c r="K94" s="795"/>
      <c r="L94" s="795"/>
      <c r="M94" s="795"/>
      <c r="N94" s="795"/>
      <c r="O94" s="795"/>
      <c r="P94" s="795"/>
      <c r="Q94" s="795"/>
      <c r="R94" s="795"/>
      <c r="S94" s="796"/>
      <c r="T94" s="9"/>
      <c r="U94" s="162"/>
      <c r="V94" s="162"/>
      <c r="W94" s="162"/>
      <c r="X94" s="162"/>
      <c r="Y94" s="10"/>
    </row>
    <row r="95" spans="1:30" s="78" customFormat="1" ht="33.75" customHeight="1">
      <c r="A95" s="2"/>
      <c r="B95" s="790" t="s">
        <v>234</v>
      </c>
      <c r="C95" s="791"/>
      <c r="D95" s="124" t="s">
        <v>305</v>
      </c>
      <c r="E95" s="792"/>
      <c r="F95" s="792"/>
      <c r="G95" s="792"/>
      <c r="H95" s="126" t="s">
        <v>236</v>
      </c>
      <c r="I95" s="94"/>
      <c r="J95" s="94"/>
      <c r="K95" s="92" t="s">
        <v>24</v>
      </c>
      <c r="L95" s="94"/>
      <c r="M95" s="793" t="s">
        <v>307</v>
      </c>
      <c r="N95" s="793"/>
      <c r="O95" s="793"/>
      <c r="P95" s="793"/>
      <c r="Q95" s="1110" t="str">
        <f>IF(OR($AB$80="20人未満",$C$123=1),IF(AD92="",0,AD92),"")</f>
        <v/>
      </c>
      <c r="R95" s="1110"/>
      <c r="S95" s="94" t="s">
        <v>25</v>
      </c>
      <c r="T95" s="9"/>
      <c r="U95" s="162"/>
      <c r="V95" s="162"/>
      <c r="W95" s="162"/>
      <c r="X95" s="162"/>
      <c r="Y95" s="10"/>
    </row>
    <row r="96" spans="1:30" s="78" customFormat="1" ht="9" customHeight="1">
      <c r="A96" s="2"/>
      <c r="B96" s="157"/>
      <c r="C96" s="158"/>
      <c r="D96" s="124"/>
      <c r="E96" s="159"/>
      <c r="F96" s="159"/>
      <c r="G96" s="159"/>
      <c r="H96" s="126"/>
      <c r="I96" s="94"/>
      <c r="J96" s="94"/>
      <c r="K96" s="92"/>
      <c r="L96" s="94"/>
      <c r="M96" s="160"/>
      <c r="N96" s="160"/>
      <c r="O96" s="160"/>
      <c r="P96" s="160"/>
      <c r="Q96" s="125"/>
      <c r="R96" s="125"/>
      <c r="S96" s="94"/>
      <c r="T96" s="9"/>
      <c r="U96" s="162"/>
      <c r="V96" s="162"/>
      <c r="W96" s="162"/>
      <c r="X96" s="162"/>
      <c r="Y96" s="10"/>
    </row>
    <row r="97" spans="1:25" s="78" customFormat="1" ht="30" customHeight="1">
      <c r="A97" s="201"/>
      <c r="B97" s="807" t="s">
        <v>144</v>
      </c>
      <c r="C97" s="808"/>
      <c r="D97" s="808"/>
      <c r="E97" s="808"/>
      <c r="F97" s="808"/>
      <c r="G97" s="808"/>
      <c r="H97" s="808"/>
      <c r="I97" s="808"/>
      <c r="J97" s="808"/>
      <c r="K97" s="808"/>
      <c r="L97" s="808"/>
      <c r="M97" s="808"/>
      <c r="N97" s="808"/>
      <c r="O97" s="808"/>
      <c r="P97" s="808"/>
      <c r="Q97" s="808"/>
      <c r="R97" s="808"/>
      <c r="S97" s="809"/>
      <c r="T97" s="219"/>
      <c r="U97" s="222"/>
      <c r="V97" s="222"/>
      <c r="W97" s="222"/>
      <c r="X97" s="222"/>
      <c r="Y97" s="220"/>
    </row>
    <row r="98" spans="1:25" s="78" customFormat="1" ht="32.25" customHeight="1">
      <c r="A98" s="201"/>
      <c r="B98" s="804" t="s">
        <v>110</v>
      </c>
      <c r="C98" s="801"/>
      <c r="D98" s="27" t="s">
        <v>305</v>
      </c>
      <c r="E98" s="805"/>
      <c r="F98" s="771"/>
      <c r="G98" s="771"/>
      <c r="H98" s="28" t="s">
        <v>27</v>
      </c>
      <c r="I98" s="28"/>
      <c r="J98" s="28"/>
      <c r="K98" s="29" t="s">
        <v>24</v>
      </c>
      <c r="L98" s="28"/>
      <c r="M98" s="802" t="s">
        <v>306</v>
      </c>
      <c r="N98" s="802"/>
      <c r="O98" s="802"/>
      <c r="P98" s="802"/>
      <c r="Q98" s="803" t="str">
        <f>IF(AND($AB$80="20人以上",$C$123=""),IF($K$78=1,$V$15,0)+IF($K$78=2,$V$15,0),"")</f>
        <v/>
      </c>
      <c r="R98" s="803"/>
      <c r="S98" s="28" t="s">
        <v>25</v>
      </c>
      <c r="T98" s="219"/>
      <c r="U98" s="222"/>
      <c r="V98" s="222"/>
      <c r="W98" s="222"/>
      <c r="X98" s="222"/>
      <c r="Y98" s="220"/>
    </row>
    <row r="99" spans="1:25" s="78" customFormat="1" ht="9" customHeight="1">
      <c r="A99" s="201"/>
      <c r="B99" s="30"/>
      <c r="C99" s="31"/>
      <c r="D99" s="27"/>
      <c r="E99" s="151"/>
      <c r="F99" s="151"/>
      <c r="G99" s="151"/>
      <c r="H99" s="28"/>
      <c r="I99" s="28"/>
      <c r="J99" s="28"/>
      <c r="K99" s="29"/>
      <c r="L99" s="28"/>
      <c r="M99" s="32"/>
      <c r="N99" s="32"/>
      <c r="O99" s="32"/>
      <c r="P99" s="32"/>
      <c r="Q99" s="224"/>
      <c r="R99" s="224"/>
      <c r="S99" s="28"/>
      <c r="T99" s="219"/>
      <c r="U99" s="222"/>
      <c r="V99" s="222"/>
      <c r="W99" s="222"/>
      <c r="X99" s="222"/>
      <c r="Y99" s="220"/>
    </row>
    <row r="100" spans="1:25" s="78" customFormat="1" ht="27.75" customHeight="1">
      <c r="A100" s="201"/>
      <c r="B100" s="800" t="s">
        <v>111</v>
      </c>
      <c r="C100" s="801"/>
      <c r="D100" s="27" t="s">
        <v>305</v>
      </c>
      <c r="E100" s="805"/>
      <c r="F100" s="771"/>
      <c r="G100" s="771"/>
      <c r="H100" s="28" t="s">
        <v>27</v>
      </c>
      <c r="I100" s="28"/>
      <c r="J100" s="28"/>
      <c r="K100" s="29" t="s">
        <v>24</v>
      </c>
      <c r="L100" s="28"/>
      <c r="M100" s="802" t="s">
        <v>306</v>
      </c>
      <c r="N100" s="802"/>
      <c r="O100" s="802"/>
      <c r="P100" s="802"/>
      <c r="Q100" s="803" t="str">
        <f>IF(AND($AB$80="20人以上",$C$123=""),IF($K$78=3,$V$15,0),"")</f>
        <v/>
      </c>
      <c r="R100" s="803"/>
      <c r="S100" s="28" t="s">
        <v>25</v>
      </c>
      <c r="T100" s="219"/>
      <c r="U100" s="222"/>
      <c r="V100" s="222"/>
      <c r="W100" s="222"/>
      <c r="X100" s="222"/>
      <c r="Y100" s="220"/>
    </row>
    <row r="101" spans="1:25" s="78" customFormat="1" ht="18" customHeight="1">
      <c r="A101" s="201"/>
      <c r="B101" s="33"/>
      <c r="C101" s="34"/>
      <c r="D101" s="27"/>
      <c r="E101" s="150"/>
      <c r="F101" s="151"/>
      <c r="G101" s="151"/>
      <c r="H101" s="28"/>
      <c r="I101" s="28"/>
      <c r="J101" s="28"/>
      <c r="K101" s="29"/>
      <c r="L101" s="28"/>
      <c r="M101" s="152"/>
      <c r="N101" s="152"/>
      <c r="O101" s="152"/>
      <c r="P101" s="152"/>
      <c r="Q101" s="161"/>
      <c r="R101" s="161"/>
      <c r="S101" s="28"/>
      <c r="T101" s="219"/>
      <c r="U101" s="222"/>
      <c r="V101" s="222"/>
      <c r="W101" s="222"/>
      <c r="X101" s="222"/>
      <c r="Y101" s="220"/>
    </row>
    <row r="102" spans="1:25" s="78" customFormat="1" ht="18" customHeight="1">
      <c r="A102" s="201"/>
      <c r="B102" s="800" t="s">
        <v>112</v>
      </c>
      <c r="C102" s="801"/>
      <c r="D102" s="27" t="s">
        <v>305</v>
      </c>
      <c r="E102" s="771"/>
      <c r="F102" s="771"/>
      <c r="G102" s="771"/>
      <c r="H102" s="28" t="s">
        <v>27</v>
      </c>
      <c r="I102" s="28"/>
      <c r="J102" s="28"/>
      <c r="K102" s="29" t="s">
        <v>24</v>
      </c>
      <c r="L102" s="28"/>
      <c r="M102" s="802" t="s">
        <v>306</v>
      </c>
      <c r="N102" s="802"/>
      <c r="O102" s="802"/>
      <c r="P102" s="802"/>
      <c r="Q102" s="803" t="str">
        <f>IF(AND($AB$80="20人以上",$C$123=""),IF($K$78=4,$V$15,0),"")</f>
        <v/>
      </c>
      <c r="R102" s="803"/>
      <c r="S102" s="28" t="s">
        <v>25</v>
      </c>
      <c r="T102" s="219"/>
      <c r="U102" s="222"/>
      <c r="V102" s="222"/>
      <c r="W102" s="222"/>
      <c r="X102" s="222"/>
      <c r="Y102" s="220"/>
    </row>
    <row r="103" spans="1:25" s="78" customFormat="1" ht="18" customHeight="1">
      <c r="A103" s="201"/>
      <c r="B103" s="33"/>
      <c r="C103" s="34"/>
      <c r="D103" s="27"/>
      <c r="E103" s="771"/>
      <c r="F103" s="771"/>
      <c r="G103" s="771"/>
      <c r="H103" s="28"/>
      <c r="I103" s="28"/>
      <c r="J103" s="28"/>
      <c r="K103" s="29"/>
      <c r="L103" s="28"/>
      <c r="M103" s="152"/>
      <c r="N103" s="152"/>
      <c r="O103" s="152"/>
      <c r="P103" s="152"/>
      <c r="Q103" s="161"/>
      <c r="R103" s="161"/>
      <c r="S103" s="28"/>
      <c r="T103" s="219"/>
      <c r="U103" s="222"/>
      <c r="V103" s="222"/>
      <c r="W103" s="222"/>
      <c r="X103" s="222"/>
      <c r="Y103" s="220"/>
    </row>
    <row r="104" spans="1:25" s="78" customFormat="1" ht="18" customHeight="1">
      <c r="A104" s="201"/>
      <c r="B104" s="800" t="s">
        <v>113</v>
      </c>
      <c r="C104" s="801"/>
      <c r="D104" s="27" t="s">
        <v>305</v>
      </c>
      <c r="E104" s="771"/>
      <c r="F104" s="771"/>
      <c r="G104" s="771"/>
      <c r="H104" s="28" t="s">
        <v>27</v>
      </c>
      <c r="I104" s="28"/>
      <c r="J104" s="28"/>
      <c r="K104" s="29" t="s">
        <v>24</v>
      </c>
      <c r="L104" s="28"/>
      <c r="M104" s="802" t="s">
        <v>306</v>
      </c>
      <c r="N104" s="802"/>
      <c r="O104" s="802"/>
      <c r="P104" s="802"/>
      <c r="Q104" s="803" t="str">
        <f>IF(AND($AB$80="20人以上",$C$123=""),IF($K$78=5,$V$15,0),"")</f>
        <v/>
      </c>
      <c r="R104" s="803"/>
      <c r="S104" s="28" t="s">
        <v>25</v>
      </c>
      <c r="T104" s="219"/>
      <c r="U104" s="222"/>
      <c r="V104" s="222"/>
      <c r="W104" s="222"/>
      <c r="X104" s="222"/>
      <c r="Y104" s="220"/>
    </row>
    <row r="105" spans="1:25" s="78" customFormat="1" ht="18" customHeight="1">
      <c r="A105" s="201"/>
      <c r="B105" s="33"/>
      <c r="C105" s="34"/>
      <c r="D105" s="27"/>
      <c r="E105" s="771"/>
      <c r="F105" s="771"/>
      <c r="G105" s="771"/>
      <c r="H105" s="28"/>
      <c r="I105" s="28"/>
      <c r="J105" s="28"/>
      <c r="K105" s="29"/>
      <c r="L105" s="28"/>
      <c r="M105" s="152"/>
      <c r="N105" s="152"/>
      <c r="O105" s="152"/>
      <c r="P105" s="152"/>
      <c r="Q105" s="161"/>
      <c r="R105" s="161"/>
      <c r="S105" s="28"/>
      <c r="T105" s="219"/>
      <c r="U105" s="222"/>
      <c r="V105" s="222"/>
      <c r="W105" s="222"/>
      <c r="X105" s="222"/>
      <c r="Y105" s="220"/>
    </row>
    <row r="106" spans="1:25" s="78" customFormat="1" ht="33.75" customHeight="1">
      <c r="A106" s="201"/>
      <c r="B106" s="797" t="s">
        <v>114</v>
      </c>
      <c r="C106" s="798"/>
      <c r="D106" s="35" t="s">
        <v>305</v>
      </c>
      <c r="E106" s="787"/>
      <c r="F106" s="787"/>
      <c r="G106" s="787"/>
      <c r="H106" s="156" t="s">
        <v>27</v>
      </c>
      <c r="I106" s="156"/>
      <c r="J106" s="156"/>
      <c r="K106" s="36" t="s">
        <v>24</v>
      </c>
      <c r="L106" s="156"/>
      <c r="M106" s="788" t="s">
        <v>306</v>
      </c>
      <c r="N106" s="788"/>
      <c r="O106" s="788"/>
      <c r="P106" s="788"/>
      <c r="Q106" s="799" t="str">
        <f>IF(AND($AB$80="20人以上",$C$123=""),IF($N$78=2,$V$15,0)+IF($N$78=3,$V$15,0),"")</f>
        <v/>
      </c>
      <c r="R106" s="799"/>
      <c r="S106" s="156" t="s">
        <v>25</v>
      </c>
      <c r="T106" s="219"/>
      <c r="U106" s="227"/>
      <c r="V106" s="227"/>
      <c r="W106" s="227"/>
      <c r="X106" s="227"/>
      <c r="Y106" s="220"/>
    </row>
    <row r="107" spans="1:25" s="78" customFormat="1" ht="9" customHeight="1">
      <c r="A107" s="201"/>
      <c r="B107" s="153"/>
      <c r="C107" s="154"/>
      <c r="D107" s="35"/>
      <c r="E107" s="155"/>
      <c r="F107" s="155"/>
      <c r="G107" s="155"/>
      <c r="H107" s="156"/>
      <c r="I107" s="156"/>
      <c r="J107" s="156"/>
      <c r="K107" s="36"/>
      <c r="L107" s="156"/>
      <c r="M107" s="156"/>
      <c r="N107" s="156"/>
      <c r="O107" s="156"/>
      <c r="P107" s="156"/>
      <c r="Q107" s="37"/>
      <c r="R107" s="37"/>
      <c r="S107" s="156"/>
      <c r="T107" s="219"/>
      <c r="U107" s="222"/>
      <c r="V107" s="222"/>
      <c r="W107" s="222"/>
      <c r="X107" s="222"/>
      <c r="Y107" s="220"/>
    </row>
    <row r="108" spans="1:25" s="78" customFormat="1" ht="22.5" customHeight="1">
      <c r="A108" s="2"/>
      <c r="B108" s="794" t="s">
        <v>427</v>
      </c>
      <c r="C108" s="795"/>
      <c r="D108" s="795"/>
      <c r="E108" s="795"/>
      <c r="F108" s="795"/>
      <c r="G108" s="795"/>
      <c r="H108" s="795"/>
      <c r="I108" s="795"/>
      <c r="J108" s="795"/>
      <c r="K108" s="795"/>
      <c r="L108" s="795"/>
      <c r="M108" s="795"/>
      <c r="N108" s="795"/>
      <c r="O108" s="795"/>
      <c r="P108" s="795"/>
      <c r="Q108" s="795"/>
      <c r="R108" s="795"/>
      <c r="S108" s="796"/>
      <c r="T108" s="9"/>
      <c r="U108" s="162"/>
      <c r="V108" s="162"/>
      <c r="W108" s="162"/>
      <c r="X108" s="162"/>
      <c r="Y108" s="10"/>
    </row>
    <row r="109" spans="1:25" s="78" customFormat="1" ht="33.75" customHeight="1">
      <c r="A109" s="2"/>
      <c r="B109" s="790" t="s">
        <v>234</v>
      </c>
      <c r="C109" s="791"/>
      <c r="D109" s="124" t="s">
        <v>305</v>
      </c>
      <c r="E109" s="792"/>
      <c r="F109" s="792"/>
      <c r="G109" s="792"/>
      <c r="H109" s="94" t="s">
        <v>27</v>
      </c>
      <c r="I109" s="94"/>
      <c r="J109" s="94"/>
      <c r="K109" s="92" t="s">
        <v>24</v>
      </c>
      <c r="L109" s="94"/>
      <c r="M109" s="793" t="s">
        <v>307</v>
      </c>
      <c r="N109" s="793"/>
      <c r="O109" s="793"/>
      <c r="P109" s="793"/>
      <c r="Q109" s="778" t="str">
        <f>IF(AND($AB$80="20人以上",$C$123=""),IF(AC92="",0,AC92),"")</f>
        <v/>
      </c>
      <c r="R109" s="778"/>
      <c r="S109" s="94" t="s">
        <v>25</v>
      </c>
      <c r="T109" s="9"/>
      <c r="U109" s="162"/>
      <c r="V109" s="162"/>
      <c r="W109" s="162"/>
      <c r="X109" s="162"/>
      <c r="Y109" s="10"/>
    </row>
    <row r="110" spans="1:25" s="78" customFormat="1" ht="9" customHeight="1">
      <c r="A110" s="2"/>
      <c r="B110" s="157"/>
      <c r="C110" s="158"/>
      <c r="D110" s="124"/>
      <c r="E110" s="159"/>
      <c r="F110" s="159"/>
      <c r="G110" s="159"/>
      <c r="H110" s="94"/>
      <c r="I110" s="94"/>
      <c r="J110" s="94"/>
      <c r="K110" s="92"/>
      <c r="L110" s="94"/>
      <c r="M110" s="94"/>
      <c r="N110" s="94"/>
      <c r="O110" s="94"/>
      <c r="P110" s="94"/>
      <c r="Q110" s="125"/>
      <c r="R110" s="125"/>
      <c r="S110" s="94"/>
      <c r="T110" s="9"/>
      <c r="U110" s="162"/>
      <c r="V110" s="162"/>
      <c r="W110" s="162"/>
      <c r="X110" s="162"/>
      <c r="Y110" s="10"/>
    </row>
    <row r="111" spans="1:25" s="78" customFormat="1" ht="22.5" customHeight="1">
      <c r="A111" s="2"/>
      <c r="B111" s="794" t="s">
        <v>428</v>
      </c>
      <c r="C111" s="795"/>
      <c r="D111" s="795"/>
      <c r="E111" s="795"/>
      <c r="F111" s="795"/>
      <c r="G111" s="795"/>
      <c r="H111" s="795"/>
      <c r="I111" s="795"/>
      <c r="J111" s="795"/>
      <c r="K111" s="795"/>
      <c r="L111" s="795"/>
      <c r="M111" s="795"/>
      <c r="N111" s="795"/>
      <c r="O111" s="795"/>
      <c r="P111" s="795"/>
      <c r="Q111" s="795"/>
      <c r="R111" s="795"/>
      <c r="S111" s="796"/>
      <c r="T111" s="9"/>
      <c r="U111" s="162"/>
      <c r="V111" s="162"/>
      <c r="W111" s="162"/>
      <c r="X111" s="162"/>
      <c r="Y111" s="10"/>
    </row>
    <row r="112" spans="1:25" s="78" customFormat="1" ht="33.75" customHeight="1">
      <c r="A112" s="2"/>
      <c r="B112" s="790" t="s">
        <v>234</v>
      </c>
      <c r="C112" s="791"/>
      <c r="D112" s="124" t="s">
        <v>305</v>
      </c>
      <c r="E112" s="792"/>
      <c r="F112" s="792"/>
      <c r="G112" s="792"/>
      <c r="H112" s="126" t="s">
        <v>236</v>
      </c>
      <c r="I112" s="94"/>
      <c r="J112" s="94"/>
      <c r="K112" s="92" t="s">
        <v>24</v>
      </c>
      <c r="L112" s="94"/>
      <c r="M112" s="793" t="s">
        <v>307</v>
      </c>
      <c r="N112" s="793"/>
      <c r="O112" s="793"/>
      <c r="P112" s="793"/>
      <c r="Q112" s="778" t="str">
        <f>IF(AND($AB$80="20人以上",$C$123=""),IF(AD92="",0,AD92),"")</f>
        <v/>
      </c>
      <c r="R112" s="778"/>
      <c r="S112" s="94" t="s">
        <v>25</v>
      </c>
      <c r="T112" s="9"/>
      <c r="U112" s="162"/>
      <c r="V112" s="162"/>
      <c r="W112" s="162"/>
      <c r="X112" s="162"/>
      <c r="Y112" s="10"/>
    </row>
    <row r="113" spans="1:32" s="78" customFormat="1" ht="9" customHeight="1">
      <c r="A113" s="2"/>
      <c r="B113" s="157"/>
      <c r="C113" s="158"/>
      <c r="D113" s="124"/>
      <c r="E113" s="159"/>
      <c r="F113" s="159"/>
      <c r="G113" s="159"/>
      <c r="H113" s="126"/>
      <c r="I113" s="94"/>
      <c r="J113" s="94"/>
      <c r="K113" s="92"/>
      <c r="L113" s="94"/>
      <c r="M113" s="160"/>
      <c r="N113" s="160"/>
      <c r="O113" s="160"/>
      <c r="P113" s="160"/>
      <c r="Q113" s="125"/>
      <c r="R113" s="125"/>
      <c r="S113" s="94"/>
      <c r="T113" s="9"/>
      <c r="U113" s="162"/>
      <c r="V113" s="162"/>
      <c r="W113" s="162"/>
      <c r="X113" s="162"/>
      <c r="Y113" s="10"/>
    </row>
    <row r="114" spans="1:32" s="231" customFormat="1" ht="19.5" customHeight="1">
      <c r="A114" s="228"/>
      <c r="B114" s="38" t="s">
        <v>115</v>
      </c>
      <c r="C114" s="39"/>
      <c r="D114" s="35" t="s">
        <v>276</v>
      </c>
      <c r="E114" s="787"/>
      <c r="F114" s="787"/>
      <c r="G114" s="787"/>
      <c r="H114" s="156" t="s">
        <v>27</v>
      </c>
      <c r="I114" s="156"/>
      <c r="J114" s="156"/>
      <c r="K114" s="36" t="s">
        <v>24</v>
      </c>
      <c r="L114" s="156"/>
      <c r="M114" s="788" t="s">
        <v>306</v>
      </c>
      <c r="N114" s="788"/>
      <c r="O114" s="788"/>
      <c r="P114" s="788"/>
      <c r="Q114" s="778">
        <f>V15</f>
        <v>0</v>
      </c>
      <c r="R114" s="778"/>
      <c r="S114" s="156" t="s">
        <v>43</v>
      </c>
      <c r="T114" s="229" t="s">
        <v>276</v>
      </c>
      <c r="U114" s="769">
        <f>E114*Q114</f>
        <v>0</v>
      </c>
      <c r="V114" s="769"/>
      <c r="W114" s="769"/>
      <c r="X114" s="769"/>
      <c r="Y114" s="230" t="s">
        <v>109</v>
      </c>
    </row>
    <row r="115" spans="1:32" s="78" customFormat="1" ht="6" customHeight="1">
      <c r="A115" s="201"/>
      <c r="B115" s="232"/>
      <c r="C115" s="233"/>
      <c r="D115" s="27"/>
      <c r="E115" s="151"/>
      <c r="F115" s="151"/>
      <c r="G115" s="151"/>
      <c r="H115" s="28"/>
      <c r="I115" s="28"/>
      <c r="J115" s="28"/>
      <c r="K115" s="29"/>
      <c r="L115" s="28"/>
      <c r="M115" s="152"/>
      <c r="N115" s="152"/>
      <c r="O115" s="152"/>
      <c r="P115" s="152"/>
      <c r="Q115" s="37"/>
      <c r="R115" s="37"/>
      <c r="S115" s="28"/>
      <c r="T115" s="219"/>
      <c r="U115" s="227"/>
      <c r="V115" s="227"/>
      <c r="W115" s="227"/>
      <c r="X115" s="227"/>
      <c r="Y115" s="220"/>
    </row>
    <row r="116" spans="1:32" s="78" customFormat="1" ht="15" customHeight="1" thickBot="1">
      <c r="A116" s="201"/>
      <c r="B116" s="217"/>
      <c r="C116" s="40" t="s">
        <v>116</v>
      </c>
      <c r="D116" s="40"/>
      <c r="E116" s="40"/>
      <c r="F116" s="40"/>
      <c r="G116" s="40"/>
      <c r="H116" s="127" t="s">
        <v>117</v>
      </c>
      <c r="I116" s="40"/>
      <c r="J116" s="40"/>
      <c r="K116" s="40"/>
      <c r="L116" s="40"/>
      <c r="M116" s="40"/>
      <c r="N116" s="40"/>
      <c r="O116" s="40"/>
      <c r="P116" s="40"/>
      <c r="Q116" s="40"/>
      <c r="R116" s="28"/>
      <c r="S116" s="28"/>
      <c r="T116" s="229"/>
      <c r="U116" s="768"/>
      <c r="V116" s="768"/>
      <c r="W116" s="768"/>
      <c r="X116" s="768"/>
      <c r="Y116" s="230"/>
    </row>
    <row r="117" spans="1:32" s="78" customFormat="1" ht="15" customHeight="1" thickBot="1">
      <c r="A117" s="201"/>
      <c r="B117" s="217"/>
      <c r="C117" s="234"/>
      <c r="D117" s="28" t="s">
        <v>118</v>
      </c>
      <c r="E117" s="28"/>
      <c r="F117" s="28"/>
      <c r="G117" s="28"/>
      <c r="H117" s="28"/>
      <c r="I117" s="28"/>
      <c r="J117" s="28"/>
      <c r="K117" s="29" t="s">
        <v>308</v>
      </c>
      <c r="L117" s="184" t="s">
        <v>120</v>
      </c>
      <c r="M117" s="28"/>
      <c r="N117" s="28"/>
      <c r="O117" s="28"/>
      <c r="P117" s="28"/>
      <c r="Q117" s="785">
        <f>U27</f>
        <v>0</v>
      </c>
      <c r="R117" s="786"/>
      <c r="S117" s="28" t="s">
        <v>43</v>
      </c>
      <c r="T117" s="219"/>
      <c r="U117" s="789"/>
      <c r="V117" s="789"/>
      <c r="W117" s="789"/>
      <c r="X117" s="789"/>
      <c r="Y117" s="220"/>
      <c r="AB117" s="235"/>
      <c r="AC117" s="235"/>
      <c r="AF117" s="235"/>
    </row>
    <row r="118" spans="1:32" s="78" customFormat="1" ht="15" customHeight="1" thickBot="1">
      <c r="A118" s="201"/>
      <c r="B118" s="217"/>
      <c r="C118" s="28"/>
      <c r="D118" s="27" t="s">
        <v>305</v>
      </c>
      <c r="E118" s="771"/>
      <c r="F118" s="771"/>
      <c r="G118" s="771"/>
      <c r="H118" s="28" t="s">
        <v>29</v>
      </c>
      <c r="I118" s="28"/>
      <c r="J118" s="28"/>
      <c r="K118" s="781"/>
      <c r="L118" s="781"/>
      <c r="M118" s="781"/>
      <c r="N118" s="781"/>
      <c r="O118" s="781"/>
      <c r="P118" s="781"/>
      <c r="Q118" s="781"/>
      <c r="R118" s="781"/>
      <c r="S118" s="782"/>
      <c r="T118" s="217"/>
      <c r="U118" s="236"/>
      <c r="V118" s="236"/>
      <c r="W118" s="236"/>
      <c r="X118" s="236"/>
      <c r="Y118" s="220"/>
      <c r="AB118" s="12"/>
      <c r="AC118" s="12"/>
      <c r="AD118" s="12"/>
      <c r="AE118" s="235"/>
      <c r="AF118" s="235"/>
    </row>
    <row r="119" spans="1:32" s="78" customFormat="1" ht="15" customHeight="1" thickBot="1">
      <c r="A119" s="201"/>
      <c r="B119" s="217"/>
      <c r="C119" s="237"/>
      <c r="D119" s="28" t="s">
        <v>119</v>
      </c>
      <c r="E119" s="28"/>
      <c r="F119" s="28"/>
      <c r="G119" s="28"/>
      <c r="H119" s="28"/>
      <c r="I119" s="28"/>
      <c r="J119" s="28"/>
      <c r="K119" s="29" t="s">
        <v>24</v>
      </c>
      <c r="L119" s="184" t="s">
        <v>120</v>
      </c>
      <c r="M119" s="238"/>
      <c r="N119" s="238"/>
      <c r="O119" s="238"/>
      <c r="P119" s="238"/>
      <c r="Q119" s="778">
        <f>U27</f>
        <v>0</v>
      </c>
      <c r="R119" s="778"/>
      <c r="S119" s="28" t="s">
        <v>25</v>
      </c>
      <c r="T119" s="219" t="s">
        <v>309</v>
      </c>
      <c r="U119" s="783">
        <f>IF(C119="○",AA120,IF(C117="○",AA119,0))</f>
        <v>0</v>
      </c>
      <c r="V119" s="783"/>
      <c r="W119" s="783"/>
      <c r="X119" s="783"/>
      <c r="Y119" s="220" t="s">
        <v>28</v>
      </c>
      <c r="AA119" s="784">
        <f>IF(Q119=0,0,ROUNDDOWN((40000*M120/Q120*Q119),0))</f>
        <v>0</v>
      </c>
      <c r="AB119" s="784"/>
      <c r="AC119" s="784"/>
      <c r="AD119" s="784"/>
      <c r="AE119" s="784"/>
    </row>
    <row r="120" spans="1:32" s="78" customFormat="1" ht="15" customHeight="1">
      <c r="A120" s="201"/>
      <c r="B120" s="217"/>
      <c r="C120" s="28"/>
      <c r="D120" s="27" t="s">
        <v>305</v>
      </c>
      <c r="E120" s="771"/>
      <c r="F120" s="771"/>
      <c r="G120" s="771"/>
      <c r="H120" s="28" t="s">
        <v>29</v>
      </c>
      <c r="I120" s="28"/>
      <c r="J120" s="28"/>
      <c r="K120" s="27" t="s">
        <v>305</v>
      </c>
      <c r="L120" s="29" t="s">
        <v>310</v>
      </c>
      <c r="M120" s="785">
        <f>+V15</f>
        <v>0</v>
      </c>
      <c r="N120" s="786"/>
      <c r="O120" s="29" t="s">
        <v>6</v>
      </c>
      <c r="P120" s="29" t="s">
        <v>243</v>
      </c>
      <c r="Q120" s="785">
        <f>+V17</f>
        <v>0</v>
      </c>
      <c r="R120" s="786"/>
      <c r="S120" s="28" t="s">
        <v>244</v>
      </c>
      <c r="T120" s="219"/>
      <c r="U120" s="227"/>
      <c r="V120" s="227"/>
      <c r="W120" s="227"/>
      <c r="X120" s="227"/>
      <c r="Y120" s="220"/>
      <c r="AA120" s="784" t="e">
        <f>IF(C117="○","",ROUNDDOWN((95000*M120/Q120*Q119),0))</f>
        <v>#DIV/0!</v>
      </c>
      <c r="AB120" s="784"/>
      <c r="AC120" s="784"/>
      <c r="AD120" s="784"/>
      <c r="AE120" s="784"/>
    </row>
    <row r="121" spans="1:32" s="78" customFormat="1" ht="8.25" customHeight="1">
      <c r="A121" s="201"/>
      <c r="B121" s="217"/>
      <c r="C121" s="28"/>
      <c r="D121" s="28"/>
      <c r="E121" s="28"/>
      <c r="F121" s="28"/>
      <c r="G121" s="28"/>
      <c r="H121" s="28"/>
      <c r="I121" s="28"/>
      <c r="J121" s="28"/>
      <c r="K121" s="28"/>
      <c r="L121" s="28"/>
      <c r="M121" s="27"/>
      <c r="N121" s="28"/>
      <c r="O121" s="28"/>
      <c r="P121" s="29"/>
      <c r="Q121" s="152"/>
      <c r="R121" s="152"/>
      <c r="S121" s="28"/>
      <c r="T121" s="217"/>
      <c r="U121" s="236"/>
      <c r="V121" s="236"/>
      <c r="W121" s="236"/>
      <c r="X121" s="236"/>
      <c r="Y121" s="220"/>
    </row>
    <row r="122" spans="1:32" s="78" customFormat="1" ht="13.5" customHeight="1" thickBot="1">
      <c r="A122" s="201"/>
      <c r="B122" s="217"/>
      <c r="C122" s="96"/>
      <c r="D122" s="96" t="s">
        <v>245</v>
      </c>
      <c r="E122" s="28"/>
      <c r="F122" s="28"/>
      <c r="G122" s="28"/>
      <c r="H122" s="28"/>
      <c r="I122" s="28"/>
      <c r="J122" s="28"/>
      <c r="K122" s="28"/>
      <c r="L122" s="28"/>
      <c r="M122" s="27"/>
      <c r="N122" s="28"/>
      <c r="O122" s="28"/>
      <c r="P122" s="29"/>
      <c r="Q122" s="152"/>
      <c r="R122" s="152"/>
      <c r="S122" s="28"/>
      <c r="T122" s="217"/>
      <c r="U122" s="236"/>
      <c r="V122" s="236"/>
      <c r="W122" s="236"/>
      <c r="X122" s="236"/>
      <c r="Y122" s="220"/>
    </row>
    <row r="123" spans="1:32" s="78" customFormat="1" ht="15" customHeight="1" thickBot="1">
      <c r="A123" s="201"/>
      <c r="B123" s="217"/>
      <c r="C123" s="41"/>
      <c r="D123" s="96" t="s">
        <v>121</v>
      </c>
      <c r="E123" s="28"/>
      <c r="F123" s="28"/>
      <c r="G123" s="28"/>
      <c r="H123" s="28"/>
      <c r="I123" s="28"/>
      <c r="J123" s="28"/>
      <c r="K123" s="28"/>
      <c r="L123" s="28"/>
      <c r="M123" s="27"/>
      <c r="N123" s="28"/>
      <c r="O123" s="28"/>
      <c r="P123" s="29"/>
      <c r="Q123" s="152"/>
      <c r="R123" s="152"/>
      <c r="S123" s="28"/>
      <c r="T123" s="217"/>
      <c r="U123" s="236"/>
      <c r="V123" s="236"/>
      <c r="W123" s="236"/>
      <c r="X123" s="236"/>
      <c r="Y123" s="220"/>
    </row>
    <row r="124" spans="1:32" s="78" customFormat="1" ht="15" customHeight="1">
      <c r="A124" s="201"/>
      <c r="B124" s="217"/>
      <c r="C124" s="152" t="s">
        <v>122</v>
      </c>
      <c r="D124" s="28"/>
      <c r="E124" s="28"/>
      <c r="F124" s="28"/>
      <c r="G124" s="28"/>
      <c r="H124" s="28"/>
      <c r="I124" s="28"/>
      <c r="J124" s="28"/>
      <c r="K124" s="28"/>
      <c r="L124" s="239"/>
      <c r="M124" s="239"/>
      <c r="N124" s="239"/>
      <c r="O124" s="239"/>
      <c r="P124" s="239"/>
      <c r="Q124" s="28"/>
      <c r="R124" s="28"/>
      <c r="S124" s="28"/>
      <c r="T124" s="217"/>
      <c r="U124" s="236"/>
      <c r="V124" s="236"/>
      <c r="W124" s="236"/>
      <c r="X124" s="236"/>
      <c r="Y124" s="220"/>
    </row>
    <row r="125" spans="1:32" s="78" customFormat="1" ht="15" customHeight="1" thickBot="1">
      <c r="A125" s="201"/>
      <c r="B125" s="217"/>
      <c r="C125" s="28"/>
      <c r="D125" s="240"/>
      <c r="E125" s="776"/>
      <c r="F125" s="776"/>
      <c r="G125" s="776"/>
      <c r="H125" s="776"/>
      <c r="I125" s="28"/>
      <c r="J125" s="28"/>
      <c r="K125" s="777" t="s">
        <v>123</v>
      </c>
      <c r="L125" s="777"/>
      <c r="M125" s="777"/>
      <c r="N125" s="777"/>
      <c r="O125" s="777"/>
      <c r="P125" s="777"/>
      <c r="Q125" s="778">
        <f>U27</f>
        <v>0</v>
      </c>
      <c r="R125" s="778"/>
      <c r="S125" s="28" t="s">
        <v>25</v>
      </c>
      <c r="T125" s="219" t="s">
        <v>309</v>
      </c>
      <c r="U125" s="770">
        <f>IF($C123=1,0,IF(C126="○",0,IF($U27&gt;19,538000,IF($U27&gt;1,269000,IF($U27=0,0,179000)))))</f>
        <v>0</v>
      </c>
      <c r="V125" s="770"/>
      <c r="W125" s="770"/>
      <c r="X125" s="770"/>
      <c r="Y125" s="220" t="s">
        <v>28</v>
      </c>
    </row>
    <row r="126" spans="1:32" s="78" customFormat="1" ht="15" customHeight="1" thickBot="1">
      <c r="A126" s="201"/>
      <c r="B126" s="217"/>
      <c r="C126" s="241"/>
      <c r="D126" s="779" t="s">
        <v>124</v>
      </c>
      <c r="E126" s="779"/>
      <c r="F126" s="779"/>
      <c r="G126" s="779"/>
      <c r="H126" s="779"/>
      <c r="I126" s="779"/>
      <c r="J126" s="779"/>
      <c r="K126" s="779"/>
      <c r="L126" s="779"/>
      <c r="M126" s="779"/>
      <c r="N126" s="779"/>
      <c r="O126" s="779"/>
      <c r="P126" s="779"/>
      <c r="Q126" s="779"/>
      <c r="R126" s="779"/>
      <c r="S126" s="780"/>
      <c r="T126" s="219" t="s">
        <v>309</v>
      </c>
      <c r="U126" s="770">
        <f>IF(C123=1,0,IF(C126="○",1076000,0))</f>
        <v>0</v>
      </c>
      <c r="V126" s="770"/>
      <c r="W126" s="770"/>
      <c r="X126" s="770"/>
      <c r="Y126" s="220" t="s">
        <v>28</v>
      </c>
    </row>
    <row r="127" spans="1:32" s="78" customFormat="1" ht="7.5" customHeight="1">
      <c r="A127" s="201"/>
      <c r="B127" s="217"/>
      <c r="C127" s="28"/>
      <c r="D127" s="779"/>
      <c r="E127" s="779"/>
      <c r="F127" s="779"/>
      <c r="G127" s="779"/>
      <c r="H127" s="779"/>
      <c r="I127" s="779"/>
      <c r="J127" s="779"/>
      <c r="K127" s="779"/>
      <c r="L127" s="779"/>
      <c r="M127" s="779"/>
      <c r="N127" s="779"/>
      <c r="O127" s="779"/>
      <c r="P127" s="779"/>
      <c r="Q127" s="779"/>
      <c r="R127" s="779"/>
      <c r="S127" s="780"/>
      <c r="T127" s="219"/>
      <c r="U127" s="227"/>
      <c r="V127" s="227"/>
      <c r="W127" s="227"/>
      <c r="X127" s="227"/>
      <c r="Y127" s="220"/>
    </row>
    <row r="128" spans="1:32" s="78" customFormat="1" ht="15" customHeight="1">
      <c r="A128" s="201"/>
      <c r="B128" s="217"/>
      <c r="C128" s="28"/>
      <c r="D128" s="240"/>
      <c r="E128" s="239"/>
      <c r="F128" s="152"/>
      <c r="G128" s="152"/>
      <c r="H128" s="152"/>
      <c r="I128" s="28"/>
      <c r="J128" s="28"/>
      <c r="K128" s="28"/>
      <c r="L128" s="28"/>
      <c r="M128" s="28"/>
      <c r="N128" s="28"/>
      <c r="O128" s="28"/>
      <c r="P128" s="28"/>
      <c r="Q128" s="28"/>
      <c r="R128" s="28"/>
      <c r="S128" s="28"/>
      <c r="T128" s="217"/>
      <c r="U128" s="236"/>
      <c r="V128" s="236"/>
      <c r="W128" s="236"/>
      <c r="X128" s="236"/>
      <c r="Y128" s="220"/>
    </row>
    <row r="129" spans="1:39" s="78" customFormat="1" ht="15" customHeight="1">
      <c r="A129" s="201"/>
      <c r="B129" s="217"/>
      <c r="C129" s="152" t="s">
        <v>125</v>
      </c>
      <c r="D129" s="28"/>
      <c r="E129" s="28"/>
      <c r="F129" s="28"/>
      <c r="G129" s="28"/>
      <c r="H129" s="28"/>
      <c r="I129" s="28"/>
      <c r="J129" s="28"/>
      <c r="K129" s="28"/>
      <c r="L129" s="28"/>
      <c r="M129" s="28"/>
      <c r="N129" s="28"/>
      <c r="O129" s="28"/>
      <c r="P129" s="28"/>
      <c r="Q129" s="28"/>
      <c r="R129" s="28"/>
      <c r="S129" s="28"/>
      <c r="T129" s="219" t="s">
        <v>309</v>
      </c>
      <c r="U129" s="770">
        <f>U130+U132</f>
        <v>0</v>
      </c>
      <c r="V129" s="770"/>
      <c r="W129" s="770"/>
      <c r="X129" s="770"/>
      <c r="Y129" s="220" t="s">
        <v>28</v>
      </c>
    </row>
    <row r="130" spans="1:39" s="78" customFormat="1" ht="15" customHeight="1">
      <c r="A130" s="201"/>
      <c r="B130" s="217"/>
      <c r="C130" s="152"/>
      <c r="D130" s="28" t="s">
        <v>126</v>
      </c>
      <c r="E130" s="28"/>
      <c r="F130" s="28"/>
      <c r="G130" s="28"/>
      <c r="H130" s="28"/>
      <c r="I130" s="28"/>
      <c r="J130" s="28"/>
      <c r="K130" s="28"/>
      <c r="L130" s="28"/>
      <c r="M130" s="28"/>
      <c r="N130" s="28"/>
      <c r="O130" s="28"/>
      <c r="P130" s="28"/>
      <c r="Q130" s="28"/>
      <c r="R130" s="28"/>
      <c r="S130" s="28"/>
      <c r="T130" s="219" t="s">
        <v>276</v>
      </c>
      <c r="U130" s="770">
        <f>IF($I$7="",0,IF(C123=1,0,240000))</f>
        <v>0</v>
      </c>
      <c r="V130" s="770"/>
      <c r="W130" s="770"/>
      <c r="X130" s="770"/>
      <c r="Y130" s="220" t="s">
        <v>109</v>
      </c>
    </row>
    <row r="131" spans="1:39" s="78" customFormat="1" ht="15" customHeight="1">
      <c r="A131" s="201"/>
      <c r="B131" s="217"/>
      <c r="C131" s="152"/>
      <c r="D131" s="28" t="s">
        <v>127</v>
      </c>
      <c r="E131" s="28"/>
      <c r="F131" s="28"/>
      <c r="G131" s="28"/>
      <c r="H131" s="28"/>
      <c r="I131" s="28"/>
      <c r="J131" s="28"/>
      <c r="K131" s="28"/>
      <c r="L131" s="28"/>
      <c r="M131" s="28"/>
      <c r="N131" s="28"/>
      <c r="O131" s="28"/>
      <c r="P131" s="28"/>
      <c r="Q131" s="28"/>
      <c r="R131" s="28"/>
      <c r="S131" s="28"/>
      <c r="T131" s="219"/>
      <c r="U131" s="227"/>
      <c r="V131" s="227"/>
      <c r="W131" s="227"/>
      <c r="X131" s="227"/>
      <c r="Y131" s="220"/>
    </row>
    <row r="132" spans="1:39" s="78" customFormat="1" ht="15" customHeight="1">
      <c r="A132" s="201"/>
      <c r="B132" s="217"/>
      <c r="C132" s="152"/>
      <c r="D132" s="28"/>
      <c r="E132" s="242"/>
      <c r="F132" s="242"/>
      <c r="G132" s="771"/>
      <c r="H132" s="771"/>
      <c r="I132" s="771"/>
      <c r="J132" s="28" t="s">
        <v>60</v>
      </c>
      <c r="K132" s="28" t="s">
        <v>311</v>
      </c>
      <c r="L132" s="774" t="s">
        <v>183</v>
      </c>
      <c r="M132" s="774"/>
      <c r="N132" s="774"/>
      <c r="O132" s="775"/>
      <c r="P132" s="775"/>
      <c r="Q132" s="28" t="s">
        <v>128</v>
      </c>
      <c r="R132" s="28"/>
      <c r="S132" s="28"/>
      <c r="T132" s="219" t="s">
        <v>312</v>
      </c>
      <c r="U132" s="770">
        <f>IF(C123=1,0,G132*O132)</f>
        <v>0</v>
      </c>
      <c r="V132" s="770"/>
      <c r="W132" s="770"/>
      <c r="X132" s="770"/>
      <c r="Y132" s="220" t="s">
        <v>109</v>
      </c>
      <c r="AM132" s="243">
        <v>0</v>
      </c>
    </row>
    <row r="133" spans="1:39" s="78" customFormat="1" ht="15" customHeight="1">
      <c r="A133" s="201"/>
      <c r="B133" s="217"/>
      <c r="C133" s="152"/>
      <c r="D133" s="28"/>
      <c r="E133" s="28"/>
      <c r="F133" s="28"/>
      <c r="G133" s="28"/>
      <c r="H133" s="28"/>
      <c r="I133" s="28"/>
      <c r="J133" s="28"/>
      <c r="K133" s="28"/>
      <c r="L133" s="28"/>
      <c r="M133" s="28"/>
      <c r="N133" s="244" t="s">
        <v>129</v>
      </c>
      <c r="O133" s="28"/>
      <c r="P133" s="28"/>
      <c r="Q133" s="28"/>
      <c r="R133" s="28"/>
      <c r="S133" s="28"/>
      <c r="T133" s="219"/>
      <c r="U133" s="227"/>
      <c r="V133" s="227"/>
      <c r="W133" s="227"/>
      <c r="X133" s="227"/>
      <c r="Y133" s="220"/>
      <c r="AM133" s="243">
        <v>1</v>
      </c>
    </row>
    <row r="134" spans="1:39" ht="15" customHeight="1">
      <c r="A134" s="201"/>
      <c r="B134" s="217"/>
      <c r="C134" s="152" t="s">
        <v>130</v>
      </c>
      <c r="D134" s="28"/>
      <c r="E134" s="28"/>
      <c r="F134" s="28"/>
      <c r="G134" s="28"/>
      <c r="H134" s="28"/>
      <c r="I134" s="28"/>
      <c r="J134" s="28"/>
      <c r="K134" s="28"/>
      <c r="L134" s="28"/>
      <c r="M134" s="28"/>
      <c r="N134" s="28"/>
      <c r="O134" s="28"/>
      <c r="P134" s="28"/>
      <c r="Q134" s="28"/>
      <c r="R134" s="28"/>
      <c r="S134" s="28"/>
      <c r="T134" s="217"/>
      <c r="U134" s="236"/>
      <c r="V134" s="236"/>
      <c r="W134" s="236"/>
      <c r="X134" s="236"/>
      <c r="Y134" s="220"/>
      <c r="AM134" s="207">
        <v>2</v>
      </c>
    </row>
    <row r="135" spans="1:39" ht="15.75" customHeight="1">
      <c r="A135" s="201"/>
      <c r="B135" s="217"/>
      <c r="C135" s="28"/>
      <c r="D135" s="27" t="s">
        <v>313</v>
      </c>
      <c r="E135" s="771"/>
      <c r="F135" s="771"/>
      <c r="G135" s="771"/>
      <c r="H135" s="28" t="s">
        <v>131</v>
      </c>
      <c r="I135" s="28"/>
      <c r="J135" s="28"/>
      <c r="K135" s="29" t="s">
        <v>24</v>
      </c>
      <c r="L135" s="28"/>
      <c r="M135" s="772" t="s">
        <v>132</v>
      </c>
      <c r="N135" s="772"/>
      <c r="O135" s="772"/>
      <c r="P135" s="206" t="s">
        <v>314</v>
      </c>
      <c r="Q135" s="773">
        <f>U55</f>
        <v>0</v>
      </c>
      <c r="R135" s="773"/>
      <c r="S135" s="28" t="s">
        <v>94</v>
      </c>
      <c r="T135" s="219" t="s">
        <v>315</v>
      </c>
      <c r="U135" s="770">
        <f>+IF(C123=1,0,E135*Q135)</f>
        <v>0</v>
      </c>
      <c r="V135" s="770"/>
      <c r="W135" s="770"/>
      <c r="X135" s="770"/>
      <c r="Y135" s="220" t="s">
        <v>28</v>
      </c>
    </row>
    <row r="136" spans="1:39" ht="15.75" customHeight="1">
      <c r="A136" s="201"/>
      <c r="B136" s="217"/>
      <c r="C136" s="28"/>
      <c r="D136" s="27"/>
      <c r="E136" s="151"/>
      <c r="F136" s="151"/>
      <c r="G136" s="151"/>
      <c r="H136" s="28"/>
      <c r="I136" s="28"/>
      <c r="J136" s="28"/>
      <c r="K136" s="29"/>
      <c r="L136" s="28"/>
      <c r="M136" s="32"/>
      <c r="N136" s="32"/>
      <c r="O136" s="32"/>
      <c r="P136" s="206"/>
      <c r="Q136" s="151"/>
      <c r="R136" s="151"/>
      <c r="S136" s="28"/>
      <c r="T136" s="219"/>
      <c r="U136" s="227"/>
      <c r="V136" s="227"/>
      <c r="W136" s="227"/>
      <c r="X136" s="227"/>
      <c r="Y136" s="220"/>
    </row>
    <row r="137" spans="1:39">
      <c r="A137" s="245"/>
      <c r="B137" s="246"/>
      <c r="C137" s="752" t="s">
        <v>184</v>
      </c>
      <c r="D137" s="752"/>
      <c r="E137" s="752"/>
      <c r="F137" s="752"/>
      <c r="G137" s="752"/>
      <c r="H137" s="752"/>
      <c r="I137" s="752"/>
      <c r="J137" s="752"/>
      <c r="K137" s="752"/>
      <c r="L137" s="752"/>
      <c r="M137" s="752"/>
      <c r="N137" s="752"/>
      <c r="O137" s="752"/>
      <c r="P137" s="247"/>
      <c r="Q137" s="203"/>
      <c r="R137" s="203"/>
      <c r="S137" s="248"/>
      <c r="T137" s="46"/>
      <c r="U137" s="770"/>
      <c r="V137" s="770"/>
      <c r="W137" s="770"/>
      <c r="X137" s="770"/>
      <c r="Y137" s="43"/>
    </row>
    <row r="138" spans="1:39" ht="16.5" customHeight="1">
      <c r="A138" s="245"/>
      <c r="B138" s="246"/>
      <c r="C138" s="208"/>
      <c r="D138" s="201" t="s">
        <v>134</v>
      </c>
      <c r="E138" s="201"/>
      <c r="F138" s="208"/>
      <c r="G138" s="208"/>
      <c r="H138" s="208"/>
      <c r="I138" s="208"/>
      <c r="J138" s="208"/>
      <c r="K138" s="208"/>
      <c r="L138" s="208"/>
      <c r="M138" s="208"/>
      <c r="N138" s="208"/>
      <c r="O138" s="208"/>
      <c r="P138" s="247"/>
      <c r="Q138" s="203"/>
      <c r="R138" s="203"/>
      <c r="S138" s="248"/>
      <c r="T138" s="46" t="s">
        <v>315</v>
      </c>
      <c r="U138" s="770">
        <f>U139+U140</f>
        <v>0</v>
      </c>
      <c r="V138" s="770"/>
      <c r="W138" s="770"/>
      <c r="X138" s="770"/>
      <c r="Y138" s="43" t="s">
        <v>28</v>
      </c>
    </row>
    <row r="139" spans="1:39" ht="25.5" customHeight="1">
      <c r="A139" s="245"/>
      <c r="B139" s="246"/>
      <c r="C139" s="40"/>
      <c r="D139" s="40"/>
      <c r="E139" s="765"/>
      <c r="F139" s="765"/>
      <c r="G139" s="205" t="s">
        <v>303</v>
      </c>
      <c r="H139" s="766"/>
      <c r="I139" s="766"/>
      <c r="J139" s="40" t="s">
        <v>133</v>
      </c>
      <c r="K139" s="40"/>
      <c r="L139" s="40"/>
      <c r="M139" s="203" t="s">
        <v>316</v>
      </c>
      <c r="N139" s="736" t="s">
        <v>432</v>
      </c>
      <c r="O139" s="767"/>
      <c r="P139" s="767"/>
      <c r="Q139" s="768">
        <f>U65</f>
        <v>0</v>
      </c>
      <c r="R139" s="768"/>
      <c r="S139" s="248" t="s">
        <v>99</v>
      </c>
      <c r="T139" s="249" t="s">
        <v>317</v>
      </c>
      <c r="U139" s="769">
        <f>H139*Q139</f>
        <v>0</v>
      </c>
      <c r="V139" s="769"/>
      <c r="W139" s="769"/>
      <c r="X139" s="769"/>
      <c r="Y139" s="248" t="s">
        <v>109</v>
      </c>
    </row>
    <row r="140" spans="1:39" ht="25.5" customHeight="1">
      <c r="A140" s="245"/>
      <c r="B140" s="246"/>
      <c r="C140" s="40"/>
      <c r="D140" s="40"/>
      <c r="E140" s="765"/>
      <c r="F140" s="765"/>
      <c r="G140" s="205" t="s">
        <v>318</v>
      </c>
      <c r="H140" s="766"/>
      <c r="I140" s="766"/>
      <c r="J140" s="40" t="s">
        <v>131</v>
      </c>
      <c r="K140" s="40"/>
      <c r="L140" s="40"/>
      <c r="M140" s="203" t="s">
        <v>319</v>
      </c>
      <c r="N140" s="736" t="s">
        <v>433</v>
      </c>
      <c r="O140" s="767"/>
      <c r="P140" s="767"/>
      <c r="Q140" s="768">
        <f>U66</f>
        <v>0</v>
      </c>
      <c r="R140" s="768"/>
      <c r="S140" s="248" t="s">
        <v>94</v>
      </c>
      <c r="T140" s="249" t="s">
        <v>320</v>
      </c>
      <c r="U140" s="769">
        <f>H140*Q140</f>
        <v>0</v>
      </c>
      <c r="V140" s="769"/>
      <c r="W140" s="769"/>
      <c r="X140" s="769"/>
      <c r="Y140" s="248" t="s">
        <v>109</v>
      </c>
    </row>
    <row r="141" spans="1:39" ht="12.75" customHeight="1">
      <c r="A141" s="245"/>
      <c r="B141" s="246"/>
      <c r="C141" s="40"/>
      <c r="D141" s="40"/>
      <c r="E141" s="250"/>
      <c r="F141" s="250"/>
      <c r="G141" s="205"/>
      <c r="H141" s="251"/>
      <c r="I141" s="251"/>
      <c r="J141" s="40"/>
      <c r="K141" s="40"/>
      <c r="L141" s="40"/>
      <c r="M141" s="203"/>
      <c r="N141" s="252"/>
      <c r="O141" s="247"/>
      <c r="P141" s="247"/>
      <c r="Q141" s="253"/>
      <c r="R141" s="253"/>
      <c r="S141" s="248"/>
      <c r="T141" s="249"/>
      <c r="U141" s="254"/>
      <c r="V141" s="254"/>
      <c r="W141" s="254"/>
      <c r="X141" s="254"/>
      <c r="Y141" s="248"/>
    </row>
    <row r="142" spans="1:39" ht="15" customHeight="1">
      <c r="A142" s="245"/>
      <c r="B142" s="246"/>
      <c r="C142" s="40"/>
      <c r="D142" s="201" t="s">
        <v>135</v>
      </c>
      <c r="E142" s="201"/>
      <c r="F142" s="208"/>
      <c r="G142" s="208"/>
      <c r="H142" s="208"/>
      <c r="I142" s="208"/>
      <c r="J142" s="208"/>
      <c r="K142" s="208"/>
      <c r="L142" s="208"/>
      <c r="M142" s="208"/>
      <c r="N142" s="208"/>
      <c r="O142" s="208"/>
      <c r="P142" s="247"/>
      <c r="Q142" s="253"/>
      <c r="R142" s="253"/>
      <c r="S142" s="248"/>
      <c r="T142" s="46" t="s">
        <v>315</v>
      </c>
      <c r="U142" s="770">
        <f>U143+U144</f>
        <v>0</v>
      </c>
      <c r="V142" s="770"/>
      <c r="W142" s="770"/>
      <c r="X142" s="770"/>
      <c r="Y142" s="43" t="s">
        <v>28</v>
      </c>
    </row>
    <row r="143" spans="1:39" ht="27.75" customHeight="1">
      <c r="A143" s="245"/>
      <c r="B143" s="246"/>
      <c r="C143" s="40"/>
      <c r="D143" s="40"/>
      <c r="E143" s="765"/>
      <c r="F143" s="765"/>
      <c r="G143" s="205" t="s">
        <v>303</v>
      </c>
      <c r="H143" s="766"/>
      <c r="I143" s="766"/>
      <c r="J143" s="40" t="s">
        <v>133</v>
      </c>
      <c r="K143" s="40"/>
      <c r="L143" s="40"/>
      <c r="M143" s="203" t="s">
        <v>316</v>
      </c>
      <c r="N143" s="736" t="s">
        <v>434</v>
      </c>
      <c r="O143" s="767"/>
      <c r="P143" s="767"/>
      <c r="Q143" s="768">
        <f>U67</f>
        <v>0</v>
      </c>
      <c r="R143" s="768"/>
      <c r="S143" s="248" t="s">
        <v>99</v>
      </c>
      <c r="T143" s="249" t="s">
        <v>317</v>
      </c>
      <c r="U143" s="769">
        <f>H143*Q143</f>
        <v>0</v>
      </c>
      <c r="V143" s="769"/>
      <c r="W143" s="769"/>
      <c r="X143" s="769"/>
      <c r="Y143" s="248" t="s">
        <v>109</v>
      </c>
    </row>
    <row r="144" spans="1:39" ht="27.75" customHeight="1">
      <c r="A144" s="245"/>
      <c r="B144" s="246"/>
      <c r="C144" s="40"/>
      <c r="D144" s="40"/>
      <c r="E144" s="765"/>
      <c r="F144" s="765"/>
      <c r="G144" s="205" t="s">
        <v>318</v>
      </c>
      <c r="H144" s="766"/>
      <c r="I144" s="766"/>
      <c r="J144" s="40" t="s">
        <v>131</v>
      </c>
      <c r="K144" s="40"/>
      <c r="L144" s="40"/>
      <c r="M144" s="203" t="s">
        <v>319</v>
      </c>
      <c r="N144" s="736" t="s">
        <v>435</v>
      </c>
      <c r="O144" s="767"/>
      <c r="P144" s="767"/>
      <c r="Q144" s="768">
        <f>U68</f>
        <v>0</v>
      </c>
      <c r="R144" s="768"/>
      <c r="S144" s="248" t="s">
        <v>94</v>
      </c>
      <c r="T144" s="249" t="s">
        <v>320</v>
      </c>
      <c r="U144" s="769">
        <f>H144*Q144</f>
        <v>0</v>
      </c>
      <c r="V144" s="769"/>
      <c r="W144" s="769"/>
      <c r="X144" s="769"/>
      <c r="Y144" s="248" t="s">
        <v>109</v>
      </c>
    </row>
    <row r="145" spans="1:28" ht="13.5" customHeight="1">
      <c r="A145" s="245"/>
      <c r="B145" s="246"/>
      <c r="C145" s="40"/>
      <c r="D145" s="40"/>
      <c r="E145" s="250"/>
      <c r="F145" s="250"/>
      <c r="G145" s="205"/>
      <c r="H145" s="251"/>
      <c r="I145" s="251"/>
      <c r="J145" s="40"/>
      <c r="K145" s="40"/>
      <c r="L145" s="40"/>
      <c r="M145" s="203"/>
      <c r="N145" s="252"/>
      <c r="O145" s="247"/>
      <c r="P145" s="247"/>
      <c r="Q145" s="253"/>
      <c r="R145" s="253"/>
      <c r="S145" s="248"/>
      <c r="T145" s="249"/>
      <c r="U145" s="254"/>
      <c r="V145" s="254"/>
      <c r="W145" s="254"/>
      <c r="X145" s="254"/>
      <c r="Y145" s="248"/>
    </row>
    <row r="146" spans="1:28">
      <c r="A146" s="245"/>
      <c r="B146" s="246"/>
      <c r="C146" s="752" t="s">
        <v>185</v>
      </c>
      <c r="D146" s="752"/>
      <c r="E146" s="752"/>
      <c r="F146" s="752"/>
      <c r="G146" s="752"/>
      <c r="H146" s="752"/>
      <c r="I146" s="752"/>
      <c r="J146" s="752"/>
      <c r="K146" s="752"/>
      <c r="L146" s="752"/>
      <c r="M146" s="752"/>
      <c r="N146" s="752"/>
      <c r="O146" s="752"/>
      <c r="P146" s="247"/>
      <c r="Q146" s="253"/>
      <c r="R146" s="253"/>
      <c r="S146" s="248"/>
      <c r="T146" s="46"/>
      <c r="U146" s="770"/>
      <c r="V146" s="770"/>
      <c r="W146" s="770"/>
      <c r="X146" s="770"/>
      <c r="Y146" s="43"/>
    </row>
    <row r="147" spans="1:28" ht="14.25" customHeight="1">
      <c r="A147" s="245"/>
      <c r="B147" s="246"/>
      <c r="C147" s="208"/>
      <c r="D147" s="201" t="s">
        <v>134</v>
      </c>
      <c r="E147" s="201"/>
      <c r="F147" s="208"/>
      <c r="G147" s="208"/>
      <c r="H147" s="208"/>
      <c r="I147" s="208"/>
      <c r="J147" s="208"/>
      <c r="K147" s="208"/>
      <c r="L147" s="208"/>
      <c r="M147" s="208"/>
      <c r="N147" s="208"/>
      <c r="O147" s="208"/>
      <c r="P147" s="247"/>
      <c r="Q147" s="253"/>
      <c r="R147" s="253"/>
      <c r="S147" s="248"/>
      <c r="T147" s="46" t="s">
        <v>315</v>
      </c>
      <c r="U147" s="770">
        <f>U148+U149</f>
        <v>0</v>
      </c>
      <c r="V147" s="770"/>
      <c r="W147" s="770"/>
      <c r="X147" s="770"/>
      <c r="Y147" s="43" t="s">
        <v>28</v>
      </c>
    </row>
    <row r="148" spans="1:28" ht="25.5" customHeight="1">
      <c r="A148" s="245"/>
      <c r="B148" s="246"/>
      <c r="C148" s="40"/>
      <c r="D148" s="40"/>
      <c r="E148" s="765"/>
      <c r="F148" s="765"/>
      <c r="G148" s="205" t="s">
        <v>303</v>
      </c>
      <c r="H148" s="766"/>
      <c r="I148" s="766"/>
      <c r="J148" s="40" t="s">
        <v>133</v>
      </c>
      <c r="K148" s="40"/>
      <c r="L148" s="40"/>
      <c r="M148" s="203" t="s">
        <v>316</v>
      </c>
      <c r="N148" s="736" t="s">
        <v>436</v>
      </c>
      <c r="O148" s="767"/>
      <c r="P148" s="767"/>
      <c r="Q148" s="768">
        <f>U70</f>
        <v>0</v>
      </c>
      <c r="R148" s="768"/>
      <c r="S148" s="248" t="s">
        <v>99</v>
      </c>
      <c r="T148" s="249" t="s">
        <v>317</v>
      </c>
      <c r="U148" s="769">
        <f>H148*Q148</f>
        <v>0</v>
      </c>
      <c r="V148" s="769"/>
      <c r="W148" s="769"/>
      <c r="X148" s="769"/>
      <c r="Y148" s="248" t="s">
        <v>109</v>
      </c>
    </row>
    <row r="149" spans="1:28" ht="25.5" customHeight="1">
      <c r="A149" s="245"/>
      <c r="B149" s="246"/>
      <c r="C149" s="40"/>
      <c r="D149" s="40"/>
      <c r="E149" s="765"/>
      <c r="F149" s="765"/>
      <c r="G149" s="205" t="s">
        <v>318</v>
      </c>
      <c r="H149" s="766"/>
      <c r="I149" s="766"/>
      <c r="J149" s="40" t="s">
        <v>131</v>
      </c>
      <c r="K149" s="40"/>
      <c r="L149" s="40"/>
      <c r="M149" s="203" t="s">
        <v>319</v>
      </c>
      <c r="N149" s="736" t="s">
        <v>437</v>
      </c>
      <c r="O149" s="767"/>
      <c r="P149" s="767"/>
      <c r="Q149" s="768">
        <f>U71</f>
        <v>0</v>
      </c>
      <c r="R149" s="768"/>
      <c r="S149" s="248" t="s">
        <v>94</v>
      </c>
      <c r="T149" s="249" t="s">
        <v>320</v>
      </c>
      <c r="U149" s="769">
        <f>H149*Q149</f>
        <v>0</v>
      </c>
      <c r="V149" s="769"/>
      <c r="W149" s="769"/>
      <c r="X149" s="769"/>
      <c r="Y149" s="248" t="s">
        <v>109</v>
      </c>
    </row>
    <row r="150" spans="1:28" ht="14.25" customHeight="1">
      <c r="A150" s="245"/>
      <c r="B150" s="246"/>
      <c r="C150" s="40"/>
      <c r="D150" s="40"/>
      <c r="E150" s="250"/>
      <c r="F150" s="250"/>
      <c r="G150" s="205"/>
      <c r="H150" s="251"/>
      <c r="I150" s="251"/>
      <c r="J150" s="40"/>
      <c r="K150" s="40"/>
      <c r="L150" s="40"/>
      <c r="M150" s="203"/>
      <c r="N150" s="252"/>
      <c r="O150" s="247"/>
      <c r="P150" s="247"/>
      <c r="Q150" s="253"/>
      <c r="R150" s="253"/>
      <c r="S150" s="248"/>
      <c r="T150" s="249"/>
      <c r="U150" s="254"/>
      <c r="V150" s="254"/>
      <c r="W150" s="254"/>
      <c r="X150" s="254"/>
      <c r="Y150" s="248"/>
    </row>
    <row r="151" spans="1:28" ht="15" customHeight="1">
      <c r="A151" s="245"/>
      <c r="B151" s="246"/>
      <c r="C151" s="40"/>
      <c r="D151" s="201" t="s">
        <v>135</v>
      </c>
      <c r="E151" s="201"/>
      <c r="F151" s="208"/>
      <c r="G151" s="208"/>
      <c r="H151" s="208"/>
      <c r="I151" s="208"/>
      <c r="J151" s="208"/>
      <c r="K151" s="208"/>
      <c r="L151" s="208"/>
      <c r="M151" s="208"/>
      <c r="N151" s="208"/>
      <c r="O151" s="208"/>
      <c r="P151" s="247"/>
      <c r="Q151" s="253"/>
      <c r="R151" s="253"/>
      <c r="S151" s="248"/>
      <c r="T151" s="46" t="s">
        <v>315</v>
      </c>
      <c r="U151" s="770">
        <f>U152+U153</f>
        <v>0</v>
      </c>
      <c r="V151" s="770"/>
      <c r="W151" s="770"/>
      <c r="X151" s="770"/>
      <c r="Y151" s="43" t="s">
        <v>28</v>
      </c>
    </row>
    <row r="152" spans="1:28" ht="27.75" customHeight="1">
      <c r="A152" s="245"/>
      <c r="B152" s="246"/>
      <c r="C152" s="40"/>
      <c r="D152" s="40"/>
      <c r="E152" s="765"/>
      <c r="F152" s="765"/>
      <c r="G152" s="205" t="s">
        <v>303</v>
      </c>
      <c r="H152" s="766"/>
      <c r="I152" s="766"/>
      <c r="J152" s="40" t="s">
        <v>133</v>
      </c>
      <c r="K152" s="40"/>
      <c r="L152" s="40"/>
      <c r="M152" s="203" t="s">
        <v>316</v>
      </c>
      <c r="N152" s="736" t="s">
        <v>438</v>
      </c>
      <c r="O152" s="767"/>
      <c r="P152" s="767"/>
      <c r="Q152" s="768">
        <f>U72</f>
        <v>0</v>
      </c>
      <c r="R152" s="768"/>
      <c r="S152" s="248" t="s">
        <v>99</v>
      </c>
      <c r="T152" s="249" t="s">
        <v>317</v>
      </c>
      <c r="U152" s="769">
        <f>H152*Q152</f>
        <v>0</v>
      </c>
      <c r="V152" s="769"/>
      <c r="W152" s="769"/>
      <c r="X152" s="769"/>
      <c r="Y152" s="248" t="s">
        <v>109</v>
      </c>
    </row>
    <row r="153" spans="1:28" ht="27.75" customHeight="1">
      <c r="A153" s="245"/>
      <c r="B153" s="246"/>
      <c r="C153" s="40"/>
      <c r="D153" s="40"/>
      <c r="E153" s="765"/>
      <c r="F153" s="765"/>
      <c r="G153" s="205" t="s">
        <v>318</v>
      </c>
      <c r="H153" s="766"/>
      <c r="I153" s="766"/>
      <c r="J153" s="40" t="s">
        <v>131</v>
      </c>
      <c r="K153" s="40"/>
      <c r="L153" s="40"/>
      <c r="M153" s="203" t="s">
        <v>319</v>
      </c>
      <c r="N153" s="736" t="s">
        <v>439</v>
      </c>
      <c r="O153" s="767"/>
      <c r="P153" s="767"/>
      <c r="Q153" s="768">
        <f>U73</f>
        <v>0</v>
      </c>
      <c r="R153" s="768"/>
      <c r="S153" s="248" t="s">
        <v>94</v>
      </c>
      <c r="T153" s="249" t="s">
        <v>320</v>
      </c>
      <c r="U153" s="769">
        <f>H153*Q153</f>
        <v>0</v>
      </c>
      <c r="V153" s="769"/>
      <c r="W153" s="769"/>
      <c r="X153" s="769"/>
      <c r="Y153" s="248" t="s">
        <v>109</v>
      </c>
    </row>
    <row r="154" spans="1:28" ht="8.25" customHeight="1">
      <c r="A154" s="201"/>
      <c r="B154" s="217"/>
      <c r="C154" s="752"/>
      <c r="D154" s="752"/>
      <c r="E154" s="752"/>
      <c r="F154" s="752"/>
      <c r="G154" s="752"/>
      <c r="H154" s="752"/>
      <c r="I154" s="752"/>
      <c r="J154" s="752"/>
      <c r="K154" s="752"/>
      <c r="L154" s="752"/>
      <c r="M154" s="752"/>
      <c r="N154" s="752"/>
      <c r="O154" s="752"/>
      <c r="P154" s="151"/>
      <c r="Q154" s="151"/>
      <c r="R154" s="151"/>
      <c r="S154" s="255"/>
      <c r="T154" s="219"/>
      <c r="U154" s="227"/>
      <c r="V154" s="227"/>
      <c r="W154" s="227"/>
      <c r="X154" s="227"/>
      <c r="Y154" s="255"/>
    </row>
    <row r="155" spans="1:28" ht="9" customHeight="1">
      <c r="A155" s="201"/>
      <c r="B155" s="217"/>
      <c r="C155" s="28"/>
      <c r="D155" s="29"/>
      <c r="E155" s="32"/>
      <c r="F155" s="32"/>
      <c r="G155" s="205"/>
      <c r="H155" s="251"/>
      <c r="I155" s="251"/>
      <c r="J155" s="40"/>
      <c r="K155" s="40"/>
      <c r="L155" s="40"/>
      <c r="M155" s="256"/>
      <c r="N155" s="257"/>
      <c r="O155" s="258"/>
      <c r="P155" s="258"/>
      <c r="Q155" s="203"/>
      <c r="R155" s="203"/>
      <c r="S155" s="28"/>
      <c r="T155" s="249"/>
      <c r="U155" s="254"/>
      <c r="V155" s="254"/>
      <c r="W155" s="254"/>
      <c r="X155" s="254"/>
      <c r="Y155" s="248"/>
    </row>
    <row r="156" spans="1:28" ht="15" customHeight="1">
      <c r="A156" s="201"/>
      <c r="B156" s="217"/>
      <c r="C156" s="28"/>
      <c r="D156" s="28"/>
      <c r="E156" s="28"/>
      <c r="F156" s="28"/>
      <c r="G156" s="28"/>
      <c r="H156" s="28"/>
      <c r="I156" s="28"/>
      <c r="J156" s="28"/>
      <c r="K156" s="28" t="s">
        <v>136</v>
      </c>
      <c r="L156" s="28"/>
      <c r="M156" s="28"/>
      <c r="N156" s="28"/>
      <c r="O156" s="28"/>
      <c r="P156" s="259"/>
      <c r="Q156" s="29"/>
      <c r="R156" s="29"/>
      <c r="S156" s="121"/>
      <c r="T156" s="219" t="s">
        <v>315</v>
      </c>
      <c r="U156" s="738" t="e">
        <f>U78+U117+U119+U125+U126+U129+U135+U138+U142+U147+U151</f>
        <v>#VALUE!</v>
      </c>
      <c r="V156" s="738"/>
      <c r="W156" s="738"/>
      <c r="X156" s="738"/>
      <c r="Y156" s="220" t="s">
        <v>28</v>
      </c>
      <c r="AB156" s="260"/>
    </row>
    <row r="157" spans="1:28" ht="6" customHeight="1" thickBot="1">
      <c r="A157" s="201"/>
      <c r="B157" s="261"/>
      <c r="C157" s="262"/>
      <c r="D157" s="262"/>
      <c r="E157" s="262"/>
      <c r="F157" s="262"/>
      <c r="G157" s="262"/>
      <c r="H157" s="262"/>
      <c r="I157" s="262"/>
      <c r="J157" s="262"/>
      <c r="K157" s="262"/>
      <c r="L157" s="262"/>
      <c r="M157" s="262"/>
      <c r="N157" s="262"/>
      <c r="O157" s="262"/>
      <c r="P157" s="262"/>
      <c r="Q157" s="262"/>
      <c r="R157" s="262"/>
      <c r="S157" s="263"/>
      <c r="T157" s="261"/>
      <c r="U157" s="262"/>
      <c r="V157" s="262"/>
      <c r="W157" s="262"/>
      <c r="X157" s="262"/>
      <c r="Y157" s="263"/>
    </row>
    <row r="158" spans="1:28" ht="30" customHeight="1" thickTop="1">
      <c r="A158" s="201"/>
      <c r="B158" s="753" t="s">
        <v>137</v>
      </c>
      <c r="C158" s="754"/>
      <c r="D158" s="754"/>
      <c r="E158" s="754"/>
      <c r="F158" s="754"/>
      <c r="G158" s="754"/>
      <c r="H158" s="754"/>
      <c r="I158" s="757"/>
      <c r="J158" s="757"/>
      <c r="K158" s="757"/>
      <c r="L158" s="757"/>
      <c r="M158" s="757"/>
      <c r="N158" s="758"/>
      <c r="O158" s="758"/>
      <c r="P158" s="758"/>
      <c r="Q158" s="758"/>
      <c r="R158" s="758"/>
      <c r="S158" s="42"/>
      <c r="T158" s="759" t="s">
        <v>321</v>
      </c>
      <c r="U158" s="760"/>
      <c r="V158" s="760"/>
      <c r="W158" s="760"/>
      <c r="X158" s="760"/>
      <c r="Y158" s="761"/>
    </row>
    <row r="159" spans="1:28" ht="30" customHeight="1" thickBot="1">
      <c r="A159" s="201"/>
      <c r="B159" s="755"/>
      <c r="C159" s="756"/>
      <c r="D159" s="756"/>
      <c r="E159" s="756"/>
      <c r="F159" s="756"/>
      <c r="G159" s="756"/>
      <c r="H159" s="762" t="s">
        <v>138</v>
      </c>
      <c r="I159" s="763"/>
      <c r="J159" s="763"/>
      <c r="K159" s="763"/>
      <c r="L159" s="763"/>
      <c r="M159" s="763"/>
      <c r="N159" s="764"/>
      <c r="O159" s="764"/>
      <c r="P159" s="764"/>
      <c r="Q159" s="764"/>
      <c r="R159" s="764"/>
      <c r="S159" s="43" t="s">
        <v>60</v>
      </c>
      <c r="T159" s="741"/>
      <c r="U159" s="742"/>
      <c r="V159" s="742"/>
      <c r="W159" s="742"/>
      <c r="X159" s="742"/>
      <c r="Y159" s="743"/>
      <c r="AB159" s="264" t="e">
        <f>U156</f>
        <v>#VALUE!</v>
      </c>
    </row>
    <row r="160" spans="1:28" ht="17.25" customHeight="1">
      <c r="A160" s="201"/>
      <c r="B160" s="44"/>
      <c r="C160" s="45"/>
      <c r="D160" s="45"/>
      <c r="E160" s="45"/>
      <c r="F160" s="45"/>
      <c r="G160" s="45"/>
      <c r="H160" s="45"/>
      <c r="I160" s="45"/>
      <c r="J160" s="128" t="s">
        <v>257</v>
      </c>
      <c r="K160" s="40"/>
      <c r="L160" s="40"/>
      <c r="M160" s="40"/>
      <c r="N160" s="40"/>
      <c r="O160" s="40"/>
      <c r="P160" s="40"/>
      <c r="Q160" s="40"/>
      <c r="R160" s="40"/>
      <c r="S160" s="43"/>
      <c r="T160" s="46" t="s">
        <v>178</v>
      </c>
      <c r="U160" s="738">
        <f>ROUNDDOWN(IF(N159&gt;7200000,U156*0.8,0),0)</f>
        <v>0</v>
      </c>
      <c r="V160" s="738"/>
      <c r="W160" s="738"/>
      <c r="X160" s="738"/>
      <c r="Y160" s="43" t="s">
        <v>28</v>
      </c>
      <c r="AB160" s="264">
        <f>U160</f>
        <v>0</v>
      </c>
    </row>
    <row r="161" spans="1:28" ht="28.5" customHeight="1">
      <c r="A161" s="201"/>
      <c r="B161" s="47"/>
      <c r="C161" s="48"/>
      <c r="D161" s="48"/>
      <c r="E161" s="48"/>
      <c r="F161" s="48"/>
      <c r="G161" s="48"/>
      <c r="H161" s="739" t="s">
        <v>259</v>
      </c>
      <c r="I161" s="739"/>
      <c r="J161" s="739"/>
      <c r="K161" s="739"/>
      <c r="L161" s="739"/>
      <c r="M161" s="739"/>
      <c r="N161" s="739"/>
      <c r="O161" s="739"/>
      <c r="P161" s="739"/>
      <c r="Q161" s="739"/>
      <c r="R161" s="739"/>
      <c r="S161" s="740"/>
      <c r="T161" s="741" t="s">
        <v>145</v>
      </c>
      <c r="U161" s="742"/>
      <c r="V161" s="742"/>
      <c r="W161" s="742"/>
      <c r="X161" s="742"/>
      <c r="Y161" s="743"/>
      <c r="AB161" s="260">
        <f>U163</f>
        <v>0</v>
      </c>
    </row>
    <row r="162" spans="1:28" ht="30" customHeight="1">
      <c r="A162" s="201"/>
      <c r="B162" s="744" t="s">
        <v>146</v>
      </c>
      <c r="C162" s="745"/>
      <c r="D162" s="745"/>
      <c r="E162" s="745"/>
      <c r="F162" s="745"/>
      <c r="G162" s="745"/>
      <c r="H162" s="748"/>
      <c r="I162" s="748"/>
      <c r="J162" s="748"/>
      <c r="K162" s="49"/>
      <c r="L162" s="49"/>
      <c r="M162" s="49"/>
      <c r="N162" s="50"/>
      <c r="O162" s="50"/>
      <c r="P162" s="50"/>
      <c r="Q162" s="50"/>
      <c r="R162" s="50"/>
      <c r="S162" s="51"/>
      <c r="T162" s="741"/>
      <c r="U162" s="742"/>
      <c r="V162" s="742"/>
      <c r="W162" s="742"/>
      <c r="X162" s="742"/>
      <c r="Y162" s="743"/>
    </row>
    <row r="163" spans="1:28" ht="30" customHeight="1" thickBot="1">
      <c r="A163" s="201"/>
      <c r="B163" s="746"/>
      <c r="C163" s="747"/>
      <c r="D163" s="747"/>
      <c r="E163" s="747"/>
      <c r="F163" s="747"/>
      <c r="G163" s="747"/>
      <c r="H163" s="749"/>
      <c r="I163" s="750"/>
      <c r="J163" s="750"/>
      <c r="K163" s="750"/>
      <c r="L163" s="750"/>
      <c r="M163" s="750"/>
      <c r="N163" s="751"/>
      <c r="O163" s="751"/>
      <c r="P163" s="751"/>
      <c r="Q163" s="751"/>
      <c r="R163" s="751"/>
      <c r="S163" s="43" t="s">
        <v>43</v>
      </c>
      <c r="T163" s="46" t="s">
        <v>178</v>
      </c>
      <c r="U163" s="738">
        <f>ROUNDDOWN(IF(AND(N159&gt;6300000,N159&lt;=7200000),U156*0.9,0),0)</f>
        <v>0</v>
      </c>
      <c r="V163" s="738"/>
      <c r="W163" s="738"/>
      <c r="X163" s="738"/>
      <c r="Y163" s="43" t="s">
        <v>28</v>
      </c>
    </row>
    <row r="164" spans="1:28" ht="43.5" customHeight="1">
      <c r="A164" s="201"/>
      <c r="B164" s="735" t="s">
        <v>260</v>
      </c>
      <c r="C164" s="736"/>
      <c r="D164" s="736"/>
      <c r="E164" s="736"/>
      <c r="F164" s="736"/>
      <c r="G164" s="736"/>
      <c r="H164" s="736"/>
      <c r="I164" s="736"/>
      <c r="J164" s="736"/>
      <c r="K164" s="736"/>
      <c r="L164" s="736"/>
      <c r="M164" s="736"/>
      <c r="N164" s="736"/>
      <c r="O164" s="736"/>
      <c r="P164" s="736"/>
      <c r="Q164" s="736"/>
      <c r="R164" s="736"/>
      <c r="S164" s="737"/>
      <c r="T164" s="46"/>
      <c r="U164" s="52"/>
      <c r="V164" s="52"/>
      <c r="W164" s="52"/>
      <c r="X164" s="52"/>
      <c r="Y164" s="43"/>
    </row>
    <row r="165" spans="1:28" ht="6" customHeight="1">
      <c r="A165" s="201"/>
      <c r="B165" s="53"/>
      <c r="C165" s="54"/>
      <c r="D165" s="54"/>
      <c r="E165" s="54"/>
      <c r="F165" s="54"/>
      <c r="G165" s="54"/>
      <c r="H165" s="54"/>
      <c r="I165" s="54"/>
      <c r="J165" s="54"/>
      <c r="K165" s="54"/>
      <c r="L165" s="54"/>
      <c r="M165" s="54"/>
      <c r="N165" s="54"/>
      <c r="O165" s="54"/>
      <c r="P165" s="54"/>
      <c r="Q165" s="54"/>
      <c r="R165" s="54"/>
      <c r="S165" s="55"/>
      <c r="T165" s="47"/>
      <c r="U165" s="48"/>
      <c r="V165" s="48"/>
      <c r="W165" s="48"/>
      <c r="X165" s="48"/>
      <c r="Y165" s="56"/>
    </row>
    <row r="166" spans="1:28" ht="15.75" customHeight="1">
      <c r="A166" s="245"/>
      <c r="B166" s="265" t="s">
        <v>139</v>
      </c>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row>
    <row r="167" spans="1:28" ht="11.1" customHeight="1">
      <c r="A167" s="201"/>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row>
    <row r="168" spans="1:28" ht="11.25" customHeight="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row>
  </sheetData>
  <mergeCells count="253">
    <mergeCell ref="A3:Y3"/>
    <mergeCell ref="N6:Y6"/>
    <mergeCell ref="B8:Y9"/>
    <mergeCell ref="B13:L14"/>
    <mergeCell ref="M13:Y13"/>
    <mergeCell ref="M14:P14"/>
    <mergeCell ref="Q14:T14"/>
    <mergeCell ref="U14:Y14"/>
    <mergeCell ref="M17:O17"/>
    <mergeCell ref="Q17:S17"/>
    <mergeCell ref="V17:X17"/>
    <mergeCell ref="B19:Y19"/>
    <mergeCell ref="J24:M24"/>
    <mergeCell ref="T24:X24"/>
    <mergeCell ref="M15:O15"/>
    <mergeCell ref="Q15:S15"/>
    <mergeCell ref="V15:X15"/>
    <mergeCell ref="M16:O16"/>
    <mergeCell ref="Q16:S16"/>
    <mergeCell ref="V16:X16"/>
    <mergeCell ref="J31:M31"/>
    <mergeCell ref="T31:X31"/>
    <mergeCell ref="B32:Y33"/>
    <mergeCell ref="B34:Y35"/>
    <mergeCell ref="J38:M38"/>
    <mergeCell ref="U38:X38"/>
    <mergeCell ref="J25:M25"/>
    <mergeCell ref="T25:X25"/>
    <mergeCell ref="U26:X26"/>
    <mergeCell ref="U27:X27"/>
    <mergeCell ref="J30:M30"/>
    <mergeCell ref="T30:X30"/>
    <mergeCell ref="M48:O48"/>
    <mergeCell ref="Q48:S48"/>
    <mergeCell ref="V48:X48"/>
    <mergeCell ref="B49:L49"/>
    <mergeCell ref="M49:O49"/>
    <mergeCell ref="Q49:S49"/>
    <mergeCell ref="V49:X49"/>
    <mergeCell ref="J39:M39"/>
    <mergeCell ref="U39:X39"/>
    <mergeCell ref="U40:X40"/>
    <mergeCell ref="U41:X41"/>
    <mergeCell ref="B43:Y43"/>
    <mergeCell ref="B46:L47"/>
    <mergeCell ref="M46:Y46"/>
    <mergeCell ref="M47:P47"/>
    <mergeCell ref="Q47:T47"/>
    <mergeCell ref="U47:Y47"/>
    <mergeCell ref="B51:Y51"/>
    <mergeCell ref="Q55:S55"/>
    <mergeCell ref="U55:X55"/>
    <mergeCell ref="V57:W58"/>
    <mergeCell ref="X57:Y58"/>
    <mergeCell ref="B59:B60"/>
    <mergeCell ref="C59:U60"/>
    <mergeCell ref="V59:W60"/>
    <mergeCell ref="X59:Y60"/>
    <mergeCell ref="A67:M68"/>
    <mergeCell ref="N67:O68"/>
    <mergeCell ref="P67:S67"/>
    <mergeCell ref="U67:X67"/>
    <mergeCell ref="P68:S68"/>
    <mergeCell ref="U68:X68"/>
    <mergeCell ref="B61:B62"/>
    <mergeCell ref="C61:U62"/>
    <mergeCell ref="V61:W62"/>
    <mergeCell ref="X61:Y62"/>
    <mergeCell ref="A65:M66"/>
    <mergeCell ref="N65:O66"/>
    <mergeCell ref="P65:S65"/>
    <mergeCell ref="U65:X65"/>
    <mergeCell ref="P66:S66"/>
    <mergeCell ref="U66:X66"/>
    <mergeCell ref="A72:M73"/>
    <mergeCell ref="N72:O73"/>
    <mergeCell ref="P72:S72"/>
    <mergeCell ref="U72:X72"/>
    <mergeCell ref="P73:S73"/>
    <mergeCell ref="U73:X73"/>
    <mergeCell ref="A70:M71"/>
    <mergeCell ref="N70:O71"/>
    <mergeCell ref="P70:S70"/>
    <mergeCell ref="U70:X70"/>
    <mergeCell ref="P71:S71"/>
    <mergeCell ref="U71:X71"/>
    <mergeCell ref="H77:Y77"/>
    <mergeCell ref="I78:J78"/>
    <mergeCell ref="U78:X78"/>
    <mergeCell ref="U79:X79"/>
    <mergeCell ref="B80:S80"/>
    <mergeCell ref="B81:C81"/>
    <mergeCell ref="E81:G81"/>
    <mergeCell ref="M81:P81"/>
    <mergeCell ref="Q81:R81"/>
    <mergeCell ref="E86:G86"/>
    <mergeCell ref="B87:C87"/>
    <mergeCell ref="E87:G87"/>
    <mergeCell ref="M87:P87"/>
    <mergeCell ref="Q87:R87"/>
    <mergeCell ref="E88:G88"/>
    <mergeCell ref="B83:C83"/>
    <mergeCell ref="E83:G83"/>
    <mergeCell ref="M83:P83"/>
    <mergeCell ref="Q83:R83"/>
    <mergeCell ref="B85:C85"/>
    <mergeCell ref="E85:G85"/>
    <mergeCell ref="M85:P85"/>
    <mergeCell ref="Q85:R85"/>
    <mergeCell ref="B89:C89"/>
    <mergeCell ref="E89:G89"/>
    <mergeCell ref="M89:P89"/>
    <mergeCell ref="Q89:R89"/>
    <mergeCell ref="B91:S91"/>
    <mergeCell ref="B92:C92"/>
    <mergeCell ref="E92:G92"/>
    <mergeCell ref="M92:P92"/>
    <mergeCell ref="Q92:R92"/>
    <mergeCell ref="B98:C98"/>
    <mergeCell ref="E98:G98"/>
    <mergeCell ref="M98:P98"/>
    <mergeCell ref="Q98:R98"/>
    <mergeCell ref="B100:C100"/>
    <mergeCell ref="E100:G100"/>
    <mergeCell ref="M100:P100"/>
    <mergeCell ref="Q100:R100"/>
    <mergeCell ref="B94:S94"/>
    <mergeCell ref="B95:C95"/>
    <mergeCell ref="E95:G95"/>
    <mergeCell ref="M95:P95"/>
    <mergeCell ref="Q95:R95"/>
    <mergeCell ref="B97:S97"/>
    <mergeCell ref="E105:G105"/>
    <mergeCell ref="B106:C106"/>
    <mergeCell ref="E106:G106"/>
    <mergeCell ref="M106:P106"/>
    <mergeCell ref="Q106:R106"/>
    <mergeCell ref="B108:S108"/>
    <mergeCell ref="B102:C102"/>
    <mergeCell ref="E102:G102"/>
    <mergeCell ref="M102:P102"/>
    <mergeCell ref="Q102:R102"/>
    <mergeCell ref="E103:G103"/>
    <mergeCell ref="B104:C104"/>
    <mergeCell ref="E104:G104"/>
    <mergeCell ref="M104:P104"/>
    <mergeCell ref="Q104:R104"/>
    <mergeCell ref="B109:C109"/>
    <mergeCell ref="E109:G109"/>
    <mergeCell ref="M109:P109"/>
    <mergeCell ref="Q109:R109"/>
    <mergeCell ref="B111:S111"/>
    <mergeCell ref="B112:C112"/>
    <mergeCell ref="E112:G112"/>
    <mergeCell ref="M112:P112"/>
    <mergeCell ref="Q112:R112"/>
    <mergeCell ref="AA119:AE119"/>
    <mergeCell ref="E120:G120"/>
    <mergeCell ref="M120:N120"/>
    <mergeCell ref="Q120:R120"/>
    <mergeCell ref="AA120:AE120"/>
    <mergeCell ref="E114:G114"/>
    <mergeCell ref="M114:P114"/>
    <mergeCell ref="Q114:R114"/>
    <mergeCell ref="U114:X114"/>
    <mergeCell ref="U116:X116"/>
    <mergeCell ref="Q117:R117"/>
    <mergeCell ref="U117:X117"/>
    <mergeCell ref="E125:H125"/>
    <mergeCell ref="K125:P125"/>
    <mergeCell ref="Q125:R125"/>
    <mergeCell ref="U125:X125"/>
    <mergeCell ref="D126:S127"/>
    <mergeCell ref="U126:X126"/>
    <mergeCell ref="E118:G118"/>
    <mergeCell ref="K118:S118"/>
    <mergeCell ref="Q119:R119"/>
    <mergeCell ref="U119:X119"/>
    <mergeCell ref="E135:G135"/>
    <mergeCell ref="M135:O135"/>
    <mergeCell ref="Q135:R135"/>
    <mergeCell ref="U135:X135"/>
    <mergeCell ref="C137:O137"/>
    <mergeCell ref="U137:X137"/>
    <mergeCell ref="U129:X129"/>
    <mergeCell ref="U130:X130"/>
    <mergeCell ref="G132:I132"/>
    <mergeCell ref="L132:N132"/>
    <mergeCell ref="O132:P132"/>
    <mergeCell ref="U132:X132"/>
    <mergeCell ref="E140:F140"/>
    <mergeCell ref="H140:I140"/>
    <mergeCell ref="N140:P140"/>
    <mergeCell ref="Q140:R140"/>
    <mergeCell ref="U140:X140"/>
    <mergeCell ref="U142:X142"/>
    <mergeCell ref="U138:X138"/>
    <mergeCell ref="E139:F139"/>
    <mergeCell ref="H139:I139"/>
    <mergeCell ref="N139:P139"/>
    <mergeCell ref="Q139:R139"/>
    <mergeCell ref="U139:X139"/>
    <mergeCell ref="E143:F143"/>
    <mergeCell ref="H143:I143"/>
    <mergeCell ref="N143:P143"/>
    <mergeCell ref="Q143:R143"/>
    <mergeCell ref="U143:X143"/>
    <mergeCell ref="E144:F144"/>
    <mergeCell ref="H144:I144"/>
    <mergeCell ref="N144:P144"/>
    <mergeCell ref="Q144:R144"/>
    <mergeCell ref="U144:X144"/>
    <mergeCell ref="E149:F149"/>
    <mergeCell ref="H149:I149"/>
    <mergeCell ref="N149:P149"/>
    <mergeCell ref="Q149:R149"/>
    <mergeCell ref="U149:X149"/>
    <mergeCell ref="U151:X151"/>
    <mergeCell ref="C146:O146"/>
    <mergeCell ref="U146:X146"/>
    <mergeCell ref="U147:X147"/>
    <mergeCell ref="E148:F148"/>
    <mergeCell ref="H148:I148"/>
    <mergeCell ref="N148:P148"/>
    <mergeCell ref="Q148:R148"/>
    <mergeCell ref="U148:X148"/>
    <mergeCell ref="C154:O154"/>
    <mergeCell ref="U156:X156"/>
    <mergeCell ref="B158:G159"/>
    <mergeCell ref="H158:M158"/>
    <mergeCell ref="N158:R158"/>
    <mergeCell ref="T158:Y159"/>
    <mergeCell ref="H159:M159"/>
    <mergeCell ref="N159:R159"/>
    <mergeCell ref="E152:F152"/>
    <mergeCell ref="H152:I152"/>
    <mergeCell ref="N152:P152"/>
    <mergeCell ref="Q152:R152"/>
    <mergeCell ref="U152:X152"/>
    <mergeCell ref="E153:F153"/>
    <mergeCell ref="H153:I153"/>
    <mergeCell ref="N153:P153"/>
    <mergeCell ref="Q153:R153"/>
    <mergeCell ref="U153:X153"/>
    <mergeCell ref="B164:S164"/>
    <mergeCell ref="U160:X160"/>
    <mergeCell ref="H161:S161"/>
    <mergeCell ref="T161:Y162"/>
    <mergeCell ref="B162:G163"/>
    <mergeCell ref="H162:J162"/>
    <mergeCell ref="H163:M163"/>
    <mergeCell ref="N163:R163"/>
    <mergeCell ref="U163:X163"/>
  </mergeCells>
  <phoneticPr fontId="4"/>
  <conditionalFormatting sqref="M49:O49 Q49:S49">
    <cfRule type="containsBlanks" dxfId="12" priority="1">
      <formula>LEN(TRIM(M49))=0</formula>
    </cfRule>
  </conditionalFormatting>
  <conditionalFormatting sqref="N6:Y6">
    <cfRule type="containsBlanks" dxfId="11" priority="11" stopIfTrue="1">
      <formula>LEN(TRIM(N6))=0</formula>
    </cfRule>
    <cfRule type="containsBlanks" dxfId="10" priority="12" stopIfTrue="1">
      <formula>LEN(TRIM(N6))=0</formula>
    </cfRule>
  </conditionalFormatting>
  <conditionalFormatting sqref="I7">
    <cfRule type="containsBlanks" dxfId="9" priority="10" stopIfTrue="1">
      <formula>LEN(TRIM(I7))=0</formula>
    </cfRule>
  </conditionalFormatting>
  <conditionalFormatting sqref="V59:Y62">
    <cfRule type="containsBlanks" dxfId="8" priority="9" stopIfTrue="1">
      <formula>LEN(TRIM(V59))=0</formula>
    </cfRule>
  </conditionalFormatting>
  <conditionalFormatting sqref="K78 N78">
    <cfRule type="containsBlanks" dxfId="7" priority="8" stopIfTrue="1">
      <formula>LEN(TRIM(K78))=0</formula>
    </cfRule>
  </conditionalFormatting>
  <conditionalFormatting sqref="C117">
    <cfRule type="containsBlanks" dxfId="6" priority="7">
      <formula>LEN(TRIM(C117))=0</formula>
    </cfRule>
  </conditionalFormatting>
  <conditionalFormatting sqref="C119">
    <cfRule type="containsBlanks" dxfId="5" priority="6">
      <formula>LEN(TRIM(C119))=0</formula>
    </cfRule>
  </conditionalFormatting>
  <conditionalFormatting sqref="C123">
    <cfRule type="containsBlanks" dxfId="4" priority="5">
      <formula>LEN(TRIM(C123))=0</formula>
    </cfRule>
  </conditionalFormatting>
  <conditionalFormatting sqref="C126">
    <cfRule type="containsBlanks" dxfId="3" priority="4">
      <formula>LEN(TRIM(C126))=0</formula>
    </cfRule>
  </conditionalFormatting>
  <conditionalFormatting sqref="O132:P132">
    <cfRule type="containsBlanks" dxfId="2" priority="3">
      <formula>LEN(TRIM(O132))=0</formula>
    </cfRule>
  </conditionalFormatting>
  <conditionalFormatting sqref="N163:R163">
    <cfRule type="containsBlanks" dxfId="1" priority="2">
      <formula>LEN(TRIM(N163))=0</formula>
    </cfRule>
  </conditionalFormatting>
  <conditionalFormatting sqref="J38:M39 U38:X39">
    <cfRule type="containsBlanks" dxfId="0" priority="13">
      <formula>LEN(TRIM(J38))=0</formula>
    </cfRule>
  </conditionalFormatting>
  <dataValidations count="5">
    <dataValidation type="list" allowBlank="1" showInputMessage="1" showErrorMessage="1" sqref="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V59:Y62 JR59:JU62 TN59:TQ62 ADJ59:ADM62 ANF59:ANI62 AXB59:AXE62 BGX59:BHA62 BQT59:BQW62 CAP59:CAS62 CKL59:CKO62 CUH59:CUK62 DED59:DEG62 DNZ59:DOC62 DXV59:DXY62 EHR59:EHU62 ERN59:ERQ62 FBJ59:FBM62 FLF59:FLI62 FVB59:FVE62 GEX59:GFA62 GOT59:GOW62 GYP59:GYS62 HIL59:HIO62 HSH59:HSK62 ICD59:ICG62 ILZ59:IMC62 IVV59:IVY62 JFR59:JFU62 JPN59:JPQ62 JZJ59:JZM62 KJF59:KJI62 KTB59:KTE62 LCX59:LDA62 LMT59:LMW62 LWP59:LWS62 MGL59:MGO62 MQH59:MQK62 NAD59:NAG62 NJZ59:NKC62 NTV59:NTY62 ODR59:ODU62 ONN59:ONQ62 OXJ59:OXM62 PHF59:PHI62 PRB59:PRE62 QAX59:QBA62 QKT59:QKW62 QUP59:QUS62 REL59:REO62 ROH59:ROK62 RYD59:RYG62 SHZ59:SIC62 SRV59:SRY62 TBR59:TBU62 TLN59:TLQ62 TVJ59:TVM62 UFF59:UFI62 UPB59:UPE62 UYX59:UZA62 VIT59:VIW62 VSP59:VSS62 WCL59:WCO62 WMH59:WMK62 WWD59:WWG62 V65595:Y65598 JR65595:JU65598 TN65595:TQ65598 ADJ65595:ADM65598 ANF65595:ANI65598 AXB65595:AXE65598 BGX65595:BHA65598 BQT65595:BQW65598 CAP65595:CAS65598 CKL65595:CKO65598 CUH65595:CUK65598 DED65595:DEG65598 DNZ65595:DOC65598 DXV65595:DXY65598 EHR65595:EHU65598 ERN65595:ERQ65598 FBJ65595:FBM65598 FLF65595:FLI65598 FVB65595:FVE65598 GEX65595:GFA65598 GOT65595:GOW65598 GYP65595:GYS65598 HIL65595:HIO65598 HSH65595:HSK65598 ICD65595:ICG65598 ILZ65595:IMC65598 IVV65595:IVY65598 JFR65595:JFU65598 JPN65595:JPQ65598 JZJ65595:JZM65598 KJF65595:KJI65598 KTB65595:KTE65598 LCX65595:LDA65598 LMT65595:LMW65598 LWP65595:LWS65598 MGL65595:MGO65598 MQH65595:MQK65598 NAD65595:NAG65598 NJZ65595:NKC65598 NTV65595:NTY65598 ODR65595:ODU65598 ONN65595:ONQ65598 OXJ65595:OXM65598 PHF65595:PHI65598 PRB65595:PRE65598 QAX65595:QBA65598 QKT65595:QKW65598 QUP65595:QUS65598 REL65595:REO65598 ROH65595:ROK65598 RYD65595:RYG65598 SHZ65595:SIC65598 SRV65595:SRY65598 TBR65595:TBU65598 TLN65595:TLQ65598 TVJ65595:TVM65598 UFF65595:UFI65598 UPB65595:UPE65598 UYX65595:UZA65598 VIT65595:VIW65598 VSP65595:VSS65598 WCL65595:WCO65598 WMH65595:WMK65598 WWD65595:WWG65598 V131131:Y131134 JR131131:JU131134 TN131131:TQ131134 ADJ131131:ADM131134 ANF131131:ANI131134 AXB131131:AXE131134 BGX131131:BHA131134 BQT131131:BQW131134 CAP131131:CAS131134 CKL131131:CKO131134 CUH131131:CUK131134 DED131131:DEG131134 DNZ131131:DOC131134 DXV131131:DXY131134 EHR131131:EHU131134 ERN131131:ERQ131134 FBJ131131:FBM131134 FLF131131:FLI131134 FVB131131:FVE131134 GEX131131:GFA131134 GOT131131:GOW131134 GYP131131:GYS131134 HIL131131:HIO131134 HSH131131:HSK131134 ICD131131:ICG131134 ILZ131131:IMC131134 IVV131131:IVY131134 JFR131131:JFU131134 JPN131131:JPQ131134 JZJ131131:JZM131134 KJF131131:KJI131134 KTB131131:KTE131134 LCX131131:LDA131134 LMT131131:LMW131134 LWP131131:LWS131134 MGL131131:MGO131134 MQH131131:MQK131134 NAD131131:NAG131134 NJZ131131:NKC131134 NTV131131:NTY131134 ODR131131:ODU131134 ONN131131:ONQ131134 OXJ131131:OXM131134 PHF131131:PHI131134 PRB131131:PRE131134 QAX131131:QBA131134 QKT131131:QKW131134 QUP131131:QUS131134 REL131131:REO131134 ROH131131:ROK131134 RYD131131:RYG131134 SHZ131131:SIC131134 SRV131131:SRY131134 TBR131131:TBU131134 TLN131131:TLQ131134 TVJ131131:TVM131134 UFF131131:UFI131134 UPB131131:UPE131134 UYX131131:UZA131134 VIT131131:VIW131134 VSP131131:VSS131134 WCL131131:WCO131134 WMH131131:WMK131134 WWD131131:WWG131134 V196667:Y196670 JR196667:JU196670 TN196667:TQ196670 ADJ196667:ADM196670 ANF196667:ANI196670 AXB196667:AXE196670 BGX196667:BHA196670 BQT196667:BQW196670 CAP196667:CAS196670 CKL196667:CKO196670 CUH196667:CUK196670 DED196667:DEG196670 DNZ196667:DOC196670 DXV196667:DXY196670 EHR196667:EHU196670 ERN196667:ERQ196670 FBJ196667:FBM196670 FLF196667:FLI196670 FVB196667:FVE196670 GEX196667:GFA196670 GOT196667:GOW196670 GYP196667:GYS196670 HIL196667:HIO196670 HSH196667:HSK196670 ICD196667:ICG196670 ILZ196667:IMC196670 IVV196667:IVY196670 JFR196667:JFU196670 JPN196667:JPQ196670 JZJ196667:JZM196670 KJF196667:KJI196670 KTB196667:KTE196670 LCX196667:LDA196670 LMT196667:LMW196670 LWP196667:LWS196670 MGL196667:MGO196670 MQH196667:MQK196670 NAD196667:NAG196670 NJZ196667:NKC196670 NTV196667:NTY196670 ODR196667:ODU196670 ONN196667:ONQ196670 OXJ196667:OXM196670 PHF196667:PHI196670 PRB196667:PRE196670 QAX196667:QBA196670 QKT196667:QKW196670 QUP196667:QUS196670 REL196667:REO196670 ROH196667:ROK196670 RYD196667:RYG196670 SHZ196667:SIC196670 SRV196667:SRY196670 TBR196667:TBU196670 TLN196667:TLQ196670 TVJ196667:TVM196670 UFF196667:UFI196670 UPB196667:UPE196670 UYX196667:UZA196670 VIT196667:VIW196670 VSP196667:VSS196670 WCL196667:WCO196670 WMH196667:WMK196670 WWD196667:WWG196670 V262203:Y262206 JR262203:JU262206 TN262203:TQ262206 ADJ262203:ADM262206 ANF262203:ANI262206 AXB262203:AXE262206 BGX262203:BHA262206 BQT262203:BQW262206 CAP262203:CAS262206 CKL262203:CKO262206 CUH262203:CUK262206 DED262203:DEG262206 DNZ262203:DOC262206 DXV262203:DXY262206 EHR262203:EHU262206 ERN262203:ERQ262206 FBJ262203:FBM262206 FLF262203:FLI262206 FVB262203:FVE262206 GEX262203:GFA262206 GOT262203:GOW262206 GYP262203:GYS262206 HIL262203:HIO262206 HSH262203:HSK262206 ICD262203:ICG262206 ILZ262203:IMC262206 IVV262203:IVY262206 JFR262203:JFU262206 JPN262203:JPQ262206 JZJ262203:JZM262206 KJF262203:KJI262206 KTB262203:KTE262206 LCX262203:LDA262206 LMT262203:LMW262206 LWP262203:LWS262206 MGL262203:MGO262206 MQH262203:MQK262206 NAD262203:NAG262206 NJZ262203:NKC262206 NTV262203:NTY262206 ODR262203:ODU262206 ONN262203:ONQ262206 OXJ262203:OXM262206 PHF262203:PHI262206 PRB262203:PRE262206 QAX262203:QBA262206 QKT262203:QKW262206 QUP262203:QUS262206 REL262203:REO262206 ROH262203:ROK262206 RYD262203:RYG262206 SHZ262203:SIC262206 SRV262203:SRY262206 TBR262203:TBU262206 TLN262203:TLQ262206 TVJ262203:TVM262206 UFF262203:UFI262206 UPB262203:UPE262206 UYX262203:UZA262206 VIT262203:VIW262206 VSP262203:VSS262206 WCL262203:WCO262206 WMH262203:WMK262206 WWD262203:WWG262206 V327739:Y327742 JR327739:JU327742 TN327739:TQ327742 ADJ327739:ADM327742 ANF327739:ANI327742 AXB327739:AXE327742 BGX327739:BHA327742 BQT327739:BQW327742 CAP327739:CAS327742 CKL327739:CKO327742 CUH327739:CUK327742 DED327739:DEG327742 DNZ327739:DOC327742 DXV327739:DXY327742 EHR327739:EHU327742 ERN327739:ERQ327742 FBJ327739:FBM327742 FLF327739:FLI327742 FVB327739:FVE327742 GEX327739:GFA327742 GOT327739:GOW327742 GYP327739:GYS327742 HIL327739:HIO327742 HSH327739:HSK327742 ICD327739:ICG327742 ILZ327739:IMC327742 IVV327739:IVY327742 JFR327739:JFU327742 JPN327739:JPQ327742 JZJ327739:JZM327742 KJF327739:KJI327742 KTB327739:KTE327742 LCX327739:LDA327742 LMT327739:LMW327742 LWP327739:LWS327742 MGL327739:MGO327742 MQH327739:MQK327742 NAD327739:NAG327742 NJZ327739:NKC327742 NTV327739:NTY327742 ODR327739:ODU327742 ONN327739:ONQ327742 OXJ327739:OXM327742 PHF327739:PHI327742 PRB327739:PRE327742 QAX327739:QBA327742 QKT327739:QKW327742 QUP327739:QUS327742 REL327739:REO327742 ROH327739:ROK327742 RYD327739:RYG327742 SHZ327739:SIC327742 SRV327739:SRY327742 TBR327739:TBU327742 TLN327739:TLQ327742 TVJ327739:TVM327742 UFF327739:UFI327742 UPB327739:UPE327742 UYX327739:UZA327742 VIT327739:VIW327742 VSP327739:VSS327742 WCL327739:WCO327742 WMH327739:WMK327742 WWD327739:WWG327742 V393275:Y393278 JR393275:JU393278 TN393275:TQ393278 ADJ393275:ADM393278 ANF393275:ANI393278 AXB393275:AXE393278 BGX393275:BHA393278 BQT393275:BQW393278 CAP393275:CAS393278 CKL393275:CKO393278 CUH393275:CUK393278 DED393275:DEG393278 DNZ393275:DOC393278 DXV393275:DXY393278 EHR393275:EHU393278 ERN393275:ERQ393278 FBJ393275:FBM393278 FLF393275:FLI393278 FVB393275:FVE393278 GEX393275:GFA393278 GOT393275:GOW393278 GYP393275:GYS393278 HIL393275:HIO393278 HSH393275:HSK393278 ICD393275:ICG393278 ILZ393275:IMC393278 IVV393275:IVY393278 JFR393275:JFU393278 JPN393275:JPQ393278 JZJ393275:JZM393278 KJF393275:KJI393278 KTB393275:KTE393278 LCX393275:LDA393278 LMT393275:LMW393278 LWP393275:LWS393278 MGL393275:MGO393278 MQH393275:MQK393278 NAD393275:NAG393278 NJZ393275:NKC393278 NTV393275:NTY393278 ODR393275:ODU393278 ONN393275:ONQ393278 OXJ393275:OXM393278 PHF393275:PHI393278 PRB393275:PRE393278 QAX393275:QBA393278 QKT393275:QKW393278 QUP393275:QUS393278 REL393275:REO393278 ROH393275:ROK393278 RYD393275:RYG393278 SHZ393275:SIC393278 SRV393275:SRY393278 TBR393275:TBU393278 TLN393275:TLQ393278 TVJ393275:TVM393278 UFF393275:UFI393278 UPB393275:UPE393278 UYX393275:UZA393278 VIT393275:VIW393278 VSP393275:VSS393278 WCL393275:WCO393278 WMH393275:WMK393278 WWD393275:WWG393278 V458811:Y458814 JR458811:JU458814 TN458811:TQ458814 ADJ458811:ADM458814 ANF458811:ANI458814 AXB458811:AXE458814 BGX458811:BHA458814 BQT458811:BQW458814 CAP458811:CAS458814 CKL458811:CKO458814 CUH458811:CUK458814 DED458811:DEG458814 DNZ458811:DOC458814 DXV458811:DXY458814 EHR458811:EHU458814 ERN458811:ERQ458814 FBJ458811:FBM458814 FLF458811:FLI458814 FVB458811:FVE458814 GEX458811:GFA458814 GOT458811:GOW458814 GYP458811:GYS458814 HIL458811:HIO458814 HSH458811:HSK458814 ICD458811:ICG458814 ILZ458811:IMC458814 IVV458811:IVY458814 JFR458811:JFU458814 JPN458811:JPQ458814 JZJ458811:JZM458814 KJF458811:KJI458814 KTB458811:KTE458814 LCX458811:LDA458814 LMT458811:LMW458814 LWP458811:LWS458814 MGL458811:MGO458814 MQH458811:MQK458814 NAD458811:NAG458814 NJZ458811:NKC458814 NTV458811:NTY458814 ODR458811:ODU458814 ONN458811:ONQ458814 OXJ458811:OXM458814 PHF458811:PHI458814 PRB458811:PRE458814 QAX458811:QBA458814 QKT458811:QKW458814 QUP458811:QUS458814 REL458811:REO458814 ROH458811:ROK458814 RYD458811:RYG458814 SHZ458811:SIC458814 SRV458811:SRY458814 TBR458811:TBU458814 TLN458811:TLQ458814 TVJ458811:TVM458814 UFF458811:UFI458814 UPB458811:UPE458814 UYX458811:UZA458814 VIT458811:VIW458814 VSP458811:VSS458814 WCL458811:WCO458814 WMH458811:WMK458814 WWD458811:WWG458814 V524347:Y524350 JR524347:JU524350 TN524347:TQ524350 ADJ524347:ADM524350 ANF524347:ANI524350 AXB524347:AXE524350 BGX524347:BHA524350 BQT524347:BQW524350 CAP524347:CAS524350 CKL524347:CKO524350 CUH524347:CUK524350 DED524347:DEG524350 DNZ524347:DOC524350 DXV524347:DXY524350 EHR524347:EHU524350 ERN524347:ERQ524350 FBJ524347:FBM524350 FLF524347:FLI524350 FVB524347:FVE524350 GEX524347:GFA524350 GOT524347:GOW524350 GYP524347:GYS524350 HIL524347:HIO524350 HSH524347:HSK524350 ICD524347:ICG524350 ILZ524347:IMC524350 IVV524347:IVY524350 JFR524347:JFU524350 JPN524347:JPQ524350 JZJ524347:JZM524350 KJF524347:KJI524350 KTB524347:KTE524350 LCX524347:LDA524350 LMT524347:LMW524350 LWP524347:LWS524350 MGL524347:MGO524350 MQH524347:MQK524350 NAD524347:NAG524350 NJZ524347:NKC524350 NTV524347:NTY524350 ODR524347:ODU524350 ONN524347:ONQ524350 OXJ524347:OXM524350 PHF524347:PHI524350 PRB524347:PRE524350 QAX524347:QBA524350 QKT524347:QKW524350 QUP524347:QUS524350 REL524347:REO524350 ROH524347:ROK524350 RYD524347:RYG524350 SHZ524347:SIC524350 SRV524347:SRY524350 TBR524347:TBU524350 TLN524347:TLQ524350 TVJ524347:TVM524350 UFF524347:UFI524350 UPB524347:UPE524350 UYX524347:UZA524350 VIT524347:VIW524350 VSP524347:VSS524350 WCL524347:WCO524350 WMH524347:WMK524350 WWD524347:WWG524350 V589883:Y589886 JR589883:JU589886 TN589883:TQ589886 ADJ589883:ADM589886 ANF589883:ANI589886 AXB589883:AXE589886 BGX589883:BHA589886 BQT589883:BQW589886 CAP589883:CAS589886 CKL589883:CKO589886 CUH589883:CUK589886 DED589883:DEG589886 DNZ589883:DOC589886 DXV589883:DXY589886 EHR589883:EHU589886 ERN589883:ERQ589886 FBJ589883:FBM589886 FLF589883:FLI589886 FVB589883:FVE589886 GEX589883:GFA589886 GOT589883:GOW589886 GYP589883:GYS589886 HIL589883:HIO589886 HSH589883:HSK589886 ICD589883:ICG589886 ILZ589883:IMC589886 IVV589883:IVY589886 JFR589883:JFU589886 JPN589883:JPQ589886 JZJ589883:JZM589886 KJF589883:KJI589886 KTB589883:KTE589886 LCX589883:LDA589886 LMT589883:LMW589886 LWP589883:LWS589886 MGL589883:MGO589886 MQH589883:MQK589886 NAD589883:NAG589886 NJZ589883:NKC589886 NTV589883:NTY589886 ODR589883:ODU589886 ONN589883:ONQ589886 OXJ589883:OXM589886 PHF589883:PHI589886 PRB589883:PRE589886 QAX589883:QBA589886 QKT589883:QKW589886 QUP589883:QUS589886 REL589883:REO589886 ROH589883:ROK589886 RYD589883:RYG589886 SHZ589883:SIC589886 SRV589883:SRY589886 TBR589883:TBU589886 TLN589883:TLQ589886 TVJ589883:TVM589886 UFF589883:UFI589886 UPB589883:UPE589886 UYX589883:UZA589886 VIT589883:VIW589886 VSP589883:VSS589886 WCL589883:WCO589886 WMH589883:WMK589886 WWD589883:WWG589886 V655419:Y655422 JR655419:JU655422 TN655419:TQ655422 ADJ655419:ADM655422 ANF655419:ANI655422 AXB655419:AXE655422 BGX655419:BHA655422 BQT655419:BQW655422 CAP655419:CAS655422 CKL655419:CKO655422 CUH655419:CUK655422 DED655419:DEG655422 DNZ655419:DOC655422 DXV655419:DXY655422 EHR655419:EHU655422 ERN655419:ERQ655422 FBJ655419:FBM655422 FLF655419:FLI655422 FVB655419:FVE655422 GEX655419:GFA655422 GOT655419:GOW655422 GYP655419:GYS655422 HIL655419:HIO655422 HSH655419:HSK655422 ICD655419:ICG655422 ILZ655419:IMC655422 IVV655419:IVY655422 JFR655419:JFU655422 JPN655419:JPQ655422 JZJ655419:JZM655422 KJF655419:KJI655422 KTB655419:KTE655422 LCX655419:LDA655422 LMT655419:LMW655422 LWP655419:LWS655422 MGL655419:MGO655422 MQH655419:MQK655422 NAD655419:NAG655422 NJZ655419:NKC655422 NTV655419:NTY655422 ODR655419:ODU655422 ONN655419:ONQ655422 OXJ655419:OXM655422 PHF655419:PHI655422 PRB655419:PRE655422 QAX655419:QBA655422 QKT655419:QKW655422 QUP655419:QUS655422 REL655419:REO655422 ROH655419:ROK655422 RYD655419:RYG655422 SHZ655419:SIC655422 SRV655419:SRY655422 TBR655419:TBU655422 TLN655419:TLQ655422 TVJ655419:TVM655422 UFF655419:UFI655422 UPB655419:UPE655422 UYX655419:UZA655422 VIT655419:VIW655422 VSP655419:VSS655422 WCL655419:WCO655422 WMH655419:WMK655422 WWD655419:WWG655422 V720955:Y720958 JR720955:JU720958 TN720955:TQ720958 ADJ720955:ADM720958 ANF720955:ANI720958 AXB720955:AXE720958 BGX720955:BHA720958 BQT720955:BQW720958 CAP720955:CAS720958 CKL720955:CKO720958 CUH720955:CUK720958 DED720955:DEG720958 DNZ720955:DOC720958 DXV720955:DXY720958 EHR720955:EHU720958 ERN720955:ERQ720958 FBJ720955:FBM720958 FLF720955:FLI720958 FVB720955:FVE720958 GEX720955:GFA720958 GOT720955:GOW720958 GYP720955:GYS720958 HIL720955:HIO720958 HSH720955:HSK720958 ICD720955:ICG720958 ILZ720955:IMC720958 IVV720955:IVY720958 JFR720955:JFU720958 JPN720955:JPQ720958 JZJ720955:JZM720958 KJF720955:KJI720958 KTB720955:KTE720958 LCX720955:LDA720958 LMT720955:LMW720958 LWP720955:LWS720958 MGL720955:MGO720958 MQH720955:MQK720958 NAD720955:NAG720958 NJZ720955:NKC720958 NTV720955:NTY720958 ODR720955:ODU720958 ONN720955:ONQ720958 OXJ720955:OXM720958 PHF720955:PHI720958 PRB720955:PRE720958 QAX720955:QBA720958 QKT720955:QKW720958 QUP720955:QUS720958 REL720955:REO720958 ROH720955:ROK720958 RYD720955:RYG720958 SHZ720955:SIC720958 SRV720955:SRY720958 TBR720955:TBU720958 TLN720955:TLQ720958 TVJ720955:TVM720958 UFF720955:UFI720958 UPB720955:UPE720958 UYX720955:UZA720958 VIT720955:VIW720958 VSP720955:VSS720958 WCL720955:WCO720958 WMH720955:WMK720958 WWD720955:WWG720958 V786491:Y786494 JR786491:JU786494 TN786491:TQ786494 ADJ786491:ADM786494 ANF786491:ANI786494 AXB786491:AXE786494 BGX786491:BHA786494 BQT786491:BQW786494 CAP786491:CAS786494 CKL786491:CKO786494 CUH786491:CUK786494 DED786491:DEG786494 DNZ786491:DOC786494 DXV786491:DXY786494 EHR786491:EHU786494 ERN786491:ERQ786494 FBJ786491:FBM786494 FLF786491:FLI786494 FVB786491:FVE786494 GEX786491:GFA786494 GOT786491:GOW786494 GYP786491:GYS786494 HIL786491:HIO786494 HSH786491:HSK786494 ICD786491:ICG786494 ILZ786491:IMC786494 IVV786491:IVY786494 JFR786491:JFU786494 JPN786491:JPQ786494 JZJ786491:JZM786494 KJF786491:KJI786494 KTB786491:KTE786494 LCX786491:LDA786494 LMT786491:LMW786494 LWP786491:LWS786494 MGL786491:MGO786494 MQH786491:MQK786494 NAD786491:NAG786494 NJZ786491:NKC786494 NTV786491:NTY786494 ODR786491:ODU786494 ONN786491:ONQ786494 OXJ786491:OXM786494 PHF786491:PHI786494 PRB786491:PRE786494 QAX786491:QBA786494 QKT786491:QKW786494 QUP786491:QUS786494 REL786491:REO786494 ROH786491:ROK786494 RYD786491:RYG786494 SHZ786491:SIC786494 SRV786491:SRY786494 TBR786491:TBU786494 TLN786491:TLQ786494 TVJ786491:TVM786494 UFF786491:UFI786494 UPB786491:UPE786494 UYX786491:UZA786494 VIT786491:VIW786494 VSP786491:VSS786494 WCL786491:WCO786494 WMH786491:WMK786494 WWD786491:WWG786494 V852027:Y852030 JR852027:JU852030 TN852027:TQ852030 ADJ852027:ADM852030 ANF852027:ANI852030 AXB852027:AXE852030 BGX852027:BHA852030 BQT852027:BQW852030 CAP852027:CAS852030 CKL852027:CKO852030 CUH852027:CUK852030 DED852027:DEG852030 DNZ852027:DOC852030 DXV852027:DXY852030 EHR852027:EHU852030 ERN852027:ERQ852030 FBJ852027:FBM852030 FLF852027:FLI852030 FVB852027:FVE852030 GEX852027:GFA852030 GOT852027:GOW852030 GYP852027:GYS852030 HIL852027:HIO852030 HSH852027:HSK852030 ICD852027:ICG852030 ILZ852027:IMC852030 IVV852027:IVY852030 JFR852027:JFU852030 JPN852027:JPQ852030 JZJ852027:JZM852030 KJF852027:KJI852030 KTB852027:KTE852030 LCX852027:LDA852030 LMT852027:LMW852030 LWP852027:LWS852030 MGL852027:MGO852030 MQH852027:MQK852030 NAD852027:NAG852030 NJZ852027:NKC852030 NTV852027:NTY852030 ODR852027:ODU852030 ONN852027:ONQ852030 OXJ852027:OXM852030 PHF852027:PHI852030 PRB852027:PRE852030 QAX852027:QBA852030 QKT852027:QKW852030 QUP852027:QUS852030 REL852027:REO852030 ROH852027:ROK852030 RYD852027:RYG852030 SHZ852027:SIC852030 SRV852027:SRY852030 TBR852027:TBU852030 TLN852027:TLQ852030 TVJ852027:TVM852030 UFF852027:UFI852030 UPB852027:UPE852030 UYX852027:UZA852030 VIT852027:VIW852030 VSP852027:VSS852030 WCL852027:WCO852030 WMH852027:WMK852030 WWD852027:WWG852030 V917563:Y917566 JR917563:JU917566 TN917563:TQ917566 ADJ917563:ADM917566 ANF917563:ANI917566 AXB917563:AXE917566 BGX917563:BHA917566 BQT917563:BQW917566 CAP917563:CAS917566 CKL917563:CKO917566 CUH917563:CUK917566 DED917563:DEG917566 DNZ917563:DOC917566 DXV917563:DXY917566 EHR917563:EHU917566 ERN917563:ERQ917566 FBJ917563:FBM917566 FLF917563:FLI917566 FVB917563:FVE917566 GEX917563:GFA917566 GOT917563:GOW917566 GYP917563:GYS917566 HIL917563:HIO917566 HSH917563:HSK917566 ICD917563:ICG917566 ILZ917563:IMC917566 IVV917563:IVY917566 JFR917563:JFU917566 JPN917563:JPQ917566 JZJ917563:JZM917566 KJF917563:KJI917566 KTB917563:KTE917566 LCX917563:LDA917566 LMT917563:LMW917566 LWP917563:LWS917566 MGL917563:MGO917566 MQH917563:MQK917566 NAD917563:NAG917566 NJZ917563:NKC917566 NTV917563:NTY917566 ODR917563:ODU917566 ONN917563:ONQ917566 OXJ917563:OXM917566 PHF917563:PHI917566 PRB917563:PRE917566 QAX917563:QBA917566 QKT917563:QKW917566 QUP917563:QUS917566 REL917563:REO917566 ROH917563:ROK917566 RYD917563:RYG917566 SHZ917563:SIC917566 SRV917563:SRY917566 TBR917563:TBU917566 TLN917563:TLQ917566 TVJ917563:TVM917566 UFF917563:UFI917566 UPB917563:UPE917566 UYX917563:UZA917566 VIT917563:VIW917566 VSP917563:VSS917566 WCL917563:WCO917566 WMH917563:WMK917566 WWD917563:WWG917566 V983099:Y983102 JR983099:JU983102 TN983099:TQ983102 ADJ983099:ADM983102 ANF983099:ANI983102 AXB983099:AXE983102 BGX983099:BHA983102 BQT983099:BQW983102 CAP983099:CAS983102 CKL983099:CKO983102 CUH983099:CUK983102 DED983099:DEG983102 DNZ983099:DOC983102 DXV983099:DXY983102 EHR983099:EHU983102 ERN983099:ERQ983102 FBJ983099:FBM983102 FLF983099:FLI983102 FVB983099:FVE983102 GEX983099:GFA983102 GOT983099:GOW983102 GYP983099:GYS983102 HIL983099:HIO983102 HSH983099:HSK983102 ICD983099:ICG983102 ILZ983099:IMC983102 IVV983099:IVY983102 JFR983099:JFU983102 JPN983099:JPQ983102 JZJ983099:JZM983102 KJF983099:KJI983102 KTB983099:KTE983102 LCX983099:LDA983102 LMT983099:LMW983102 LWP983099:LWS983102 MGL983099:MGO983102 MQH983099:MQK983102 NAD983099:NAG983102 NJZ983099:NKC983102 NTV983099:NTY983102 ODR983099:ODU983102 ONN983099:ONQ983102 OXJ983099:OXM983102 PHF983099:PHI983102 PRB983099:PRE983102 QAX983099:QBA983102 QKT983099:QKW983102 QUP983099:QUS983102 REL983099:REO983102 ROH983099:ROK983102 RYD983099:RYG983102 SHZ983099:SIC983102 SRV983099:SRY983102 TBR983099:TBU983102 TLN983099:TLQ983102 TVJ983099:TVM983102 UFF983099:UFI983102 UPB983099:UPE983102 UYX983099:UZA983102 VIT983099:VIW983102 VSP983099:VSS983102 WCL983099:WCO983102 WMH983099:WMK983102 WWD983099:WWG983102">
      <formula1>$AA$1</formula1>
    </dataValidation>
    <dataValidation type="list" allowBlank="1" showInputMessage="1" showErrorMessage="1" sqref="C117 IY117 SU117 ACQ117 AMM117 AWI117 BGE117 BQA117 BZW117 CJS117 CTO117 DDK117 DNG117 DXC117 EGY117 EQU117 FAQ117 FKM117 FUI117 GEE117 GOA117 GXW117 HHS117 HRO117 IBK117 ILG117 IVC117 JEY117 JOU117 JYQ117 KIM117 KSI117 LCE117 LMA117 LVW117 MFS117 MPO117 MZK117 NJG117 NTC117 OCY117 OMU117 OWQ117 PGM117 PQI117 QAE117 QKA117 QTW117 RDS117 RNO117 RXK117 SHG117 SRC117 TAY117 TKU117 TUQ117 UEM117 UOI117 UYE117 VIA117 VRW117 WBS117 WLO117 WVK117 C65653 IY65653 SU65653 ACQ65653 AMM65653 AWI65653 BGE65653 BQA65653 BZW65653 CJS65653 CTO65653 DDK65653 DNG65653 DXC65653 EGY65653 EQU65653 FAQ65653 FKM65653 FUI65653 GEE65653 GOA65653 GXW65653 HHS65653 HRO65653 IBK65653 ILG65653 IVC65653 JEY65653 JOU65653 JYQ65653 KIM65653 KSI65653 LCE65653 LMA65653 LVW65653 MFS65653 MPO65653 MZK65653 NJG65653 NTC65653 OCY65653 OMU65653 OWQ65653 PGM65653 PQI65653 QAE65653 QKA65653 QTW65653 RDS65653 RNO65653 RXK65653 SHG65653 SRC65653 TAY65653 TKU65653 TUQ65653 UEM65653 UOI65653 UYE65653 VIA65653 VRW65653 WBS65653 WLO65653 WVK65653 C131189 IY131189 SU131189 ACQ131189 AMM131189 AWI131189 BGE131189 BQA131189 BZW131189 CJS131189 CTO131189 DDK131189 DNG131189 DXC131189 EGY131189 EQU131189 FAQ131189 FKM131189 FUI131189 GEE131189 GOA131189 GXW131189 HHS131189 HRO131189 IBK131189 ILG131189 IVC131189 JEY131189 JOU131189 JYQ131189 KIM131189 KSI131189 LCE131189 LMA131189 LVW131189 MFS131189 MPO131189 MZK131189 NJG131189 NTC131189 OCY131189 OMU131189 OWQ131189 PGM131189 PQI131189 QAE131189 QKA131189 QTW131189 RDS131189 RNO131189 RXK131189 SHG131189 SRC131189 TAY131189 TKU131189 TUQ131189 UEM131189 UOI131189 UYE131189 VIA131189 VRW131189 WBS131189 WLO131189 WVK131189 C196725 IY196725 SU196725 ACQ196725 AMM196725 AWI196725 BGE196725 BQA196725 BZW196725 CJS196725 CTO196725 DDK196725 DNG196725 DXC196725 EGY196725 EQU196725 FAQ196725 FKM196725 FUI196725 GEE196725 GOA196725 GXW196725 HHS196725 HRO196725 IBK196725 ILG196725 IVC196725 JEY196725 JOU196725 JYQ196725 KIM196725 KSI196725 LCE196725 LMA196725 LVW196725 MFS196725 MPO196725 MZK196725 NJG196725 NTC196725 OCY196725 OMU196725 OWQ196725 PGM196725 PQI196725 QAE196725 QKA196725 QTW196725 RDS196725 RNO196725 RXK196725 SHG196725 SRC196725 TAY196725 TKU196725 TUQ196725 UEM196725 UOI196725 UYE196725 VIA196725 VRW196725 WBS196725 WLO196725 WVK196725 C262261 IY262261 SU262261 ACQ262261 AMM262261 AWI262261 BGE262261 BQA262261 BZW262261 CJS262261 CTO262261 DDK262261 DNG262261 DXC262261 EGY262261 EQU262261 FAQ262261 FKM262261 FUI262261 GEE262261 GOA262261 GXW262261 HHS262261 HRO262261 IBK262261 ILG262261 IVC262261 JEY262261 JOU262261 JYQ262261 KIM262261 KSI262261 LCE262261 LMA262261 LVW262261 MFS262261 MPO262261 MZK262261 NJG262261 NTC262261 OCY262261 OMU262261 OWQ262261 PGM262261 PQI262261 QAE262261 QKA262261 QTW262261 RDS262261 RNO262261 RXK262261 SHG262261 SRC262261 TAY262261 TKU262261 TUQ262261 UEM262261 UOI262261 UYE262261 VIA262261 VRW262261 WBS262261 WLO262261 WVK262261 C327797 IY327797 SU327797 ACQ327797 AMM327797 AWI327797 BGE327797 BQA327797 BZW327797 CJS327797 CTO327797 DDK327797 DNG327797 DXC327797 EGY327797 EQU327797 FAQ327797 FKM327797 FUI327797 GEE327797 GOA327797 GXW327797 HHS327797 HRO327797 IBK327797 ILG327797 IVC327797 JEY327797 JOU327797 JYQ327797 KIM327797 KSI327797 LCE327797 LMA327797 LVW327797 MFS327797 MPO327797 MZK327797 NJG327797 NTC327797 OCY327797 OMU327797 OWQ327797 PGM327797 PQI327797 QAE327797 QKA327797 QTW327797 RDS327797 RNO327797 RXK327797 SHG327797 SRC327797 TAY327797 TKU327797 TUQ327797 UEM327797 UOI327797 UYE327797 VIA327797 VRW327797 WBS327797 WLO327797 WVK327797 C393333 IY393333 SU393333 ACQ393333 AMM393333 AWI393333 BGE393333 BQA393333 BZW393333 CJS393333 CTO393333 DDK393333 DNG393333 DXC393333 EGY393333 EQU393333 FAQ393333 FKM393333 FUI393333 GEE393333 GOA393333 GXW393333 HHS393333 HRO393333 IBK393333 ILG393333 IVC393333 JEY393333 JOU393333 JYQ393333 KIM393333 KSI393333 LCE393333 LMA393333 LVW393333 MFS393333 MPO393333 MZK393333 NJG393333 NTC393333 OCY393333 OMU393333 OWQ393333 PGM393333 PQI393333 QAE393333 QKA393333 QTW393333 RDS393333 RNO393333 RXK393333 SHG393333 SRC393333 TAY393333 TKU393333 TUQ393333 UEM393333 UOI393333 UYE393333 VIA393333 VRW393333 WBS393333 WLO393333 WVK393333 C458869 IY458869 SU458869 ACQ458869 AMM458869 AWI458869 BGE458869 BQA458869 BZW458869 CJS458869 CTO458869 DDK458869 DNG458869 DXC458869 EGY458869 EQU458869 FAQ458869 FKM458869 FUI458869 GEE458869 GOA458869 GXW458869 HHS458869 HRO458869 IBK458869 ILG458869 IVC458869 JEY458869 JOU458869 JYQ458869 KIM458869 KSI458869 LCE458869 LMA458869 LVW458869 MFS458869 MPO458869 MZK458869 NJG458869 NTC458869 OCY458869 OMU458869 OWQ458869 PGM458869 PQI458869 QAE458869 QKA458869 QTW458869 RDS458869 RNO458869 RXK458869 SHG458869 SRC458869 TAY458869 TKU458869 TUQ458869 UEM458869 UOI458869 UYE458869 VIA458869 VRW458869 WBS458869 WLO458869 WVK458869 C524405 IY524405 SU524405 ACQ524405 AMM524405 AWI524405 BGE524405 BQA524405 BZW524405 CJS524405 CTO524405 DDK524405 DNG524405 DXC524405 EGY524405 EQU524405 FAQ524405 FKM524405 FUI524405 GEE524405 GOA524405 GXW524405 HHS524405 HRO524405 IBK524405 ILG524405 IVC524405 JEY524405 JOU524405 JYQ524405 KIM524405 KSI524405 LCE524405 LMA524405 LVW524405 MFS524405 MPO524405 MZK524405 NJG524405 NTC524405 OCY524405 OMU524405 OWQ524405 PGM524405 PQI524405 QAE524405 QKA524405 QTW524405 RDS524405 RNO524405 RXK524405 SHG524405 SRC524405 TAY524405 TKU524405 TUQ524405 UEM524405 UOI524405 UYE524405 VIA524405 VRW524405 WBS524405 WLO524405 WVK524405 C589941 IY589941 SU589941 ACQ589941 AMM589941 AWI589941 BGE589941 BQA589941 BZW589941 CJS589941 CTO589941 DDK589941 DNG589941 DXC589941 EGY589941 EQU589941 FAQ589941 FKM589941 FUI589941 GEE589941 GOA589941 GXW589941 HHS589941 HRO589941 IBK589941 ILG589941 IVC589941 JEY589941 JOU589941 JYQ589941 KIM589941 KSI589941 LCE589941 LMA589941 LVW589941 MFS589941 MPO589941 MZK589941 NJG589941 NTC589941 OCY589941 OMU589941 OWQ589941 PGM589941 PQI589941 QAE589941 QKA589941 QTW589941 RDS589941 RNO589941 RXK589941 SHG589941 SRC589941 TAY589941 TKU589941 TUQ589941 UEM589941 UOI589941 UYE589941 VIA589941 VRW589941 WBS589941 WLO589941 WVK589941 C655477 IY655477 SU655477 ACQ655477 AMM655477 AWI655477 BGE655477 BQA655477 BZW655477 CJS655477 CTO655477 DDK655477 DNG655477 DXC655477 EGY655477 EQU655477 FAQ655477 FKM655477 FUI655477 GEE655477 GOA655477 GXW655477 HHS655477 HRO655477 IBK655477 ILG655477 IVC655477 JEY655477 JOU655477 JYQ655477 KIM655477 KSI655477 LCE655477 LMA655477 LVW655477 MFS655477 MPO655477 MZK655477 NJG655477 NTC655477 OCY655477 OMU655477 OWQ655477 PGM655477 PQI655477 QAE655477 QKA655477 QTW655477 RDS655477 RNO655477 RXK655477 SHG655477 SRC655477 TAY655477 TKU655477 TUQ655477 UEM655477 UOI655477 UYE655477 VIA655477 VRW655477 WBS655477 WLO655477 WVK655477 C721013 IY721013 SU721013 ACQ721013 AMM721013 AWI721013 BGE721013 BQA721013 BZW721013 CJS721013 CTO721013 DDK721013 DNG721013 DXC721013 EGY721013 EQU721013 FAQ721013 FKM721013 FUI721013 GEE721013 GOA721013 GXW721013 HHS721013 HRO721013 IBK721013 ILG721013 IVC721013 JEY721013 JOU721013 JYQ721013 KIM721013 KSI721013 LCE721013 LMA721013 LVW721013 MFS721013 MPO721013 MZK721013 NJG721013 NTC721013 OCY721013 OMU721013 OWQ721013 PGM721013 PQI721013 QAE721013 QKA721013 QTW721013 RDS721013 RNO721013 RXK721013 SHG721013 SRC721013 TAY721013 TKU721013 TUQ721013 UEM721013 UOI721013 UYE721013 VIA721013 VRW721013 WBS721013 WLO721013 WVK721013 C786549 IY786549 SU786549 ACQ786549 AMM786549 AWI786549 BGE786549 BQA786549 BZW786549 CJS786549 CTO786549 DDK786549 DNG786549 DXC786549 EGY786549 EQU786549 FAQ786549 FKM786549 FUI786549 GEE786549 GOA786549 GXW786549 HHS786549 HRO786549 IBK786549 ILG786549 IVC786549 JEY786549 JOU786549 JYQ786549 KIM786549 KSI786549 LCE786549 LMA786549 LVW786549 MFS786549 MPO786549 MZK786549 NJG786549 NTC786549 OCY786549 OMU786549 OWQ786549 PGM786549 PQI786549 QAE786549 QKA786549 QTW786549 RDS786549 RNO786549 RXK786549 SHG786549 SRC786549 TAY786549 TKU786549 TUQ786549 UEM786549 UOI786549 UYE786549 VIA786549 VRW786549 WBS786549 WLO786549 WVK786549 C852085 IY852085 SU852085 ACQ852085 AMM852085 AWI852085 BGE852085 BQA852085 BZW852085 CJS852085 CTO852085 DDK852085 DNG852085 DXC852085 EGY852085 EQU852085 FAQ852085 FKM852085 FUI852085 GEE852085 GOA852085 GXW852085 HHS852085 HRO852085 IBK852085 ILG852085 IVC852085 JEY852085 JOU852085 JYQ852085 KIM852085 KSI852085 LCE852085 LMA852085 LVW852085 MFS852085 MPO852085 MZK852085 NJG852085 NTC852085 OCY852085 OMU852085 OWQ852085 PGM852085 PQI852085 QAE852085 QKA852085 QTW852085 RDS852085 RNO852085 RXK852085 SHG852085 SRC852085 TAY852085 TKU852085 TUQ852085 UEM852085 UOI852085 UYE852085 VIA852085 VRW852085 WBS852085 WLO852085 WVK852085 C917621 IY917621 SU917621 ACQ917621 AMM917621 AWI917621 BGE917621 BQA917621 BZW917621 CJS917621 CTO917621 DDK917621 DNG917621 DXC917621 EGY917621 EQU917621 FAQ917621 FKM917621 FUI917621 GEE917621 GOA917621 GXW917621 HHS917621 HRO917621 IBK917621 ILG917621 IVC917621 JEY917621 JOU917621 JYQ917621 KIM917621 KSI917621 LCE917621 LMA917621 LVW917621 MFS917621 MPO917621 MZK917621 NJG917621 NTC917621 OCY917621 OMU917621 OWQ917621 PGM917621 PQI917621 QAE917621 QKA917621 QTW917621 RDS917621 RNO917621 RXK917621 SHG917621 SRC917621 TAY917621 TKU917621 TUQ917621 UEM917621 UOI917621 UYE917621 VIA917621 VRW917621 WBS917621 WLO917621 WVK917621 C983157 IY983157 SU983157 ACQ983157 AMM983157 AWI983157 BGE983157 BQA983157 BZW983157 CJS983157 CTO983157 DDK983157 DNG983157 DXC983157 EGY983157 EQU983157 FAQ983157 FKM983157 FUI983157 GEE983157 GOA983157 GXW983157 HHS983157 HRO983157 IBK983157 ILG983157 IVC983157 JEY983157 JOU983157 JYQ983157 KIM983157 KSI983157 LCE983157 LMA983157 LVW983157 MFS983157 MPO983157 MZK983157 NJG983157 NTC983157 OCY983157 OMU983157 OWQ983157 PGM983157 PQI983157 QAE983157 QKA983157 QTW983157 RDS983157 RNO983157 RXK983157 SHG983157 SRC983157 TAY983157 TKU983157 TUQ983157 UEM983157 UOI983157 UYE983157 VIA983157 VRW983157 WBS983157 WLO983157 WVK983157 C119 IY119 SU119 ACQ119 AMM119 AWI119 BGE119 BQA119 BZW119 CJS119 CTO119 DDK119 DNG119 DXC119 EGY119 EQU119 FAQ119 FKM119 FUI119 GEE119 GOA119 GXW119 HHS119 HRO119 IBK119 ILG119 IVC119 JEY119 JOU119 JYQ119 KIM119 KSI119 LCE119 LMA119 LVW119 MFS119 MPO119 MZK119 NJG119 NTC119 OCY119 OMU119 OWQ119 PGM119 PQI119 QAE119 QKA119 QTW119 RDS119 RNO119 RXK119 SHG119 SRC119 TAY119 TKU119 TUQ119 UEM119 UOI119 UYE119 VIA119 VRW119 WBS119 WLO119 WVK119 C65655 IY65655 SU65655 ACQ65655 AMM65655 AWI65655 BGE65655 BQA65655 BZW65655 CJS65655 CTO65655 DDK65655 DNG65655 DXC65655 EGY65655 EQU65655 FAQ65655 FKM65655 FUI65655 GEE65655 GOA65655 GXW65655 HHS65655 HRO65655 IBK65655 ILG65655 IVC65655 JEY65655 JOU65655 JYQ65655 KIM65655 KSI65655 LCE65655 LMA65655 LVW65655 MFS65655 MPO65655 MZK65655 NJG65655 NTC65655 OCY65655 OMU65655 OWQ65655 PGM65655 PQI65655 QAE65655 QKA65655 QTW65655 RDS65655 RNO65655 RXK65655 SHG65655 SRC65655 TAY65655 TKU65655 TUQ65655 UEM65655 UOI65655 UYE65655 VIA65655 VRW65655 WBS65655 WLO65655 WVK65655 C131191 IY131191 SU131191 ACQ131191 AMM131191 AWI131191 BGE131191 BQA131191 BZW131191 CJS131191 CTO131191 DDK131191 DNG131191 DXC131191 EGY131191 EQU131191 FAQ131191 FKM131191 FUI131191 GEE131191 GOA131191 GXW131191 HHS131191 HRO131191 IBK131191 ILG131191 IVC131191 JEY131191 JOU131191 JYQ131191 KIM131191 KSI131191 LCE131191 LMA131191 LVW131191 MFS131191 MPO131191 MZK131191 NJG131191 NTC131191 OCY131191 OMU131191 OWQ131191 PGM131191 PQI131191 QAE131191 QKA131191 QTW131191 RDS131191 RNO131191 RXK131191 SHG131191 SRC131191 TAY131191 TKU131191 TUQ131191 UEM131191 UOI131191 UYE131191 VIA131191 VRW131191 WBS131191 WLO131191 WVK131191 C196727 IY196727 SU196727 ACQ196727 AMM196727 AWI196727 BGE196727 BQA196727 BZW196727 CJS196727 CTO196727 DDK196727 DNG196727 DXC196727 EGY196727 EQU196727 FAQ196727 FKM196727 FUI196727 GEE196727 GOA196727 GXW196727 HHS196727 HRO196727 IBK196727 ILG196727 IVC196727 JEY196727 JOU196727 JYQ196727 KIM196727 KSI196727 LCE196727 LMA196727 LVW196727 MFS196727 MPO196727 MZK196727 NJG196727 NTC196727 OCY196727 OMU196727 OWQ196727 PGM196727 PQI196727 QAE196727 QKA196727 QTW196727 RDS196727 RNO196727 RXK196727 SHG196727 SRC196727 TAY196727 TKU196727 TUQ196727 UEM196727 UOI196727 UYE196727 VIA196727 VRW196727 WBS196727 WLO196727 WVK196727 C262263 IY262263 SU262263 ACQ262263 AMM262263 AWI262263 BGE262263 BQA262263 BZW262263 CJS262263 CTO262263 DDK262263 DNG262263 DXC262263 EGY262263 EQU262263 FAQ262263 FKM262263 FUI262263 GEE262263 GOA262263 GXW262263 HHS262263 HRO262263 IBK262263 ILG262263 IVC262263 JEY262263 JOU262263 JYQ262263 KIM262263 KSI262263 LCE262263 LMA262263 LVW262263 MFS262263 MPO262263 MZK262263 NJG262263 NTC262263 OCY262263 OMU262263 OWQ262263 PGM262263 PQI262263 QAE262263 QKA262263 QTW262263 RDS262263 RNO262263 RXK262263 SHG262263 SRC262263 TAY262263 TKU262263 TUQ262263 UEM262263 UOI262263 UYE262263 VIA262263 VRW262263 WBS262263 WLO262263 WVK262263 C327799 IY327799 SU327799 ACQ327799 AMM327799 AWI327799 BGE327799 BQA327799 BZW327799 CJS327799 CTO327799 DDK327799 DNG327799 DXC327799 EGY327799 EQU327799 FAQ327799 FKM327799 FUI327799 GEE327799 GOA327799 GXW327799 HHS327799 HRO327799 IBK327799 ILG327799 IVC327799 JEY327799 JOU327799 JYQ327799 KIM327799 KSI327799 LCE327799 LMA327799 LVW327799 MFS327799 MPO327799 MZK327799 NJG327799 NTC327799 OCY327799 OMU327799 OWQ327799 PGM327799 PQI327799 QAE327799 QKA327799 QTW327799 RDS327799 RNO327799 RXK327799 SHG327799 SRC327799 TAY327799 TKU327799 TUQ327799 UEM327799 UOI327799 UYE327799 VIA327799 VRW327799 WBS327799 WLO327799 WVK327799 C393335 IY393335 SU393335 ACQ393335 AMM393335 AWI393335 BGE393335 BQA393335 BZW393335 CJS393335 CTO393335 DDK393335 DNG393335 DXC393335 EGY393335 EQU393335 FAQ393335 FKM393335 FUI393335 GEE393335 GOA393335 GXW393335 HHS393335 HRO393335 IBK393335 ILG393335 IVC393335 JEY393335 JOU393335 JYQ393335 KIM393335 KSI393335 LCE393335 LMA393335 LVW393335 MFS393335 MPO393335 MZK393335 NJG393335 NTC393335 OCY393335 OMU393335 OWQ393335 PGM393335 PQI393335 QAE393335 QKA393335 QTW393335 RDS393335 RNO393335 RXK393335 SHG393335 SRC393335 TAY393335 TKU393335 TUQ393335 UEM393335 UOI393335 UYE393335 VIA393335 VRW393335 WBS393335 WLO393335 WVK393335 C458871 IY458871 SU458871 ACQ458871 AMM458871 AWI458871 BGE458871 BQA458871 BZW458871 CJS458871 CTO458871 DDK458871 DNG458871 DXC458871 EGY458871 EQU458871 FAQ458871 FKM458871 FUI458871 GEE458871 GOA458871 GXW458871 HHS458871 HRO458871 IBK458871 ILG458871 IVC458871 JEY458871 JOU458871 JYQ458871 KIM458871 KSI458871 LCE458871 LMA458871 LVW458871 MFS458871 MPO458871 MZK458871 NJG458871 NTC458871 OCY458871 OMU458871 OWQ458871 PGM458871 PQI458871 QAE458871 QKA458871 QTW458871 RDS458871 RNO458871 RXK458871 SHG458871 SRC458871 TAY458871 TKU458871 TUQ458871 UEM458871 UOI458871 UYE458871 VIA458871 VRW458871 WBS458871 WLO458871 WVK458871 C524407 IY524407 SU524407 ACQ524407 AMM524407 AWI524407 BGE524407 BQA524407 BZW524407 CJS524407 CTO524407 DDK524407 DNG524407 DXC524407 EGY524407 EQU524407 FAQ524407 FKM524407 FUI524407 GEE524407 GOA524407 GXW524407 HHS524407 HRO524407 IBK524407 ILG524407 IVC524407 JEY524407 JOU524407 JYQ524407 KIM524407 KSI524407 LCE524407 LMA524407 LVW524407 MFS524407 MPO524407 MZK524407 NJG524407 NTC524407 OCY524407 OMU524407 OWQ524407 PGM524407 PQI524407 QAE524407 QKA524407 QTW524407 RDS524407 RNO524407 RXK524407 SHG524407 SRC524407 TAY524407 TKU524407 TUQ524407 UEM524407 UOI524407 UYE524407 VIA524407 VRW524407 WBS524407 WLO524407 WVK524407 C589943 IY589943 SU589943 ACQ589943 AMM589943 AWI589943 BGE589943 BQA589943 BZW589943 CJS589943 CTO589943 DDK589943 DNG589943 DXC589943 EGY589943 EQU589943 FAQ589943 FKM589943 FUI589943 GEE589943 GOA589943 GXW589943 HHS589943 HRO589943 IBK589943 ILG589943 IVC589943 JEY589943 JOU589943 JYQ589943 KIM589943 KSI589943 LCE589943 LMA589943 LVW589943 MFS589943 MPO589943 MZK589943 NJG589943 NTC589943 OCY589943 OMU589943 OWQ589943 PGM589943 PQI589943 QAE589943 QKA589943 QTW589943 RDS589943 RNO589943 RXK589943 SHG589943 SRC589943 TAY589943 TKU589943 TUQ589943 UEM589943 UOI589943 UYE589943 VIA589943 VRW589943 WBS589943 WLO589943 WVK589943 C655479 IY655479 SU655479 ACQ655479 AMM655479 AWI655479 BGE655479 BQA655479 BZW655479 CJS655479 CTO655479 DDK655479 DNG655479 DXC655479 EGY655479 EQU655479 FAQ655479 FKM655479 FUI655479 GEE655479 GOA655479 GXW655479 HHS655479 HRO655479 IBK655479 ILG655479 IVC655479 JEY655479 JOU655479 JYQ655479 KIM655479 KSI655479 LCE655479 LMA655479 LVW655479 MFS655479 MPO655479 MZK655479 NJG655479 NTC655479 OCY655479 OMU655479 OWQ655479 PGM655479 PQI655479 QAE655479 QKA655479 QTW655479 RDS655479 RNO655479 RXK655479 SHG655479 SRC655479 TAY655479 TKU655479 TUQ655479 UEM655479 UOI655479 UYE655479 VIA655479 VRW655479 WBS655479 WLO655479 WVK655479 C721015 IY721015 SU721015 ACQ721015 AMM721015 AWI721015 BGE721015 BQA721015 BZW721015 CJS721015 CTO721015 DDK721015 DNG721015 DXC721015 EGY721015 EQU721015 FAQ721015 FKM721015 FUI721015 GEE721015 GOA721015 GXW721015 HHS721015 HRO721015 IBK721015 ILG721015 IVC721015 JEY721015 JOU721015 JYQ721015 KIM721015 KSI721015 LCE721015 LMA721015 LVW721015 MFS721015 MPO721015 MZK721015 NJG721015 NTC721015 OCY721015 OMU721015 OWQ721015 PGM721015 PQI721015 QAE721015 QKA721015 QTW721015 RDS721015 RNO721015 RXK721015 SHG721015 SRC721015 TAY721015 TKU721015 TUQ721015 UEM721015 UOI721015 UYE721015 VIA721015 VRW721015 WBS721015 WLO721015 WVK721015 C786551 IY786551 SU786551 ACQ786551 AMM786551 AWI786551 BGE786551 BQA786551 BZW786551 CJS786551 CTO786551 DDK786551 DNG786551 DXC786551 EGY786551 EQU786551 FAQ786551 FKM786551 FUI786551 GEE786551 GOA786551 GXW786551 HHS786551 HRO786551 IBK786551 ILG786551 IVC786551 JEY786551 JOU786551 JYQ786551 KIM786551 KSI786551 LCE786551 LMA786551 LVW786551 MFS786551 MPO786551 MZK786551 NJG786551 NTC786551 OCY786551 OMU786551 OWQ786551 PGM786551 PQI786551 QAE786551 QKA786551 QTW786551 RDS786551 RNO786551 RXK786551 SHG786551 SRC786551 TAY786551 TKU786551 TUQ786551 UEM786551 UOI786551 UYE786551 VIA786551 VRW786551 WBS786551 WLO786551 WVK786551 C852087 IY852087 SU852087 ACQ852087 AMM852087 AWI852087 BGE852087 BQA852087 BZW852087 CJS852087 CTO852087 DDK852087 DNG852087 DXC852087 EGY852087 EQU852087 FAQ852087 FKM852087 FUI852087 GEE852087 GOA852087 GXW852087 HHS852087 HRO852087 IBK852087 ILG852087 IVC852087 JEY852087 JOU852087 JYQ852087 KIM852087 KSI852087 LCE852087 LMA852087 LVW852087 MFS852087 MPO852087 MZK852087 NJG852087 NTC852087 OCY852087 OMU852087 OWQ852087 PGM852087 PQI852087 QAE852087 QKA852087 QTW852087 RDS852087 RNO852087 RXK852087 SHG852087 SRC852087 TAY852087 TKU852087 TUQ852087 UEM852087 UOI852087 UYE852087 VIA852087 VRW852087 WBS852087 WLO852087 WVK852087 C917623 IY917623 SU917623 ACQ917623 AMM917623 AWI917623 BGE917623 BQA917623 BZW917623 CJS917623 CTO917623 DDK917623 DNG917623 DXC917623 EGY917623 EQU917623 FAQ917623 FKM917623 FUI917623 GEE917623 GOA917623 GXW917623 HHS917623 HRO917623 IBK917623 ILG917623 IVC917623 JEY917623 JOU917623 JYQ917623 KIM917623 KSI917623 LCE917623 LMA917623 LVW917623 MFS917623 MPO917623 MZK917623 NJG917623 NTC917623 OCY917623 OMU917623 OWQ917623 PGM917623 PQI917623 QAE917623 QKA917623 QTW917623 RDS917623 RNO917623 RXK917623 SHG917623 SRC917623 TAY917623 TKU917623 TUQ917623 UEM917623 UOI917623 UYE917623 VIA917623 VRW917623 WBS917623 WLO917623 WVK917623 C983159 IY983159 SU983159 ACQ983159 AMM983159 AWI983159 BGE983159 BQA983159 BZW983159 CJS983159 CTO983159 DDK983159 DNG983159 DXC983159 EGY983159 EQU983159 FAQ983159 FKM983159 FUI983159 GEE983159 GOA983159 GXW983159 HHS983159 HRO983159 IBK983159 ILG983159 IVC983159 JEY983159 JOU983159 JYQ983159 KIM983159 KSI983159 LCE983159 LMA983159 LVW983159 MFS983159 MPO983159 MZK983159 NJG983159 NTC983159 OCY983159 OMU983159 OWQ983159 PGM983159 PQI983159 QAE983159 QKA983159 QTW983159 RDS983159 RNO983159 RXK983159 SHG983159 SRC983159 TAY983159 TKU983159 TUQ983159 UEM983159 UOI983159 UYE983159 VIA983159 VRW983159 WBS983159 WLO983159 WVK983159 C126 IY126 SU126 ACQ126 AMM126 AWI126 BGE126 BQA126 BZW126 CJS126 CTO126 DDK126 DNG126 DXC126 EGY126 EQU126 FAQ126 FKM126 FUI126 GEE126 GOA126 GXW126 HHS126 HRO126 IBK126 ILG126 IVC126 JEY126 JOU126 JYQ126 KIM126 KSI126 LCE126 LMA126 LVW126 MFS126 MPO126 MZK126 NJG126 NTC126 OCY126 OMU126 OWQ126 PGM126 PQI126 QAE126 QKA126 QTW126 RDS126 RNO126 RXK126 SHG126 SRC126 TAY126 TKU126 TUQ126 UEM126 UOI126 UYE126 VIA126 VRW126 WBS126 WLO126 WVK126 C65662 IY65662 SU65662 ACQ65662 AMM65662 AWI65662 BGE65662 BQA65662 BZW65662 CJS65662 CTO65662 DDK65662 DNG65662 DXC65662 EGY65662 EQU65662 FAQ65662 FKM65662 FUI65662 GEE65662 GOA65662 GXW65662 HHS65662 HRO65662 IBK65662 ILG65662 IVC65662 JEY65662 JOU65662 JYQ65662 KIM65662 KSI65662 LCE65662 LMA65662 LVW65662 MFS65662 MPO65662 MZK65662 NJG65662 NTC65662 OCY65662 OMU65662 OWQ65662 PGM65662 PQI65662 QAE65662 QKA65662 QTW65662 RDS65662 RNO65662 RXK65662 SHG65662 SRC65662 TAY65662 TKU65662 TUQ65662 UEM65662 UOI65662 UYE65662 VIA65662 VRW65662 WBS65662 WLO65662 WVK65662 C131198 IY131198 SU131198 ACQ131198 AMM131198 AWI131198 BGE131198 BQA131198 BZW131198 CJS131198 CTO131198 DDK131198 DNG131198 DXC131198 EGY131198 EQU131198 FAQ131198 FKM131198 FUI131198 GEE131198 GOA131198 GXW131198 HHS131198 HRO131198 IBK131198 ILG131198 IVC131198 JEY131198 JOU131198 JYQ131198 KIM131198 KSI131198 LCE131198 LMA131198 LVW131198 MFS131198 MPO131198 MZK131198 NJG131198 NTC131198 OCY131198 OMU131198 OWQ131198 PGM131198 PQI131198 QAE131198 QKA131198 QTW131198 RDS131198 RNO131198 RXK131198 SHG131198 SRC131198 TAY131198 TKU131198 TUQ131198 UEM131198 UOI131198 UYE131198 VIA131198 VRW131198 WBS131198 WLO131198 WVK131198 C196734 IY196734 SU196734 ACQ196734 AMM196734 AWI196734 BGE196734 BQA196734 BZW196734 CJS196734 CTO196734 DDK196734 DNG196734 DXC196734 EGY196734 EQU196734 FAQ196734 FKM196734 FUI196734 GEE196734 GOA196734 GXW196734 HHS196734 HRO196734 IBK196734 ILG196734 IVC196734 JEY196734 JOU196734 JYQ196734 KIM196734 KSI196734 LCE196734 LMA196734 LVW196734 MFS196734 MPO196734 MZK196734 NJG196734 NTC196734 OCY196734 OMU196734 OWQ196734 PGM196734 PQI196734 QAE196734 QKA196734 QTW196734 RDS196734 RNO196734 RXK196734 SHG196734 SRC196734 TAY196734 TKU196734 TUQ196734 UEM196734 UOI196734 UYE196734 VIA196734 VRW196734 WBS196734 WLO196734 WVK196734 C262270 IY262270 SU262270 ACQ262270 AMM262270 AWI262270 BGE262270 BQA262270 BZW262270 CJS262270 CTO262270 DDK262270 DNG262270 DXC262270 EGY262270 EQU262270 FAQ262270 FKM262270 FUI262270 GEE262270 GOA262270 GXW262270 HHS262270 HRO262270 IBK262270 ILG262270 IVC262270 JEY262270 JOU262270 JYQ262270 KIM262270 KSI262270 LCE262270 LMA262270 LVW262270 MFS262270 MPO262270 MZK262270 NJG262270 NTC262270 OCY262270 OMU262270 OWQ262270 PGM262270 PQI262270 QAE262270 QKA262270 QTW262270 RDS262270 RNO262270 RXK262270 SHG262270 SRC262270 TAY262270 TKU262270 TUQ262270 UEM262270 UOI262270 UYE262270 VIA262270 VRW262270 WBS262270 WLO262270 WVK262270 C327806 IY327806 SU327806 ACQ327806 AMM327806 AWI327806 BGE327806 BQA327806 BZW327806 CJS327806 CTO327806 DDK327806 DNG327806 DXC327806 EGY327806 EQU327806 FAQ327806 FKM327806 FUI327806 GEE327806 GOA327806 GXW327806 HHS327806 HRO327806 IBK327806 ILG327806 IVC327806 JEY327806 JOU327806 JYQ327806 KIM327806 KSI327806 LCE327806 LMA327806 LVW327806 MFS327806 MPO327806 MZK327806 NJG327806 NTC327806 OCY327806 OMU327806 OWQ327806 PGM327806 PQI327806 QAE327806 QKA327806 QTW327806 RDS327806 RNO327806 RXK327806 SHG327806 SRC327806 TAY327806 TKU327806 TUQ327806 UEM327806 UOI327806 UYE327806 VIA327806 VRW327806 WBS327806 WLO327806 WVK327806 C393342 IY393342 SU393342 ACQ393342 AMM393342 AWI393342 BGE393342 BQA393342 BZW393342 CJS393342 CTO393342 DDK393342 DNG393342 DXC393342 EGY393342 EQU393342 FAQ393342 FKM393342 FUI393342 GEE393342 GOA393342 GXW393342 HHS393342 HRO393342 IBK393342 ILG393342 IVC393342 JEY393342 JOU393342 JYQ393342 KIM393342 KSI393342 LCE393342 LMA393342 LVW393342 MFS393342 MPO393342 MZK393342 NJG393342 NTC393342 OCY393342 OMU393342 OWQ393342 PGM393342 PQI393342 QAE393342 QKA393342 QTW393342 RDS393342 RNO393342 RXK393342 SHG393342 SRC393342 TAY393342 TKU393342 TUQ393342 UEM393342 UOI393342 UYE393342 VIA393342 VRW393342 WBS393342 WLO393342 WVK393342 C458878 IY458878 SU458878 ACQ458878 AMM458878 AWI458878 BGE458878 BQA458878 BZW458878 CJS458878 CTO458878 DDK458878 DNG458878 DXC458878 EGY458878 EQU458878 FAQ458878 FKM458878 FUI458878 GEE458878 GOA458878 GXW458878 HHS458878 HRO458878 IBK458878 ILG458878 IVC458878 JEY458878 JOU458878 JYQ458878 KIM458878 KSI458878 LCE458878 LMA458878 LVW458878 MFS458878 MPO458878 MZK458878 NJG458878 NTC458878 OCY458878 OMU458878 OWQ458878 PGM458878 PQI458878 QAE458878 QKA458878 QTW458878 RDS458878 RNO458878 RXK458878 SHG458878 SRC458878 TAY458878 TKU458878 TUQ458878 UEM458878 UOI458878 UYE458878 VIA458878 VRW458878 WBS458878 WLO458878 WVK458878 C524414 IY524414 SU524414 ACQ524414 AMM524414 AWI524414 BGE524414 BQA524414 BZW524414 CJS524414 CTO524414 DDK524414 DNG524414 DXC524414 EGY524414 EQU524414 FAQ524414 FKM524414 FUI524414 GEE524414 GOA524414 GXW524414 HHS524414 HRO524414 IBK524414 ILG524414 IVC524414 JEY524414 JOU524414 JYQ524414 KIM524414 KSI524414 LCE524414 LMA524414 LVW524414 MFS524414 MPO524414 MZK524414 NJG524414 NTC524414 OCY524414 OMU524414 OWQ524414 PGM524414 PQI524414 QAE524414 QKA524414 QTW524414 RDS524414 RNO524414 RXK524414 SHG524414 SRC524414 TAY524414 TKU524414 TUQ524414 UEM524414 UOI524414 UYE524414 VIA524414 VRW524414 WBS524414 WLO524414 WVK524414 C589950 IY589950 SU589950 ACQ589950 AMM589950 AWI589950 BGE589950 BQA589950 BZW589950 CJS589950 CTO589950 DDK589950 DNG589950 DXC589950 EGY589950 EQU589950 FAQ589950 FKM589950 FUI589950 GEE589950 GOA589950 GXW589950 HHS589950 HRO589950 IBK589950 ILG589950 IVC589950 JEY589950 JOU589950 JYQ589950 KIM589950 KSI589950 LCE589950 LMA589950 LVW589950 MFS589950 MPO589950 MZK589950 NJG589950 NTC589950 OCY589950 OMU589950 OWQ589950 PGM589950 PQI589950 QAE589950 QKA589950 QTW589950 RDS589950 RNO589950 RXK589950 SHG589950 SRC589950 TAY589950 TKU589950 TUQ589950 UEM589950 UOI589950 UYE589950 VIA589950 VRW589950 WBS589950 WLO589950 WVK589950 C655486 IY655486 SU655486 ACQ655486 AMM655486 AWI655486 BGE655486 BQA655486 BZW655486 CJS655486 CTO655486 DDK655486 DNG655486 DXC655486 EGY655486 EQU655486 FAQ655486 FKM655486 FUI655486 GEE655486 GOA655486 GXW655486 HHS655486 HRO655486 IBK655486 ILG655486 IVC655486 JEY655486 JOU655486 JYQ655486 KIM655486 KSI655486 LCE655486 LMA655486 LVW655486 MFS655486 MPO655486 MZK655486 NJG655486 NTC655486 OCY655486 OMU655486 OWQ655486 PGM655486 PQI655486 QAE655486 QKA655486 QTW655486 RDS655486 RNO655486 RXK655486 SHG655486 SRC655486 TAY655486 TKU655486 TUQ655486 UEM655486 UOI655486 UYE655486 VIA655486 VRW655486 WBS655486 WLO655486 WVK655486 C721022 IY721022 SU721022 ACQ721022 AMM721022 AWI721022 BGE721022 BQA721022 BZW721022 CJS721022 CTO721022 DDK721022 DNG721022 DXC721022 EGY721022 EQU721022 FAQ721022 FKM721022 FUI721022 GEE721022 GOA721022 GXW721022 HHS721022 HRO721022 IBK721022 ILG721022 IVC721022 JEY721022 JOU721022 JYQ721022 KIM721022 KSI721022 LCE721022 LMA721022 LVW721022 MFS721022 MPO721022 MZK721022 NJG721022 NTC721022 OCY721022 OMU721022 OWQ721022 PGM721022 PQI721022 QAE721022 QKA721022 QTW721022 RDS721022 RNO721022 RXK721022 SHG721022 SRC721022 TAY721022 TKU721022 TUQ721022 UEM721022 UOI721022 UYE721022 VIA721022 VRW721022 WBS721022 WLO721022 WVK721022 C786558 IY786558 SU786558 ACQ786558 AMM786558 AWI786558 BGE786558 BQA786558 BZW786558 CJS786558 CTO786558 DDK786558 DNG786558 DXC786558 EGY786558 EQU786558 FAQ786558 FKM786558 FUI786558 GEE786558 GOA786558 GXW786558 HHS786558 HRO786558 IBK786558 ILG786558 IVC786558 JEY786558 JOU786558 JYQ786558 KIM786558 KSI786558 LCE786558 LMA786558 LVW786558 MFS786558 MPO786558 MZK786558 NJG786558 NTC786558 OCY786558 OMU786558 OWQ786558 PGM786558 PQI786558 QAE786558 QKA786558 QTW786558 RDS786558 RNO786558 RXK786558 SHG786558 SRC786558 TAY786558 TKU786558 TUQ786558 UEM786558 UOI786558 UYE786558 VIA786558 VRW786558 WBS786558 WLO786558 WVK786558 C852094 IY852094 SU852094 ACQ852094 AMM852094 AWI852094 BGE852094 BQA852094 BZW852094 CJS852094 CTO852094 DDK852094 DNG852094 DXC852094 EGY852094 EQU852094 FAQ852094 FKM852094 FUI852094 GEE852094 GOA852094 GXW852094 HHS852094 HRO852094 IBK852094 ILG852094 IVC852094 JEY852094 JOU852094 JYQ852094 KIM852094 KSI852094 LCE852094 LMA852094 LVW852094 MFS852094 MPO852094 MZK852094 NJG852094 NTC852094 OCY852094 OMU852094 OWQ852094 PGM852094 PQI852094 QAE852094 QKA852094 QTW852094 RDS852094 RNO852094 RXK852094 SHG852094 SRC852094 TAY852094 TKU852094 TUQ852094 UEM852094 UOI852094 UYE852094 VIA852094 VRW852094 WBS852094 WLO852094 WVK852094 C917630 IY917630 SU917630 ACQ917630 AMM917630 AWI917630 BGE917630 BQA917630 BZW917630 CJS917630 CTO917630 DDK917630 DNG917630 DXC917630 EGY917630 EQU917630 FAQ917630 FKM917630 FUI917630 GEE917630 GOA917630 GXW917630 HHS917630 HRO917630 IBK917630 ILG917630 IVC917630 JEY917630 JOU917630 JYQ917630 KIM917630 KSI917630 LCE917630 LMA917630 LVW917630 MFS917630 MPO917630 MZK917630 NJG917630 NTC917630 OCY917630 OMU917630 OWQ917630 PGM917630 PQI917630 QAE917630 QKA917630 QTW917630 RDS917630 RNO917630 RXK917630 SHG917630 SRC917630 TAY917630 TKU917630 TUQ917630 UEM917630 UOI917630 UYE917630 VIA917630 VRW917630 WBS917630 WLO917630 WVK917630 C983166 IY983166 SU983166 ACQ983166 AMM983166 AWI983166 BGE983166 BQA983166 BZW983166 CJS983166 CTO983166 DDK983166 DNG983166 DXC983166 EGY983166 EQU983166 FAQ983166 FKM983166 FUI983166 GEE983166 GOA983166 GXW983166 HHS983166 HRO983166 IBK983166 ILG983166 IVC983166 JEY983166 JOU983166 JYQ983166 KIM983166 KSI983166 LCE983166 LMA983166 LVW983166 MFS983166 MPO983166 MZK983166 NJG983166 NTC983166 OCY983166 OMU983166 OWQ983166 PGM983166 PQI983166 QAE983166 QKA983166 QTW983166 RDS983166 RNO983166 RXK983166 SHG983166 SRC983166 TAY983166 TKU983166 TUQ983166 UEM983166 UOI983166 UYE983166 VIA983166 VRW983166 WBS983166 WLO983166 WVK983166">
      <formula1>$AA$3</formula1>
    </dataValidation>
    <dataValidation type="list" allowBlank="1" showInputMessage="1" showErrorMessage="1" sqref="K78 JG78 TC78 ACY78 AMU78 AWQ78 BGM78 BQI78 CAE78 CKA78 CTW78 DDS78 DNO78 DXK78 EHG78 ERC78 FAY78 FKU78 FUQ78 GEM78 GOI78 GYE78 HIA78 HRW78 IBS78 ILO78 IVK78 JFG78 JPC78 JYY78 KIU78 KSQ78 LCM78 LMI78 LWE78 MGA78 MPW78 MZS78 NJO78 NTK78 ODG78 ONC78 OWY78 PGU78 PQQ78 QAM78 QKI78 QUE78 REA78 RNW78 RXS78 SHO78 SRK78 TBG78 TLC78 TUY78 UEU78 UOQ78 UYM78 VII78 VSE78 WCA78 WLW78 WVS78 K65614 JG65614 TC65614 ACY65614 AMU65614 AWQ65614 BGM65614 BQI65614 CAE65614 CKA65614 CTW65614 DDS65614 DNO65614 DXK65614 EHG65614 ERC65614 FAY65614 FKU65614 FUQ65614 GEM65614 GOI65614 GYE65614 HIA65614 HRW65614 IBS65614 ILO65614 IVK65614 JFG65614 JPC65614 JYY65614 KIU65614 KSQ65614 LCM65614 LMI65614 LWE65614 MGA65614 MPW65614 MZS65614 NJO65614 NTK65614 ODG65614 ONC65614 OWY65614 PGU65614 PQQ65614 QAM65614 QKI65614 QUE65614 REA65614 RNW65614 RXS65614 SHO65614 SRK65614 TBG65614 TLC65614 TUY65614 UEU65614 UOQ65614 UYM65614 VII65614 VSE65614 WCA65614 WLW65614 WVS65614 K131150 JG131150 TC131150 ACY131150 AMU131150 AWQ131150 BGM131150 BQI131150 CAE131150 CKA131150 CTW131150 DDS131150 DNO131150 DXK131150 EHG131150 ERC131150 FAY131150 FKU131150 FUQ131150 GEM131150 GOI131150 GYE131150 HIA131150 HRW131150 IBS131150 ILO131150 IVK131150 JFG131150 JPC131150 JYY131150 KIU131150 KSQ131150 LCM131150 LMI131150 LWE131150 MGA131150 MPW131150 MZS131150 NJO131150 NTK131150 ODG131150 ONC131150 OWY131150 PGU131150 PQQ131150 QAM131150 QKI131150 QUE131150 REA131150 RNW131150 RXS131150 SHO131150 SRK131150 TBG131150 TLC131150 TUY131150 UEU131150 UOQ131150 UYM131150 VII131150 VSE131150 WCA131150 WLW131150 WVS131150 K196686 JG196686 TC196686 ACY196686 AMU196686 AWQ196686 BGM196686 BQI196686 CAE196686 CKA196686 CTW196686 DDS196686 DNO196686 DXK196686 EHG196686 ERC196686 FAY196686 FKU196686 FUQ196686 GEM196686 GOI196686 GYE196686 HIA196686 HRW196686 IBS196686 ILO196686 IVK196686 JFG196686 JPC196686 JYY196686 KIU196686 KSQ196686 LCM196686 LMI196686 LWE196686 MGA196686 MPW196686 MZS196686 NJO196686 NTK196686 ODG196686 ONC196686 OWY196686 PGU196686 PQQ196686 QAM196686 QKI196686 QUE196686 REA196686 RNW196686 RXS196686 SHO196686 SRK196686 TBG196686 TLC196686 TUY196686 UEU196686 UOQ196686 UYM196686 VII196686 VSE196686 WCA196686 WLW196686 WVS196686 K262222 JG262222 TC262222 ACY262222 AMU262222 AWQ262222 BGM262222 BQI262222 CAE262222 CKA262222 CTW262222 DDS262222 DNO262222 DXK262222 EHG262222 ERC262222 FAY262222 FKU262222 FUQ262222 GEM262222 GOI262222 GYE262222 HIA262222 HRW262222 IBS262222 ILO262222 IVK262222 JFG262222 JPC262222 JYY262222 KIU262222 KSQ262222 LCM262222 LMI262222 LWE262222 MGA262222 MPW262222 MZS262222 NJO262222 NTK262222 ODG262222 ONC262222 OWY262222 PGU262222 PQQ262222 QAM262222 QKI262222 QUE262222 REA262222 RNW262222 RXS262222 SHO262222 SRK262222 TBG262222 TLC262222 TUY262222 UEU262222 UOQ262222 UYM262222 VII262222 VSE262222 WCA262222 WLW262222 WVS262222 K327758 JG327758 TC327758 ACY327758 AMU327758 AWQ327758 BGM327758 BQI327758 CAE327758 CKA327758 CTW327758 DDS327758 DNO327758 DXK327758 EHG327758 ERC327758 FAY327758 FKU327758 FUQ327758 GEM327758 GOI327758 GYE327758 HIA327758 HRW327758 IBS327758 ILO327758 IVK327758 JFG327758 JPC327758 JYY327758 KIU327758 KSQ327758 LCM327758 LMI327758 LWE327758 MGA327758 MPW327758 MZS327758 NJO327758 NTK327758 ODG327758 ONC327758 OWY327758 PGU327758 PQQ327758 QAM327758 QKI327758 QUE327758 REA327758 RNW327758 RXS327758 SHO327758 SRK327758 TBG327758 TLC327758 TUY327758 UEU327758 UOQ327758 UYM327758 VII327758 VSE327758 WCA327758 WLW327758 WVS327758 K393294 JG393294 TC393294 ACY393294 AMU393294 AWQ393294 BGM393294 BQI393294 CAE393294 CKA393294 CTW393294 DDS393294 DNO393294 DXK393294 EHG393294 ERC393294 FAY393294 FKU393294 FUQ393294 GEM393294 GOI393294 GYE393294 HIA393294 HRW393294 IBS393294 ILO393294 IVK393294 JFG393294 JPC393294 JYY393294 KIU393294 KSQ393294 LCM393294 LMI393294 LWE393294 MGA393294 MPW393294 MZS393294 NJO393294 NTK393294 ODG393294 ONC393294 OWY393294 PGU393294 PQQ393294 QAM393294 QKI393294 QUE393294 REA393294 RNW393294 RXS393294 SHO393294 SRK393294 TBG393294 TLC393294 TUY393294 UEU393294 UOQ393294 UYM393294 VII393294 VSE393294 WCA393294 WLW393294 WVS393294 K458830 JG458830 TC458830 ACY458830 AMU458830 AWQ458830 BGM458830 BQI458830 CAE458830 CKA458830 CTW458830 DDS458830 DNO458830 DXK458830 EHG458830 ERC458830 FAY458830 FKU458830 FUQ458830 GEM458830 GOI458830 GYE458830 HIA458830 HRW458830 IBS458830 ILO458830 IVK458830 JFG458830 JPC458830 JYY458830 KIU458830 KSQ458830 LCM458830 LMI458830 LWE458830 MGA458830 MPW458830 MZS458830 NJO458830 NTK458830 ODG458830 ONC458830 OWY458830 PGU458830 PQQ458830 QAM458830 QKI458830 QUE458830 REA458830 RNW458830 RXS458830 SHO458830 SRK458830 TBG458830 TLC458830 TUY458830 UEU458830 UOQ458830 UYM458830 VII458830 VSE458830 WCA458830 WLW458830 WVS458830 K524366 JG524366 TC524366 ACY524366 AMU524366 AWQ524366 BGM524366 BQI524366 CAE524366 CKA524366 CTW524366 DDS524366 DNO524366 DXK524366 EHG524366 ERC524366 FAY524366 FKU524366 FUQ524366 GEM524366 GOI524366 GYE524366 HIA524366 HRW524366 IBS524366 ILO524366 IVK524366 JFG524366 JPC524366 JYY524366 KIU524366 KSQ524366 LCM524366 LMI524366 LWE524366 MGA524366 MPW524366 MZS524366 NJO524366 NTK524366 ODG524366 ONC524366 OWY524366 PGU524366 PQQ524366 QAM524366 QKI524366 QUE524366 REA524366 RNW524366 RXS524366 SHO524366 SRK524366 TBG524366 TLC524366 TUY524366 UEU524366 UOQ524366 UYM524366 VII524366 VSE524366 WCA524366 WLW524366 WVS524366 K589902 JG589902 TC589902 ACY589902 AMU589902 AWQ589902 BGM589902 BQI589902 CAE589902 CKA589902 CTW589902 DDS589902 DNO589902 DXK589902 EHG589902 ERC589902 FAY589902 FKU589902 FUQ589902 GEM589902 GOI589902 GYE589902 HIA589902 HRW589902 IBS589902 ILO589902 IVK589902 JFG589902 JPC589902 JYY589902 KIU589902 KSQ589902 LCM589902 LMI589902 LWE589902 MGA589902 MPW589902 MZS589902 NJO589902 NTK589902 ODG589902 ONC589902 OWY589902 PGU589902 PQQ589902 QAM589902 QKI589902 QUE589902 REA589902 RNW589902 RXS589902 SHO589902 SRK589902 TBG589902 TLC589902 TUY589902 UEU589902 UOQ589902 UYM589902 VII589902 VSE589902 WCA589902 WLW589902 WVS589902 K655438 JG655438 TC655438 ACY655438 AMU655438 AWQ655438 BGM655438 BQI655438 CAE655438 CKA655438 CTW655438 DDS655438 DNO655438 DXK655438 EHG655438 ERC655438 FAY655438 FKU655438 FUQ655438 GEM655438 GOI655438 GYE655438 HIA655438 HRW655438 IBS655438 ILO655438 IVK655438 JFG655438 JPC655438 JYY655438 KIU655438 KSQ655438 LCM655438 LMI655438 LWE655438 MGA655438 MPW655438 MZS655438 NJO655438 NTK655438 ODG655438 ONC655438 OWY655438 PGU655438 PQQ655438 QAM655438 QKI655438 QUE655438 REA655438 RNW655438 RXS655438 SHO655438 SRK655438 TBG655438 TLC655438 TUY655438 UEU655438 UOQ655438 UYM655438 VII655438 VSE655438 WCA655438 WLW655438 WVS655438 K720974 JG720974 TC720974 ACY720974 AMU720974 AWQ720974 BGM720974 BQI720974 CAE720974 CKA720974 CTW720974 DDS720974 DNO720974 DXK720974 EHG720974 ERC720974 FAY720974 FKU720974 FUQ720974 GEM720974 GOI720974 GYE720974 HIA720974 HRW720974 IBS720974 ILO720974 IVK720974 JFG720974 JPC720974 JYY720974 KIU720974 KSQ720974 LCM720974 LMI720974 LWE720974 MGA720974 MPW720974 MZS720974 NJO720974 NTK720974 ODG720974 ONC720974 OWY720974 PGU720974 PQQ720974 QAM720974 QKI720974 QUE720974 REA720974 RNW720974 RXS720974 SHO720974 SRK720974 TBG720974 TLC720974 TUY720974 UEU720974 UOQ720974 UYM720974 VII720974 VSE720974 WCA720974 WLW720974 WVS720974 K786510 JG786510 TC786510 ACY786510 AMU786510 AWQ786510 BGM786510 BQI786510 CAE786510 CKA786510 CTW786510 DDS786510 DNO786510 DXK786510 EHG786510 ERC786510 FAY786510 FKU786510 FUQ786510 GEM786510 GOI786510 GYE786510 HIA786510 HRW786510 IBS786510 ILO786510 IVK786510 JFG786510 JPC786510 JYY786510 KIU786510 KSQ786510 LCM786510 LMI786510 LWE786510 MGA786510 MPW786510 MZS786510 NJO786510 NTK786510 ODG786510 ONC786510 OWY786510 PGU786510 PQQ786510 QAM786510 QKI786510 QUE786510 REA786510 RNW786510 RXS786510 SHO786510 SRK786510 TBG786510 TLC786510 TUY786510 UEU786510 UOQ786510 UYM786510 VII786510 VSE786510 WCA786510 WLW786510 WVS786510 K852046 JG852046 TC852046 ACY852046 AMU852046 AWQ852046 BGM852046 BQI852046 CAE852046 CKA852046 CTW852046 DDS852046 DNO852046 DXK852046 EHG852046 ERC852046 FAY852046 FKU852046 FUQ852046 GEM852046 GOI852046 GYE852046 HIA852046 HRW852046 IBS852046 ILO852046 IVK852046 JFG852046 JPC852046 JYY852046 KIU852046 KSQ852046 LCM852046 LMI852046 LWE852046 MGA852046 MPW852046 MZS852046 NJO852046 NTK852046 ODG852046 ONC852046 OWY852046 PGU852046 PQQ852046 QAM852046 QKI852046 QUE852046 REA852046 RNW852046 RXS852046 SHO852046 SRK852046 TBG852046 TLC852046 TUY852046 UEU852046 UOQ852046 UYM852046 VII852046 VSE852046 WCA852046 WLW852046 WVS852046 K917582 JG917582 TC917582 ACY917582 AMU917582 AWQ917582 BGM917582 BQI917582 CAE917582 CKA917582 CTW917582 DDS917582 DNO917582 DXK917582 EHG917582 ERC917582 FAY917582 FKU917582 FUQ917582 GEM917582 GOI917582 GYE917582 HIA917582 HRW917582 IBS917582 ILO917582 IVK917582 JFG917582 JPC917582 JYY917582 KIU917582 KSQ917582 LCM917582 LMI917582 LWE917582 MGA917582 MPW917582 MZS917582 NJO917582 NTK917582 ODG917582 ONC917582 OWY917582 PGU917582 PQQ917582 QAM917582 QKI917582 QUE917582 REA917582 RNW917582 RXS917582 SHO917582 SRK917582 TBG917582 TLC917582 TUY917582 UEU917582 UOQ917582 UYM917582 VII917582 VSE917582 WCA917582 WLW917582 WVS917582 K983118 JG983118 TC983118 ACY983118 AMU983118 AWQ983118 BGM983118 BQI983118 CAE983118 CKA983118 CTW983118 DDS983118 DNO983118 DXK983118 EHG983118 ERC983118 FAY983118 FKU983118 FUQ983118 GEM983118 GOI983118 GYE983118 HIA983118 HRW983118 IBS983118 ILO983118 IVK983118 JFG983118 JPC983118 JYY983118 KIU983118 KSQ983118 LCM983118 LMI983118 LWE983118 MGA983118 MPW983118 MZS983118 NJO983118 NTK983118 ODG983118 ONC983118 OWY983118 PGU983118 PQQ983118 QAM983118 QKI983118 QUE983118 REA983118 RNW983118 RXS983118 SHO983118 SRK983118 TBG983118 TLC983118 TUY983118 UEU983118 UOQ983118 UYM983118 VII983118 VSE983118 WCA983118 WLW983118 WVS983118">
      <formula1>$AM$66:$AM$71</formula1>
    </dataValidation>
    <dataValidation type="list" allowBlank="1" showInputMessage="1" showErrorMessage="1" sqref="N78 JJ78 TF78 ADB78 AMX78 AWT78 BGP78 BQL78 CAH78 CKD78 CTZ78 DDV78 DNR78 DXN78 EHJ78 ERF78 FBB78 FKX78 FUT78 GEP78 GOL78 GYH78 HID78 HRZ78 IBV78 ILR78 IVN78 JFJ78 JPF78 JZB78 KIX78 KST78 LCP78 LML78 LWH78 MGD78 MPZ78 MZV78 NJR78 NTN78 ODJ78 ONF78 OXB78 PGX78 PQT78 QAP78 QKL78 QUH78 RED78 RNZ78 RXV78 SHR78 SRN78 TBJ78 TLF78 TVB78 UEX78 UOT78 UYP78 VIL78 VSH78 WCD78 WLZ78 WVV78 N65614 JJ65614 TF65614 ADB65614 AMX65614 AWT65614 BGP65614 BQL65614 CAH65614 CKD65614 CTZ65614 DDV65614 DNR65614 DXN65614 EHJ65614 ERF65614 FBB65614 FKX65614 FUT65614 GEP65614 GOL65614 GYH65614 HID65614 HRZ65614 IBV65614 ILR65614 IVN65614 JFJ65614 JPF65614 JZB65614 KIX65614 KST65614 LCP65614 LML65614 LWH65614 MGD65614 MPZ65614 MZV65614 NJR65614 NTN65614 ODJ65614 ONF65614 OXB65614 PGX65614 PQT65614 QAP65614 QKL65614 QUH65614 RED65614 RNZ65614 RXV65614 SHR65614 SRN65614 TBJ65614 TLF65614 TVB65614 UEX65614 UOT65614 UYP65614 VIL65614 VSH65614 WCD65614 WLZ65614 WVV65614 N131150 JJ131150 TF131150 ADB131150 AMX131150 AWT131150 BGP131150 BQL131150 CAH131150 CKD131150 CTZ131150 DDV131150 DNR131150 DXN131150 EHJ131150 ERF131150 FBB131150 FKX131150 FUT131150 GEP131150 GOL131150 GYH131150 HID131150 HRZ131150 IBV131150 ILR131150 IVN131150 JFJ131150 JPF131150 JZB131150 KIX131150 KST131150 LCP131150 LML131150 LWH131150 MGD131150 MPZ131150 MZV131150 NJR131150 NTN131150 ODJ131150 ONF131150 OXB131150 PGX131150 PQT131150 QAP131150 QKL131150 QUH131150 RED131150 RNZ131150 RXV131150 SHR131150 SRN131150 TBJ131150 TLF131150 TVB131150 UEX131150 UOT131150 UYP131150 VIL131150 VSH131150 WCD131150 WLZ131150 WVV131150 N196686 JJ196686 TF196686 ADB196686 AMX196686 AWT196686 BGP196686 BQL196686 CAH196686 CKD196686 CTZ196686 DDV196686 DNR196686 DXN196686 EHJ196686 ERF196686 FBB196686 FKX196686 FUT196686 GEP196686 GOL196686 GYH196686 HID196686 HRZ196686 IBV196686 ILR196686 IVN196686 JFJ196686 JPF196686 JZB196686 KIX196686 KST196686 LCP196686 LML196686 LWH196686 MGD196686 MPZ196686 MZV196686 NJR196686 NTN196686 ODJ196686 ONF196686 OXB196686 PGX196686 PQT196686 QAP196686 QKL196686 QUH196686 RED196686 RNZ196686 RXV196686 SHR196686 SRN196686 TBJ196686 TLF196686 TVB196686 UEX196686 UOT196686 UYP196686 VIL196686 VSH196686 WCD196686 WLZ196686 WVV196686 N262222 JJ262222 TF262222 ADB262222 AMX262222 AWT262222 BGP262222 BQL262222 CAH262222 CKD262222 CTZ262222 DDV262222 DNR262222 DXN262222 EHJ262222 ERF262222 FBB262222 FKX262222 FUT262222 GEP262222 GOL262222 GYH262222 HID262222 HRZ262222 IBV262222 ILR262222 IVN262222 JFJ262222 JPF262222 JZB262222 KIX262222 KST262222 LCP262222 LML262222 LWH262222 MGD262222 MPZ262222 MZV262222 NJR262222 NTN262222 ODJ262222 ONF262222 OXB262222 PGX262222 PQT262222 QAP262222 QKL262222 QUH262222 RED262222 RNZ262222 RXV262222 SHR262222 SRN262222 TBJ262222 TLF262222 TVB262222 UEX262222 UOT262222 UYP262222 VIL262222 VSH262222 WCD262222 WLZ262222 WVV262222 N327758 JJ327758 TF327758 ADB327758 AMX327758 AWT327758 BGP327758 BQL327758 CAH327758 CKD327758 CTZ327758 DDV327758 DNR327758 DXN327758 EHJ327758 ERF327758 FBB327758 FKX327758 FUT327758 GEP327758 GOL327758 GYH327758 HID327758 HRZ327758 IBV327758 ILR327758 IVN327758 JFJ327758 JPF327758 JZB327758 KIX327758 KST327758 LCP327758 LML327758 LWH327758 MGD327758 MPZ327758 MZV327758 NJR327758 NTN327758 ODJ327758 ONF327758 OXB327758 PGX327758 PQT327758 QAP327758 QKL327758 QUH327758 RED327758 RNZ327758 RXV327758 SHR327758 SRN327758 TBJ327758 TLF327758 TVB327758 UEX327758 UOT327758 UYP327758 VIL327758 VSH327758 WCD327758 WLZ327758 WVV327758 N393294 JJ393294 TF393294 ADB393294 AMX393294 AWT393294 BGP393294 BQL393294 CAH393294 CKD393294 CTZ393294 DDV393294 DNR393294 DXN393294 EHJ393294 ERF393294 FBB393294 FKX393294 FUT393294 GEP393294 GOL393294 GYH393294 HID393294 HRZ393294 IBV393294 ILR393294 IVN393294 JFJ393294 JPF393294 JZB393294 KIX393294 KST393294 LCP393294 LML393294 LWH393294 MGD393294 MPZ393294 MZV393294 NJR393294 NTN393294 ODJ393294 ONF393294 OXB393294 PGX393294 PQT393294 QAP393294 QKL393294 QUH393294 RED393294 RNZ393294 RXV393294 SHR393294 SRN393294 TBJ393294 TLF393294 TVB393294 UEX393294 UOT393294 UYP393294 VIL393294 VSH393294 WCD393294 WLZ393294 WVV393294 N458830 JJ458830 TF458830 ADB458830 AMX458830 AWT458830 BGP458830 BQL458830 CAH458830 CKD458830 CTZ458830 DDV458830 DNR458830 DXN458830 EHJ458830 ERF458830 FBB458830 FKX458830 FUT458830 GEP458830 GOL458830 GYH458830 HID458830 HRZ458830 IBV458830 ILR458830 IVN458830 JFJ458830 JPF458830 JZB458830 KIX458830 KST458830 LCP458830 LML458830 LWH458830 MGD458830 MPZ458830 MZV458830 NJR458830 NTN458830 ODJ458830 ONF458830 OXB458830 PGX458830 PQT458830 QAP458830 QKL458830 QUH458830 RED458830 RNZ458830 RXV458830 SHR458830 SRN458830 TBJ458830 TLF458830 TVB458830 UEX458830 UOT458830 UYP458830 VIL458830 VSH458830 WCD458830 WLZ458830 WVV458830 N524366 JJ524366 TF524366 ADB524366 AMX524366 AWT524366 BGP524366 BQL524366 CAH524366 CKD524366 CTZ524366 DDV524366 DNR524366 DXN524366 EHJ524366 ERF524366 FBB524366 FKX524366 FUT524366 GEP524366 GOL524366 GYH524366 HID524366 HRZ524366 IBV524366 ILR524366 IVN524366 JFJ524366 JPF524366 JZB524366 KIX524366 KST524366 LCP524366 LML524366 LWH524366 MGD524366 MPZ524366 MZV524366 NJR524366 NTN524366 ODJ524366 ONF524366 OXB524366 PGX524366 PQT524366 QAP524366 QKL524366 QUH524366 RED524366 RNZ524366 RXV524366 SHR524366 SRN524366 TBJ524366 TLF524366 TVB524366 UEX524366 UOT524366 UYP524366 VIL524366 VSH524366 WCD524366 WLZ524366 WVV524366 N589902 JJ589902 TF589902 ADB589902 AMX589902 AWT589902 BGP589902 BQL589902 CAH589902 CKD589902 CTZ589902 DDV589902 DNR589902 DXN589902 EHJ589902 ERF589902 FBB589902 FKX589902 FUT589902 GEP589902 GOL589902 GYH589902 HID589902 HRZ589902 IBV589902 ILR589902 IVN589902 JFJ589902 JPF589902 JZB589902 KIX589902 KST589902 LCP589902 LML589902 LWH589902 MGD589902 MPZ589902 MZV589902 NJR589902 NTN589902 ODJ589902 ONF589902 OXB589902 PGX589902 PQT589902 QAP589902 QKL589902 QUH589902 RED589902 RNZ589902 RXV589902 SHR589902 SRN589902 TBJ589902 TLF589902 TVB589902 UEX589902 UOT589902 UYP589902 VIL589902 VSH589902 WCD589902 WLZ589902 WVV589902 N655438 JJ655438 TF655438 ADB655438 AMX655438 AWT655438 BGP655438 BQL655438 CAH655438 CKD655438 CTZ655438 DDV655438 DNR655438 DXN655438 EHJ655438 ERF655438 FBB655438 FKX655438 FUT655438 GEP655438 GOL655438 GYH655438 HID655438 HRZ655438 IBV655438 ILR655438 IVN655438 JFJ655438 JPF655438 JZB655438 KIX655438 KST655438 LCP655438 LML655438 LWH655438 MGD655438 MPZ655438 MZV655438 NJR655438 NTN655438 ODJ655438 ONF655438 OXB655438 PGX655438 PQT655438 QAP655438 QKL655438 QUH655438 RED655438 RNZ655438 RXV655438 SHR655438 SRN655438 TBJ655438 TLF655438 TVB655438 UEX655438 UOT655438 UYP655438 VIL655438 VSH655438 WCD655438 WLZ655438 WVV655438 N720974 JJ720974 TF720974 ADB720974 AMX720974 AWT720974 BGP720974 BQL720974 CAH720974 CKD720974 CTZ720974 DDV720974 DNR720974 DXN720974 EHJ720974 ERF720974 FBB720974 FKX720974 FUT720974 GEP720974 GOL720974 GYH720974 HID720974 HRZ720974 IBV720974 ILR720974 IVN720974 JFJ720974 JPF720974 JZB720974 KIX720974 KST720974 LCP720974 LML720974 LWH720974 MGD720974 MPZ720974 MZV720974 NJR720974 NTN720974 ODJ720974 ONF720974 OXB720974 PGX720974 PQT720974 QAP720974 QKL720974 QUH720974 RED720974 RNZ720974 RXV720974 SHR720974 SRN720974 TBJ720974 TLF720974 TVB720974 UEX720974 UOT720974 UYP720974 VIL720974 VSH720974 WCD720974 WLZ720974 WVV720974 N786510 JJ786510 TF786510 ADB786510 AMX786510 AWT786510 BGP786510 BQL786510 CAH786510 CKD786510 CTZ786510 DDV786510 DNR786510 DXN786510 EHJ786510 ERF786510 FBB786510 FKX786510 FUT786510 GEP786510 GOL786510 GYH786510 HID786510 HRZ786510 IBV786510 ILR786510 IVN786510 JFJ786510 JPF786510 JZB786510 KIX786510 KST786510 LCP786510 LML786510 LWH786510 MGD786510 MPZ786510 MZV786510 NJR786510 NTN786510 ODJ786510 ONF786510 OXB786510 PGX786510 PQT786510 QAP786510 QKL786510 QUH786510 RED786510 RNZ786510 RXV786510 SHR786510 SRN786510 TBJ786510 TLF786510 TVB786510 UEX786510 UOT786510 UYP786510 VIL786510 VSH786510 WCD786510 WLZ786510 WVV786510 N852046 JJ852046 TF852046 ADB852046 AMX852046 AWT852046 BGP852046 BQL852046 CAH852046 CKD852046 CTZ852046 DDV852046 DNR852046 DXN852046 EHJ852046 ERF852046 FBB852046 FKX852046 FUT852046 GEP852046 GOL852046 GYH852046 HID852046 HRZ852046 IBV852046 ILR852046 IVN852046 JFJ852046 JPF852046 JZB852046 KIX852046 KST852046 LCP852046 LML852046 LWH852046 MGD852046 MPZ852046 MZV852046 NJR852046 NTN852046 ODJ852046 ONF852046 OXB852046 PGX852046 PQT852046 QAP852046 QKL852046 QUH852046 RED852046 RNZ852046 RXV852046 SHR852046 SRN852046 TBJ852046 TLF852046 TVB852046 UEX852046 UOT852046 UYP852046 VIL852046 VSH852046 WCD852046 WLZ852046 WVV852046 N917582 JJ917582 TF917582 ADB917582 AMX917582 AWT917582 BGP917582 BQL917582 CAH917582 CKD917582 CTZ917582 DDV917582 DNR917582 DXN917582 EHJ917582 ERF917582 FBB917582 FKX917582 FUT917582 GEP917582 GOL917582 GYH917582 HID917582 HRZ917582 IBV917582 ILR917582 IVN917582 JFJ917582 JPF917582 JZB917582 KIX917582 KST917582 LCP917582 LML917582 LWH917582 MGD917582 MPZ917582 MZV917582 NJR917582 NTN917582 ODJ917582 ONF917582 OXB917582 PGX917582 PQT917582 QAP917582 QKL917582 QUH917582 RED917582 RNZ917582 RXV917582 SHR917582 SRN917582 TBJ917582 TLF917582 TVB917582 UEX917582 UOT917582 UYP917582 VIL917582 VSH917582 WCD917582 WLZ917582 WVV917582 N983118 JJ983118 TF983118 ADB983118 AMX983118 AWT983118 BGP983118 BQL983118 CAH983118 CKD983118 CTZ983118 DDV983118 DNR983118 DXN983118 EHJ983118 ERF983118 FBB983118 FKX983118 FUT983118 GEP983118 GOL983118 GYH983118 HID983118 HRZ983118 IBV983118 ILR983118 IVN983118 JFJ983118 JPF983118 JZB983118 KIX983118 KST983118 LCP983118 LML983118 LWH983118 MGD983118 MPZ983118 MZV983118 NJR983118 NTN983118 ODJ983118 ONF983118 OXB983118 PGX983118 PQT983118 QAP983118 QKL983118 QUH983118 RED983118 RNZ983118 RXV983118 SHR983118 SRN983118 TBJ983118 TLF983118 TVB983118 UEX983118 UOT983118 UYP983118 VIL983118 VSH983118 WCD983118 WLZ983118 WVV983118">
      <formula1>$AN$66:$AN$68</formula1>
    </dataValidation>
    <dataValidation type="list" allowBlank="1" showInputMessage="1" showErrorMessage="1" sqref="O132:P132 JK132:JL132 TG132:TH132 ADC132:ADD132 AMY132:AMZ132 AWU132:AWV132 BGQ132:BGR132 BQM132:BQN132 CAI132:CAJ132 CKE132:CKF132 CUA132:CUB132 DDW132:DDX132 DNS132:DNT132 DXO132:DXP132 EHK132:EHL132 ERG132:ERH132 FBC132:FBD132 FKY132:FKZ132 FUU132:FUV132 GEQ132:GER132 GOM132:GON132 GYI132:GYJ132 HIE132:HIF132 HSA132:HSB132 IBW132:IBX132 ILS132:ILT132 IVO132:IVP132 JFK132:JFL132 JPG132:JPH132 JZC132:JZD132 KIY132:KIZ132 KSU132:KSV132 LCQ132:LCR132 LMM132:LMN132 LWI132:LWJ132 MGE132:MGF132 MQA132:MQB132 MZW132:MZX132 NJS132:NJT132 NTO132:NTP132 ODK132:ODL132 ONG132:ONH132 OXC132:OXD132 PGY132:PGZ132 PQU132:PQV132 QAQ132:QAR132 QKM132:QKN132 QUI132:QUJ132 REE132:REF132 ROA132:ROB132 RXW132:RXX132 SHS132:SHT132 SRO132:SRP132 TBK132:TBL132 TLG132:TLH132 TVC132:TVD132 UEY132:UEZ132 UOU132:UOV132 UYQ132:UYR132 VIM132:VIN132 VSI132:VSJ132 WCE132:WCF132 WMA132:WMB132 WVW132:WVX132 O65668:P65668 JK65668:JL65668 TG65668:TH65668 ADC65668:ADD65668 AMY65668:AMZ65668 AWU65668:AWV65668 BGQ65668:BGR65668 BQM65668:BQN65668 CAI65668:CAJ65668 CKE65668:CKF65668 CUA65668:CUB65668 DDW65668:DDX65668 DNS65668:DNT65668 DXO65668:DXP65668 EHK65668:EHL65668 ERG65668:ERH65668 FBC65668:FBD65668 FKY65668:FKZ65668 FUU65668:FUV65668 GEQ65668:GER65668 GOM65668:GON65668 GYI65668:GYJ65668 HIE65668:HIF65668 HSA65668:HSB65668 IBW65668:IBX65668 ILS65668:ILT65668 IVO65668:IVP65668 JFK65668:JFL65668 JPG65668:JPH65668 JZC65668:JZD65668 KIY65668:KIZ65668 KSU65668:KSV65668 LCQ65668:LCR65668 LMM65668:LMN65668 LWI65668:LWJ65668 MGE65668:MGF65668 MQA65668:MQB65668 MZW65668:MZX65668 NJS65668:NJT65668 NTO65668:NTP65668 ODK65668:ODL65668 ONG65668:ONH65668 OXC65668:OXD65668 PGY65668:PGZ65668 PQU65668:PQV65668 QAQ65668:QAR65668 QKM65668:QKN65668 QUI65668:QUJ65668 REE65668:REF65668 ROA65668:ROB65668 RXW65668:RXX65668 SHS65668:SHT65668 SRO65668:SRP65668 TBK65668:TBL65668 TLG65668:TLH65668 TVC65668:TVD65668 UEY65668:UEZ65668 UOU65668:UOV65668 UYQ65668:UYR65668 VIM65668:VIN65668 VSI65668:VSJ65668 WCE65668:WCF65668 WMA65668:WMB65668 WVW65668:WVX65668 O131204:P131204 JK131204:JL131204 TG131204:TH131204 ADC131204:ADD131204 AMY131204:AMZ131204 AWU131204:AWV131204 BGQ131204:BGR131204 BQM131204:BQN131204 CAI131204:CAJ131204 CKE131204:CKF131204 CUA131204:CUB131204 DDW131204:DDX131204 DNS131204:DNT131204 DXO131204:DXP131204 EHK131204:EHL131204 ERG131204:ERH131204 FBC131204:FBD131204 FKY131204:FKZ131204 FUU131204:FUV131204 GEQ131204:GER131204 GOM131204:GON131204 GYI131204:GYJ131204 HIE131204:HIF131204 HSA131204:HSB131204 IBW131204:IBX131204 ILS131204:ILT131204 IVO131204:IVP131204 JFK131204:JFL131204 JPG131204:JPH131204 JZC131204:JZD131204 KIY131204:KIZ131204 KSU131204:KSV131204 LCQ131204:LCR131204 LMM131204:LMN131204 LWI131204:LWJ131204 MGE131204:MGF131204 MQA131204:MQB131204 MZW131204:MZX131204 NJS131204:NJT131204 NTO131204:NTP131204 ODK131204:ODL131204 ONG131204:ONH131204 OXC131204:OXD131204 PGY131204:PGZ131204 PQU131204:PQV131204 QAQ131204:QAR131204 QKM131204:QKN131204 QUI131204:QUJ131204 REE131204:REF131204 ROA131204:ROB131204 RXW131204:RXX131204 SHS131204:SHT131204 SRO131204:SRP131204 TBK131204:TBL131204 TLG131204:TLH131204 TVC131204:TVD131204 UEY131204:UEZ131204 UOU131204:UOV131204 UYQ131204:UYR131204 VIM131204:VIN131204 VSI131204:VSJ131204 WCE131204:WCF131204 WMA131204:WMB131204 WVW131204:WVX131204 O196740:P196740 JK196740:JL196740 TG196740:TH196740 ADC196740:ADD196740 AMY196740:AMZ196740 AWU196740:AWV196740 BGQ196740:BGR196740 BQM196740:BQN196740 CAI196740:CAJ196740 CKE196740:CKF196740 CUA196740:CUB196740 DDW196740:DDX196740 DNS196740:DNT196740 DXO196740:DXP196740 EHK196740:EHL196740 ERG196740:ERH196740 FBC196740:FBD196740 FKY196740:FKZ196740 FUU196740:FUV196740 GEQ196740:GER196740 GOM196740:GON196740 GYI196740:GYJ196740 HIE196740:HIF196740 HSA196740:HSB196740 IBW196740:IBX196740 ILS196740:ILT196740 IVO196740:IVP196740 JFK196740:JFL196740 JPG196740:JPH196740 JZC196740:JZD196740 KIY196740:KIZ196740 KSU196740:KSV196740 LCQ196740:LCR196740 LMM196740:LMN196740 LWI196740:LWJ196740 MGE196740:MGF196740 MQA196740:MQB196740 MZW196740:MZX196740 NJS196740:NJT196740 NTO196740:NTP196740 ODK196740:ODL196740 ONG196740:ONH196740 OXC196740:OXD196740 PGY196740:PGZ196740 PQU196740:PQV196740 QAQ196740:QAR196740 QKM196740:QKN196740 QUI196740:QUJ196740 REE196740:REF196740 ROA196740:ROB196740 RXW196740:RXX196740 SHS196740:SHT196740 SRO196740:SRP196740 TBK196740:TBL196740 TLG196740:TLH196740 TVC196740:TVD196740 UEY196740:UEZ196740 UOU196740:UOV196740 UYQ196740:UYR196740 VIM196740:VIN196740 VSI196740:VSJ196740 WCE196740:WCF196740 WMA196740:WMB196740 WVW196740:WVX196740 O262276:P262276 JK262276:JL262276 TG262276:TH262276 ADC262276:ADD262276 AMY262276:AMZ262276 AWU262276:AWV262276 BGQ262276:BGR262276 BQM262276:BQN262276 CAI262276:CAJ262276 CKE262276:CKF262276 CUA262276:CUB262276 DDW262276:DDX262276 DNS262276:DNT262276 DXO262276:DXP262276 EHK262276:EHL262276 ERG262276:ERH262276 FBC262276:FBD262276 FKY262276:FKZ262276 FUU262276:FUV262276 GEQ262276:GER262276 GOM262276:GON262276 GYI262276:GYJ262276 HIE262276:HIF262276 HSA262276:HSB262276 IBW262276:IBX262276 ILS262276:ILT262276 IVO262276:IVP262276 JFK262276:JFL262276 JPG262276:JPH262276 JZC262276:JZD262276 KIY262276:KIZ262276 KSU262276:KSV262276 LCQ262276:LCR262276 LMM262276:LMN262276 LWI262276:LWJ262276 MGE262276:MGF262276 MQA262276:MQB262276 MZW262276:MZX262276 NJS262276:NJT262276 NTO262276:NTP262276 ODK262276:ODL262276 ONG262276:ONH262276 OXC262276:OXD262276 PGY262276:PGZ262276 PQU262276:PQV262276 QAQ262276:QAR262276 QKM262276:QKN262276 QUI262276:QUJ262276 REE262276:REF262276 ROA262276:ROB262276 RXW262276:RXX262276 SHS262276:SHT262276 SRO262276:SRP262276 TBK262276:TBL262276 TLG262276:TLH262276 TVC262276:TVD262276 UEY262276:UEZ262276 UOU262276:UOV262276 UYQ262276:UYR262276 VIM262276:VIN262276 VSI262276:VSJ262276 WCE262276:WCF262276 WMA262276:WMB262276 WVW262276:WVX262276 O327812:P327812 JK327812:JL327812 TG327812:TH327812 ADC327812:ADD327812 AMY327812:AMZ327812 AWU327812:AWV327812 BGQ327812:BGR327812 BQM327812:BQN327812 CAI327812:CAJ327812 CKE327812:CKF327812 CUA327812:CUB327812 DDW327812:DDX327812 DNS327812:DNT327812 DXO327812:DXP327812 EHK327812:EHL327812 ERG327812:ERH327812 FBC327812:FBD327812 FKY327812:FKZ327812 FUU327812:FUV327812 GEQ327812:GER327812 GOM327812:GON327812 GYI327812:GYJ327812 HIE327812:HIF327812 HSA327812:HSB327812 IBW327812:IBX327812 ILS327812:ILT327812 IVO327812:IVP327812 JFK327812:JFL327812 JPG327812:JPH327812 JZC327812:JZD327812 KIY327812:KIZ327812 KSU327812:KSV327812 LCQ327812:LCR327812 LMM327812:LMN327812 LWI327812:LWJ327812 MGE327812:MGF327812 MQA327812:MQB327812 MZW327812:MZX327812 NJS327812:NJT327812 NTO327812:NTP327812 ODK327812:ODL327812 ONG327812:ONH327812 OXC327812:OXD327812 PGY327812:PGZ327812 PQU327812:PQV327812 QAQ327812:QAR327812 QKM327812:QKN327812 QUI327812:QUJ327812 REE327812:REF327812 ROA327812:ROB327812 RXW327812:RXX327812 SHS327812:SHT327812 SRO327812:SRP327812 TBK327812:TBL327812 TLG327812:TLH327812 TVC327812:TVD327812 UEY327812:UEZ327812 UOU327812:UOV327812 UYQ327812:UYR327812 VIM327812:VIN327812 VSI327812:VSJ327812 WCE327812:WCF327812 WMA327812:WMB327812 WVW327812:WVX327812 O393348:P393348 JK393348:JL393348 TG393348:TH393348 ADC393348:ADD393348 AMY393348:AMZ393348 AWU393348:AWV393348 BGQ393348:BGR393348 BQM393348:BQN393348 CAI393348:CAJ393348 CKE393348:CKF393348 CUA393348:CUB393348 DDW393348:DDX393348 DNS393348:DNT393348 DXO393348:DXP393348 EHK393348:EHL393348 ERG393348:ERH393348 FBC393348:FBD393348 FKY393348:FKZ393348 FUU393348:FUV393348 GEQ393348:GER393348 GOM393348:GON393348 GYI393348:GYJ393348 HIE393348:HIF393348 HSA393348:HSB393348 IBW393348:IBX393348 ILS393348:ILT393348 IVO393348:IVP393348 JFK393348:JFL393348 JPG393348:JPH393348 JZC393348:JZD393348 KIY393348:KIZ393348 KSU393348:KSV393348 LCQ393348:LCR393348 LMM393348:LMN393348 LWI393348:LWJ393348 MGE393348:MGF393348 MQA393348:MQB393348 MZW393348:MZX393348 NJS393348:NJT393348 NTO393348:NTP393348 ODK393348:ODL393348 ONG393348:ONH393348 OXC393348:OXD393348 PGY393348:PGZ393348 PQU393348:PQV393348 QAQ393348:QAR393348 QKM393348:QKN393348 QUI393348:QUJ393348 REE393348:REF393348 ROA393348:ROB393348 RXW393348:RXX393348 SHS393348:SHT393348 SRO393348:SRP393348 TBK393348:TBL393348 TLG393348:TLH393348 TVC393348:TVD393348 UEY393348:UEZ393348 UOU393348:UOV393348 UYQ393348:UYR393348 VIM393348:VIN393348 VSI393348:VSJ393348 WCE393348:WCF393348 WMA393348:WMB393348 WVW393348:WVX393348 O458884:P458884 JK458884:JL458884 TG458884:TH458884 ADC458884:ADD458884 AMY458884:AMZ458884 AWU458884:AWV458884 BGQ458884:BGR458884 BQM458884:BQN458884 CAI458884:CAJ458884 CKE458884:CKF458884 CUA458884:CUB458884 DDW458884:DDX458884 DNS458884:DNT458884 DXO458884:DXP458884 EHK458884:EHL458884 ERG458884:ERH458884 FBC458884:FBD458884 FKY458884:FKZ458884 FUU458884:FUV458884 GEQ458884:GER458884 GOM458884:GON458884 GYI458884:GYJ458884 HIE458884:HIF458884 HSA458884:HSB458884 IBW458884:IBX458884 ILS458884:ILT458884 IVO458884:IVP458884 JFK458884:JFL458884 JPG458884:JPH458884 JZC458884:JZD458884 KIY458884:KIZ458884 KSU458884:KSV458884 LCQ458884:LCR458884 LMM458884:LMN458884 LWI458884:LWJ458884 MGE458884:MGF458884 MQA458884:MQB458884 MZW458884:MZX458884 NJS458884:NJT458884 NTO458884:NTP458884 ODK458884:ODL458884 ONG458884:ONH458884 OXC458884:OXD458884 PGY458884:PGZ458884 PQU458884:PQV458884 QAQ458884:QAR458884 QKM458884:QKN458884 QUI458884:QUJ458884 REE458884:REF458884 ROA458884:ROB458884 RXW458884:RXX458884 SHS458884:SHT458884 SRO458884:SRP458884 TBK458884:TBL458884 TLG458884:TLH458884 TVC458884:TVD458884 UEY458884:UEZ458884 UOU458884:UOV458884 UYQ458884:UYR458884 VIM458884:VIN458884 VSI458884:VSJ458884 WCE458884:WCF458884 WMA458884:WMB458884 WVW458884:WVX458884 O524420:P524420 JK524420:JL524420 TG524420:TH524420 ADC524420:ADD524420 AMY524420:AMZ524420 AWU524420:AWV524420 BGQ524420:BGR524420 BQM524420:BQN524420 CAI524420:CAJ524420 CKE524420:CKF524420 CUA524420:CUB524420 DDW524420:DDX524420 DNS524420:DNT524420 DXO524420:DXP524420 EHK524420:EHL524420 ERG524420:ERH524420 FBC524420:FBD524420 FKY524420:FKZ524420 FUU524420:FUV524420 GEQ524420:GER524420 GOM524420:GON524420 GYI524420:GYJ524420 HIE524420:HIF524420 HSA524420:HSB524420 IBW524420:IBX524420 ILS524420:ILT524420 IVO524420:IVP524420 JFK524420:JFL524420 JPG524420:JPH524420 JZC524420:JZD524420 KIY524420:KIZ524420 KSU524420:KSV524420 LCQ524420:LCR524420 LMM524420:LMN524420 LWI524420:LWJ524420 MGE524420:MGF524420 MQA524420:MQB524420 MZW524420:MZX524420 NJS524420:NJT524420 NTO524420:NTP524420 ODK524420:ODL524420 ONG524420:ONH524420 OXC524420:OXD524420 PGY524420:PGZ524420 PQU524420:PQV524420 QAQ524420:QAR524420 QKM524420:QKN524420 QUI524420:QUJ524420 REE524420:REF524420 ROA524420:ROB524420 RXW524420:RXX524420 SHS524420:SHT524420 SRO524420:SRP524420 TBK524420:TBL524420 TLG524420:TLH524420 TVC524420:TVD524420 UEY524420:UEZ524420 UOU524420:UOV524420 UYQ524420:UYR524420 VIM524420:VIN524420 VSI524420:VSJ524420 WCE524420:WCF524420 WMA524420:WMB524420 WVW524420:WVX524420 O589956:P589956 JK589956:JL589956 TG589956:TH589956 ADC589956:ADD589956 AMY589956:AMZ589956 AWU589956:AWV589956 BGQ589956:BGR589956 BQM589956:BQN589956 CAI589956:CAJ589956 CKE589956:CKF589956 CUA589956:CUB589956 DDW589956:DDX589956 DNS589956:DNT589956 DXO589956:DXP589956 EHK589956:EHL589956 ERG589956:ERH589956 FBC589956:FBD589956 FKY589956:FKZ589956 FUU589956:FUV589956 GEQ589956:GER589956 GOM589956:GON589956 GYI589956:GYJ589956 HIE589956:HIF589956 HSA589956:HSB589956 IBW589956:IBX589956 ILS589956:ILT589956 IVO589956:IVP589956 JFK589956:JFL589956 JPG589956:JPH589956 JZC589956:JZD589956 KIY589956:KIZ589956 KSU589956:KSV589956 LCQ589956:LCR589956 LMM589956:LMN589956 LWI589956:LWJ589956 MGE589956:MGF589956 MQA589956:MQB589956 MZW589956:MZX589956 NJS589956:NJT589956 NTO589956:NTP589956 ODK589956:ODL589956 ONG589956:ONH589956 OXC589956:OXD589956 PGY589956:PGZ589956 PQU589956:PQV589956 QAQ589956:QAR589956 QKM589956:QKN589956 QUI589956:QUJ589956 REE589956:REF589956 ROA589956:ROB589956 RXW589956:RXX589956 SHS589956:SHT589956 SRO589956:SRP589956 TBK589956:TBL589956 TLG589956:TLH589956 TVC589956:TVD589956 UEY589956:UEZ589956 UOU589956:UOV589956 UYQ589956:UYR589956 VIM589956:VIN589956 VSI589956:VSJ589956 WCE589956:WCF589956 WMA589956:WMB589956 WVW589956:WVX589956 O655492:P655492 JK655492:JL655492 TG655492:TH655492 ADC655492:ADD655492 AMY655492:AMZ655492 AWU655492:AWV655492 BGQ655492:BGR655492 BQM655492:BQN655492 CAI655492:CAJ655492 CKE655492:CKF655492 CUA655492:CUB655492 DDW655492:DDX655492 DNS655492:DNT655492 DXO655492:DXP655492 EHK655492:EHL655492 ERG655492:ERH655492 FBC655492:FBD655492 FKY655492:FKZ655492 FUU655492:FUV655492 GEQ655492:GER655492 GOM655492:GON655492 GYI655492:GYJ655492 HIE655492:HIF655492 HSA655492:HSB655492 IBW655492:IBX655492 ILS655492:ILT655492 IVO655492:IVP655492 JFK655492:JFL655492 JPG655492:JPH655492 JZC655492:JZD655492 KIY655492:KIZ655492 KSU655492:KSV655492 LCQ655492:LCR655492 LMM655492:LMN655492 LWI655492:LWJ655492 MGE655492:MGF655492 MQA655492:MQB655492 MZW655492:MZX655492 NJS655492:NJT655492 NTO655492:NTP655492 ODK655492:ODL655492 ONG655492:ONH655492 OXC655492:OXD655492 PGY655492:PGZ655492 PQU655492:PQV655492 QAQ655492:QAR655492 QKM655492:QKN655492 QUI655492:QUJ655492 REE655492:REF655492 ROA655492:ROB655492 RXW655492:RXX655492 SHS655492:SHT655492 SRO655492:SRP655492 TBK655492:TBL655492 TLG655492:TLH655492 TVC655492:TVD655492 UEY655492:UEZ655492 UOU655492:UOV655492 UYQ655492:UYR655492 VIM655492:VIN655492 VSI655492:VSJ655492 WCE655492:WCF655492 WMA655492:WMB655492 WVW655492:WVX655492 O721028:P721028 JK721028:JL721028 TG721028:TH721028 ADC721028:ADD721028 AMY721028:AMZ721028 AWU721028:AWV721028 BGQ721028:BGR721028 BQM721028:BQN721028 CAI721028:CAJ721028 CKE721028:CKF721028 CUA721028:CUB721028 DDW721028:DDX721028 DNS721028:DNT721028 DXO721028:DXP721028 EHK721028:EHL721028 ERG721028:ERH721028 FBC721028:FBD721028 FKY721028:FKZ721028 FUU721028:FUV721028 GEQ721028:GER721028 GOM721028:GON721028 GYI721028:GYJ721028 HIE721028:HIF721028 HSA721028:HSB721028 IBW721028:IBX721028 ILS721028:ILT721028 IVO721028:IVP721028 JFK721028:JFL721028 JPG721028:JPH721028 JZC721028:JZD721028 KIY721028:KIZ721028 KSU721028:KSV721028 LCQ721028:LCR721028 LMM721028:LMN721028 LWI721028:LWJ721028 MGE721028:MGF721028 MQA721028:MQB721028 MZW721028:MZX721028 NJS721028:NJT721028 NTO721028:NTP721028 ODK721028:ODL721028 ONG721028:ONH721028 OXC721028:OXD721028 PGY721028:PGZ721028 PQU721028:PQV721028 QAQ721028:QAR721028 QKM721028:QKN721028 QUI721028:QUJ721028 REE721028:REF721028 ROA721028:ROB721028 RXW721028:RXX721028 SHS721028:SHT721028 SRO721028:SRP721028 TBK721028:TBL721028 TLG721028:TLH721028 TVC721028:TVD721028 UEY721028:UEZ721028 UOU721028:UOV721028 UYQ721028:UYR721028 VIM721028:VIN721028 VSI721028:VSJ721028 WCE721028:WCF721028 WMA721028:WMB721028 WVW721028:WVX721028 O786564:P786564 JK786564:JL786564 TG786564:TH786564 ADC786564:ADD786564 AMY786564:AMZ786564 AWU786564:AWV786564 BGQ786564:BGR786564 BQM786564:BQN786564 CAI786564:CAJ786564 CKE786564:CKF786564 CUA786564:CUB786564 DDW786564:DDX786564 DNS786564:DNT786564 DXO786564:DXP786564 EHK786564:EHL786564 ERG786564:ERH786564 FBC786564:FBD786564 FKY786564:FKZ786564 FUU786564:FUV786564 GEQ786564:GER786564 GOM786564:GON786564 GYI786564:GYJ786564 HIE786564:HIF786564 HSA786564:HSB786564 IBW786564:IBX786564 ILS786564:ILT786564 IVO786564:IVP786564 JFK786564:JFL786564 JPG786564:JPH786564 JZC786564:JZD786564 KIY786564:KIZ786564 KSU786564:KSV786564 LCQ786564:LCR786564 LMM786564:LMN786564 LWI786564:LWJ786564 MGE786564:MGF786564 MQA786564:MQB786564 MZW786564:MZX786564 NJS786564:NJT786564 NTO786564:NTP786564 ODK786564:ODL786564 ONG786564:ONH786564 OXC786564:OXD786564 PGY786564:PGZ786564 PQU786564:PQV786564 QAQ786564:QAR786564 QKM786564:QKN786564 QUI786564:QUJ786564 REE786564:REF786564 ROA786564:ROB786564 RXW786564:RXX786564 SHS786564:SHT786564 SRO786564:SRP786564 TBK786564:TBL786564 TLG786564:TLH786564 TVC786564:TVD786564 UEY786564:UEZ786564 UOU786564:UOV786564 UYQ786564:UYR786564 VIM786564:VIN786564 VSI786564:VSJ786564 WCE786564:WCF786564 WMA786564:WMB786564 WVW786564:WVX786564 O852100:P852100 JK852100:JL852100 TG852100:TH852100 ADC852100:ADD852100 AMY852100:AMZ852100 AWU852100:AWV852100 BGQ852100:BGR852100 BQM852100:BQN852100 CAI852100:CAJ852100 CKE852100:CKF852100 CUA852100:CUB852100 DDW852100:DDX852100 DNS852100:DNT852100 DXO852100:DXP852100 EHK852100:EHL852100 ERG852100:ERH852100 FBC852100:FBD852100 FKY852100:FKZ852100 FUU852100:FUV852100 GEQ852100:GER852100 GOM852100:GON852100 GYI852100:GYJ852100 HIE852100:HIF852100 HSA852100:HSB852100 IBW852100:IBX852100 ILS852100:ILT852100 IVO852100:IVP852100 JFK852100:JFL852100 JPG852100:JPH852100 JZC852100:JZD852100 KIY852100:KIZ852100 KSU852100:KSV852100 LCQ852100:LCR852100 LMM852100:LMN852100 LWI852100:LWJ852100 MGE852100:MGF852100 MQA852100:MQB852100 MZW852100:MZX852100 NJS852100:NJT852100 NTO852100:NTP852100 ODK852100:ODL852100 ONG852100:ONH852100 OXC852100:OXD852100 PGY852100:PGZ852100 PQU852100:PQV852100 QAQ852100:QAR852100 QKM852100:QKN852100 QUI852100:QUJ852100 REE852100:REF852100 ROA852100:ROB852100 RXW852100:RXX852100 SHS852100:SHT852100 SRO852100:SRP852100 TBK852100:TBL852100 TLG852100:TLH852100 TVC852100:TVD852100 UEY852100:UEZ852100 UOU852100:UOV852100 UYQ852100:UYR852100 VIM852100:VIN852100 VSI852100:VSJ852100 WCE852100:WCF852100 WMA852100:WMB852100 WVW852100:WVX852100 O917636:P917636 JK917636:JL917636 TG917636:TH917636 ADC917636:ADD917636 AMY917636:AMZ917636 AWU917636:AWV917636 BGQ917636:BGR917636 BQM917636:BQN917636 CAI917636:CAJ917636 CKE917636:CKF917636 CUA917636:CUB917636 DDW917636:DDX917636 DNS917636:DNT917636 DXO917636:DXP917636 EHK917636:EHL917636 ERG917636:ERH917636 FBC917636:FBD917636 FKY917636:FKZ917636 FUU917636:FUV917636 GEQ917636:GER917636 GOM917636:GON917636 GYI917636:GYJ917636 HIE917636:HIF917636 HSA917636:HSB917636 IBW917636:IBX917636 ILS917636:ILT917636 IVO917636:IVP917636 JFK917636:JFL917636 JPG917636:JPH917636 JZC917636:JZD917636 KIY917636:KIZ917636 KSU917636:KSV917636 LCQ917636:LCR917636 LMM917636:LMN917636 LWI917636:LWJ917636 MGE917636:MGF917636 MQA917636:MQB917636 MZW917636:MZX917636 NJS917636:NJT917636 NTO917636:NTP917636 ODK917636:ODL917636 ONG917636:ONH917636 OXC917636:OXD917636 PGY917636:PGZ917636 PQU917636:PQV917636 QAQ917636:QAR917636 QKM917636:QKN917636 QUI917636:QUJ917636 REE917636:REF917636 ROA917636:ROB917636 RXW917636:RXX917636 SHS917636:SHT917636 SRO917636:SRP917636 TBK917636:TBL917636 TLG917636:TLH917636 TVC917636:TVD917636 UEY917636:UEZ917636 UOU917636:UOV917636 UYQ917636:UYR917636 VIM917636:VIN917636 VSI917636:VSJ917636 WCE917636:WCF917636 WMA917636:WMB917636 WVW917636:WVX917636 O983172:P983172 JK983172:JL983172 TG983172:TH983172 ADC983172:ADD983172 AMY983172:AMZ983172 AWU983172:AWV983172 BGQ983172:BGR983172 BQM983172:BQN983172 CAI983172:CAJ983172 CKE983172:CKF983172 CUA983172:CUB983172 DDW983172:DDX983172 DNS983172:DNT983172 DXO983172:DXP983172 EHK983172:EHL983172 ERG983172:ERH983172 FBC983172:FBD983172 FKY983172:FKZ983172 FUU983172:FUV983172 GEQ983172:GER983172 GOM983172:GON983172 GYI983172:GYJ983172 HIE983172:HIF983172 HSA983172:HSB983172 IBW983172:IBX983172 ILS983172:ILT983172 IVO983172:IVP983172 JFK983172:JFL983172 JPG983172:JPH983172 JZC983172:JZD983172 KIY983172:KIZ983172 KSU983172:KSV983172 LCQ983172:LCR983172 LMM983172:LMN983172 LWI983172:LWJ983172 MGE983172:MGF983172 MQA983172:MQB983172 MZW983172:MZX983172 NJS983172:NJT983172 NTO983172:NTP983172 ODK983172:ODL983172 ONG983172:ONH983172 OXC983172:OXD983172 PGY983172:PGZ983172 PQU983172:PQV983172 QAQ983172:QAR983172 QKM983172:QKN983172 QUI983172:QUJ983172 REE983172:REF983172 ROA983172:ROB983172 RXW983172:RXX983172 SHS983172:SHT983172 SRO983172:SRP983172 TBK983172:TBL983172 TLG983172:TLH983172 TVC983172:TVD983172 UEY983172:UEZ983172 UOU983172:UOV983172 UYQ983172:UYR983172 VIM983172:VIN983172 VSI983172:VSJ983172 WCE983172:WCF983172 WMA983172:WMB983172 WVW983172:WVX983172">
      <formula1>$AM$132:$AM$134</formula1>
    </dataValidation>
  </dataValidations>
  <pageMargins left="0.70866141732283472" right="0.70866141732283472" top="0.74803149606299213" bottom="0.74803149606299213" header="0.31496062992125984" footer="0.31496062992125984"/>
  <pageSetup paperSize="9" scale="72" orientation="portrait" blackAndWhite="1" r:id="rId1"/>
  <rowBreaks count="1" manualBreakCount="1">
    <brk id="73" max="25"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Y88"/>
  <sheetViews>
    <sheetView view="pageBreakPreview" zoomScaleNormal="100" zoomScaleSheetLayoutView="100" workbookViewId="0">
      <selection activeCell="B9" sqref="B9:M10"/>
    </sheetView>
  </sheetViews>
  <sheetFormatPr defaultColWidth="3.625" defaultRowHeight="13.5"/>
  <cols>
    <col min="1" max="1" width="3.625" style="2" customWidth="1"/>
    <col min="2" max="2" width="2" style="2" customWidth="1"/>
    <col min="3" max="3" width="6.125" style="2" customWidth="1"/>
    <col min="4" max="8" width="3.625" style="2" customWidth="1"/>
    <col min="9" max="9" width="4.375" style="2" customWidth="1"/>
    <col min="10" max="10" width="1.75" style="2" customWidth="1"/>
    <col min="11" max="11" width="3.625" style="2" customWidth="1"/>
    <col min="12" max="12" width="1.5" style="2" customWidth="1"/>
    <col min="13" max="13" width="11.5" style="2" customWidth="1"/>
    <col min="14" max="14" width="2.75" style="2" customWidth="1"/>
    <col min="15" max="15" width="8.25" style="2" customWidth="1"/>
    <col min="16" max="16" width="3.625" style="2" customWidth="1"/>
    <col min="17" max="17" width="2.125" style="2" customWidth="1"/>
    <col min="18" max="18" width="4.25" style="2" customWidth="1"/>
    <col min="19" max="19" width="5.125" style="2" customWidth="1"/>
    <col min="20" max="20" width="2.625" style="2" customWidth="1"/>
    <col min="21" max="21" width="3.125" style="2" customWidth="1"/>
    <col min="22" max="22" width="2.875" style="2" customWidth="1"/>
    <col min="23" max="23" width="6" style="2" customWidth="1"/>
    <col min="24" max="25" width="4.5" style="2" customWidth="1"/>
    <col min="26" max="16384" width="3.625" style="2"/>
  </cols>
  <sheetData>
    <row r="1" spans="1:25" ht="16.5" customHeight="1">
      <c r="A1" s="2" t="s">
        <v>386</v>
      </c>
      <c r="B1" s="317"/>
    </row>
    <row r="2" spans="1:25" ht="16.5" customHeight="1"/>
    <row r="3" spans="1:25" ht="18.75" customHeight="1">
      <c r="A3" s="925" t="s">
        <v>0</v>
      </c>
      <c r="B3" s="925"/>
      <c r="C3" s="925"/>
      <c r="D3" s="925"/>
      <c r="E3" s="925"/>
      <c r="F3" s="925"/>
      <c r="G3" s="925"/>
      <c r="H3" s="925"/>
      <c r="I3" s="925"/>
      <c r="J3" s="925"/>
      <c r="K3" s="925"/>
      <c r="L3" s="925"/>
      <c r="M3" s="925"/>
      <c r="N3" s="925"/>
      <c r="O3" s="925"/>
      <c r="P3" s="925"/>
      <c r="Q3" s="925"/>
      <c r="R3" s="925"/>
      <c r="S3" s="925"/>
      <c r="T3" s="925"/>
      <c r="U3" s="925"/>
      <c r="V3" s="925"/>
      <c r="W3" s="925"/>
      <c r="X3" s="925"/>
      <c r="Y3" s="167"/>
    </row>
    <row r="4" spans="1:25" ht="15.95" customHeight="1"/>
    <row r="5" spans="1:25" ht="15.95" customHeight="1">
      <c r="N5" s="14" t="s">
        <v>7</v>
      </c>
    </row>
    <row r="6" spans="1:25" ht="15.95" customHeight="1">
      <c r="N6" s="725"/>
      <c r="O6" s="725"/>
      <c r="P6" s="725"/>
      <c r="Q6" s="725"/>
      <c r="R6" s="725"/>
      <c r="S6" s="725"/>
      <c r="T6" s="725"/>
      <c r="U6" s="725"/>
      <c r="V6" s="725"/>
      <c r="W6" s="725"/>
      <c r="X6" s="725"/>
      <c r="Y6" s="170"/>
    </row>
    <row r="7" spans="1:25" ht="15.95" customHeight="1">
      <c r="A7" s="1" t="s">
        <v>49</v>
      </c>
      <c r="B7" s="1"/>
      <c r="C7" s="1"/>
      <c r="D7" s="1"/>
      <c r="E7" s="1"/>
      <c r="F7" s="1"/>
      <c r="G7" s="1"/>
      <c r="H7" s="1"/>
      <c r="I7" s="1"/>
      <c r="J7" s="1"/>
      <c r="K7" s="1"/>
      <c r="L7" s="1"/>
      <c r="M7" s="1"/>
      <c r="N7" s="1"/>
      <c r="O7" s="1"/>
      <c r="P7" s="1"/>
      <c r="Q7" s="1"/>
      <c r="R7" s="1"/>
      <c r="S7" s="1"/>
      <c r="T7" s="1"/>
      <c r="U7" s="1"/>
      <c r="V7" s="1"/>
      <c r="W7" s="1"/>
      <c r="X7" s="1"/>
      <c r="Y7" s="1"/>
    </row>
    <row r="8" spans="1:25" ht="15.95" customHeight="1">
      <c r="A8" s="1" t="s">
        <v>8</v>
      </c>
      <c r="B8" s="1"/>
      <c r="C8" s="1"/>
      <c r="D8" s="1"/>
      <c r="E8" s="1"/>
      <c r="F8" s="1"/>
      <c r="G8" s="1"/>
      <c r="H8" s="1"/>
      <c r="I8" s="1"/>
      <c r="J8" s="1"/>
      <c r="K8" s="1"/>
      <c r="L8" s="1"/>
      <c r="M8" s="1"/>
      <c r="N8" s="1"/>
      <c r="O8" s="1"/>
      <c r="P8" s="1"/>
      <c r="Q8" s="1"/>
      <c r="R8" s="1"/>
      <c r="S8" s="1"/>
      <c r="T8" s="1"/>
      <c r="U8" s="1"/>
      <c r="V8" s="1"/>
      <c r="W8" s="1"/>
      <c r="X8" s="1"/>
      <c r="Y8" s="1"/>
    </row>
    <row r="9" spans="1:25" ht="15.95" customHeight="1">
      <c r="A9" s="1"/>
      <c r="B9" s="926" t="s">
        <v>1</v>
      </c>
      <c r="C9" s="926"/>
      <c r="D9" s="926"/>
      <c r="E9" s="926"/>
      <c r="F9" s="926"/>
      <c r="G9" s="926"/>
      <c r="H9" s="926"/>
      <c r="I9" s="926"/>
      <c r="J9" s="926"/>
      <c r="K9" s="926"/>
      <c r="L9" s="926"/>
      <c r="M9" s="926"/>
      <c r="N9" s="880" t="s">
        <v>4</v>
      </c>
      <c r="O9" s="881"/>
      <c r="P9" s="881"/>
      <c r="Q9" s="881"/>
      <c r="R9" s="881"/>
      <c r="S9" s="881"/>
      <c r="T9" s="881"/>
      <c r="U9" s="881"/>
      <c r="V9" s="881"/>
      <c r="W9" s="881"/>
      <c r="X9" s="882"/>
      <c r="Y9" s="172"/>
    </row>
    <row r="10" spans="1:25" ht="15.95" customHeight="1">
      <c r="A10" s="1"/>
      <c r="B10" s="926"/>
      <c r="C10" s="926"/>
      <c r="D10" s="926"/>
      <c r="E10" s="926"/>
      <c r="F10" s="926"/>
      <c r="G10" s="926"/>
      <c r="H10" s="926"/>
      <c r="I10" s="926"/>
      <c r="J10" s="926"/>
      <c r="K10" s="926"/>
      <c r="L10" s="926"/>
      <c r="M10" s="926"/>
      <c r="N10" s="883"/>
      <c r="O10" s="884"/>
      <c r="P10" s="884"/>
      <c r="Q10" s="884"/>
      <c r="R10" s="884"/>
      <c r="S10" s="884"/>
      <c r="T10" s="884"/>
      <c r="U10" s="884"/>
      <c r="V10" s="884"/>
      <c r="W10" s="884"/>
      <c r="X10" s="885"/>
      <c r="Y10" s="169"/>
    </row>
    <row r="11" spans="1:25" ht="15.95" customHeight="1">
      <c r="A11" s="1"/>
      <c r="B11" s="927" t="s">
        <v>141</v>
      </c>
      <c r="C11" s="928"/>
      <c r="D11" s="928"/>
      <c r="E11" s="928"/>
      <c r="F11" s="928"/>
      <c r="G11" s="928"/>
      <c r="H11" s="928"/>
      <c r="I11" s="928"/>
      <c r="J11" s="928"/>
      <c r="K11" s="928"/>
      <c r="L11" s="928"/>
      <c r="M11" s="929"/>
      <c r="N11" s="145" t="s">
        <v>5</v>
      </c>
      <c r="O11" s="930"/>
      <c r="P11" s="930"/>
      <c r="Q11" s="930"/>
      <c r="R11" s="930"/>
      <c r="S11" s="930"/>
      <c r="T11" s="930"/>
      <c r="U11" s="930"/>
      <c r="V11" s="930"/>
      <c r="W11" s="930"/>
      <c r="X11" s="62" t="s">
        <v>43</v>
      </c>
      <c r="Y11" s="142"/>
    </row>
    <row r="12" spans="1:25" ht="15.95" customHeight="1">
      <c r="A12" s="12"/>
      <c r="B12" s="63"/>
      <c r="C12" s="64"/>
      <c r="D12" s="64"/>
      <c r="E12" s="64" t="s">
        <v>54</v>
      </c>
      <c r="F12" s="64"/>
      <c r="G12" s="64"/>
      <c r="H12" s="64"/>
      <c r="I12" s="64"/>
      <c r="J12" s="64"/>
      <c r="K12" s="64"/>
      <c r="L12" s="64"/>
      <c r="M12" s="65"/>
      <c r="N12" s="145" t="s">
        <v>170</v>
      </c>
      <c r="O12" s="930"/>
      <c r="P12" s="930"/>
      <c r="Q12" s="930"/>
      <c r="R12" s="930"/>
      <c r="S12" s="930"/>
      <c r="T12" s="930"/>
      <c r="U12" s="930"/>
      <c r="V12" s="930"/>
      <c r="W12" s="930"/>
      <c r="X12" s="62" t="s">
        <v>43</v>
      </c>
      <c r="Y12" s="142"/>
    </row>
    <row r="13" spans="1:25" ht="15.95" customHeight="1">
      <c r="A13" s="1"/>
      <c r="B13" s="927" t="s">
        <v>2</v>
      </c>
      <c r="C13" s="928"/>
      <c r="D13" s="928"/>
      <c r="E13" s="928"/>
      <c r="F13" s="928"/>
      <c r="G13" s="928"/>
      <c r="H13" s="928"/>
      <c r="I13" s="928"/>
      <c r="J13" s="928"/>
      <c r="K13" s="928"/>
      <c r="L13" s="928"/>
      <c r="M13" s="929"/>
      <c r="N13" s="145" t="s">
        <v>171</v>
      </c>
      <c r="O13" s="930"/>
      <c r="P13" s="930"/>
      <c r="Q13" s="930"/>
      <c r="R13" s="930"/>
      <c r="S13" s="930"/>
      <c r="T13" s="930"/>
      <c r="U13" s="930"/>
      <c r="V13" s="930"/>
      <c r="W13" s="930"/>
      <c r="X13" s="62" t="s">
        <v>43</v>
      </c>
      <c r="Y13" s="19"/>
    </row>
    <row r="14" spans="1:25" ht="15.95" customHeight="1">
      <c r="A14" s="1"/>
      <c r="B14" s="927" t="s">
        <v>3</v>
      </c>
      <c r="C14" s="928"/>
      <c r="D14" s="928"/>
      <c r="E14" s="928"/>
      <c r="F14" s="928"/>
      <c r="G14" s="928"/>
      <c r="H14" s="928"/>
      <c r="I14" s="928"/>
      <c r="J14" s="928"/>
      <c r="K14" s="928"/>
      <c r="L14" s="928"/>
      <c r="M14" s="929"/>
      <c r="N14" s="63" t="s">
        <v>172</v>
      </c>
      <c r="O14" s="66"/>
      <c r="P14" s="930"/>
      <c r="Q14" s="930"/>
      <c r="R14" s="930"/>
      <c r="S14" s="930"/>
      <c r="T14" s="930"/>
      <c r="U14" s="930"/>
      <c r="V14" s="930"/>
      <c r="W14" s="930"/>
      <c r="X14" s="62" t="s">
        <v>43</v>
      </c>
      <c r="Y14" s="67"/>
    </row>
    <row r="15" spans="1:25" ht="15.95" customHeight="1">
      <c r="B15" s="129" t="s">
        <v>50</v>
      </c>
      <c r="C15" s="1"/>
      <c r="D15" s="1"/>
      <c r="E15" s="1"/>
      <c r="F15" s="1"/>
      <c r="G15" s="1"/>
      <c r="H15" s="1"/>
      <c r="I15" s="1"/>
      <c r="J15" s="1"/>
      <c r="K15" s="1"/>
      <c r="L15" s="1"/>
      <c r="M15" s="1"/>
      <c r="N15" s="1"/>
      <c r="O15" s="1"/>
      <c r="P15" s="1"/>
      <c r="Q15" s="1"/>
      <c r="R15" s="1"/>
      <c r="S15" s="1"/>
      <c r="T15" s="1"/>
      <c r="U15" s="1"/>
      <c r="V15" s="1"/>
      <c r="W15" s="1"/>
      <c r="X15" s="1"/>
    </row>
    <row r="16" spans="1:25" ht="13.5" customHeight="1">
      <c r="A16" s="148"/>
      <c r="C16" s="148"/>
      <c r="D16" s="148"/>
      <c r="E16" s="148"/>
      <c r="F16" s="148"/>
      <c r="G16" s="148"/>
      <c r="H16" s="148"/>
      <c r="I16" s="148"/>
      <c r="J16" s="148"/>
      <c r="K16" s="148"/>
      <c r="L16" s="148"/>
      <c r="M16" s="148"/>
      <c r="N16" s="172"/>
      <c r="O16" s="172"/>
      <c r="P16" s="172"/>
      <c r="Q16" s="172"/>
      <c r="R16" s="172"/>
      <c r="S16" s="172"/>
      <c r="T16" s="172"/>
      <c r="U16" s="172"/>
      <c r="V16" s="172"/>
      <c r="W16" s="172"/>
      <c r="X16" s="172"/>
    </row>
    <row r="17" spans="1:25" ht="15.95" customHeight="1">
      <c r="A17" s="2" t="s">
        <v>9</v>
      </c>
      <c r="Y17" s="92"/>
    </row>
    <row r="18" spans="1:25" ht="15.95" customHeight="1">
      <c r="B18" s="2" t="s">
        <v>10</v>
      </c>
      <c r="Y18" s="68"/>
    </row>
    <row r="19" spans="1:25" ht="15.95" customHeight="1">
      <c r="B19" s="164" t="s">
        <v>11</v>
      </c>
      <c r="C19" s="165"/>
      <c r="D19" s="165"/>
      <c r="E19" s="165"/>
      <c r="F19" s="168"/>
      <c r="G19" s="69" t="s">
        <v>173</v>
      </c>
      <c r="H19" s="934"/>
      <c r="I19" s="934"/>
      <c r="J19" s="934"/>
      <c r="K19" s="70" t="s">
        <v>43</v>
      </c>
      <c r="L19" s="169"/>
      <c r="M19" s="71" t="s">
        <v>12</v>
      </c>
      <c r="N19" s="72"/>
      <c r="O19" s="73"/>
      <c r="P19" s="145" t="s">
        <v>174</v>
      </c>
      <c r="Q19" s="146"/>
      <c r="R19" s="890">
        <f>ROUND(H19/12,0)</f>
        <v>0</v>
      </c>
      <c r="S19" s="890"/>
      <c r="T19" s="890"/>
      <c r="U19" s="70" t="s">
        <v>43</v>
      </c>
      <c r="V19" s="169"/>
      <c r="W19" s="19"/>
      <c r="X19" s="12"/>
      <c r="Y19" s="68"/>
    </row>
    <row r="20" spans="1:25" ht="15.95" customHeight="1">
      <c r="B20" s="935" t="s">
        <v>13</v>
      </c>
      <c r="C20" s="935"/>
      <c r="D20" s="935"/>
      <c r="E20" s="935"/>
      <c r="F20" s="935"/>
      <c r="G20" s="935"/>
      <c r="H20" s="935"/>
      <c r="I20" s="935"/>
      <c r="J20" s="935"/>
      <c r="K20" s="935"/>
      <c r="L20" s="935"/>
      <c r="M20" s="935"/>
      <c r="N20" s="935"/>
      <c r="O20" s="935"/>
      <c r="P20" s="935"/>
      <c r="Q20" s="935"/>
      <c r="R20" s="935"/>
      <c r="S20" s="935"/>
      <c r="T20" s="935"/>
      <c r="U20" s="935"/>
      <c r="V20" s="935"/>
      <c r="W20" s="935"/>
      <c r="X20" s="935"/>
      <c r="Y20" s="68"/>
    </row>
    <row r="21" spans="1:25" ht="13.5" customHeight="1">
      <c r="Y21" s="68"/>
    </row>
    <row r="22" spans="1:25" ht="15.95" customHeight="1">
      <c r="A22" s="2" t="s">
        <v>14</v>
      </c>
      <c r="P22" s="936" t="s">
        <v>15</v>
      </c>
      <c r="Q22" s="937"/>
      <c r="R22" s="937"/>
      <c r="S22" s="938"/>
      <c r="T22" s="942" t="s">
        <v>175</v>
      </c>
      <c r="U22" s="944"/>
      <c r="V22" s="945"/>
      <c r="W22" s="945"/>
      <c r="X22" s="1112" t="s">
        <v>25</v>
      </c>
      <c r="Y22" s="68"/>
    </row>
    <row r="23" spans="1:25" ht="15.95" customHeight="1">
      <c r="P23" s="939"/>
      <c r="Q23" s="940"/>
      <c r="R23" s="940"/>
      <c r="S23" s="941"/>
      <c r="T23" s="943"/>
      <c r="U23" s="946"/>
      <c r="V23" s="946"/>
      <c r="W23" s="946"/>
      <c r="X23" s="1113"/>
      <c r="Y23" s="68"/>
    </row>
    <row r="24" spans="1:25" ht="13.5" customHeight="1">
      <c r="P24" s="74"/>
      <c r="Q24" s="74"/>
      <c r="R24" s="74"/>
      <c r="S24" s="74"/>
      <c r="T24" s="170"/>
      <c r="U24" s="170"/>
      <c r="V24" s="170"/>
      <c r="W24" s="170"/>
      <c r="X24" s="170"/>
      <c r="Y24" s="68"/>
    </row>
    <row r="25" spans="1:25" ht="15.95" customHeight="1">
      <c r="A25" s="2" t="s">
        <v>45</v>
      </c>
      <c r="N25" s="931" t="s">
        <v>48</v>
      </c>
      <c r="O25" s="932"/>
      <c r="P25" s="932"/>
      <c r="Q25" s="932"/>
      <c r="R25" s="932"/>
      <c r="S25" s="932"/>
      <c r="T25" s="932"/>
      <c r="U25" s="889"/>
      <c r="V25" s="890"/>
      <c r="W25" s="890"/>
      <c r="X25" s="147" t="s">
        <v>43</v>
      </c>
      <c r="Y25" s="68"/>
    </row>
    <row r="26" spans="1:25" ht="13.5" customHeight="1">
      <c r="P26" s="74"/>
      <c r="Q26" s="74"/>
      <c r="R26" s="74"/>
      <c r="S26" s="74"/>
      <c r="T26" s="170"/>
      <c r="U26" s="170"/>
      <c r="V26" s="170"/>
      <c r="W26" s="170"/>
      <c r="X26" s="170"/>
      <c r="Y26" s="68"/>
    </row>
    <row r="27" spans="1:25" ht="13.5" customHeight="1">
      <c r="P27" s="74"/>
      <c r="Q27" s="74"/>
      <c r="R27" s="74"/>
      <c r="S27" s="74"/>
      <c r="T27" s="170"/>
      <c r="U27" s="170"/>
      <c r="V27" s="170"/>
      <c r="W27" s="170"/>
      <c r="X27" s="170"/>
      <c r="Y27" s="68"/>
    </row>
    <row r="28" spans="1:25" ht="15.95" customHeight="1">
      <c r="A28" s="2" t="s">
        <v>16</v>
      </c>
    </row>
    <row r="29" spans="1:25" ht="13.5" customHeight="1"/>
    <row r="30" spans="1:25" ht="8.25" customHeight="1">
      <c r="B30" s="75"/>
      <c r="C30" s="76"/>
      <c r="D30" s="76"/>
      <c r="E30" s="76"/>
      <c r="F30" s="76"/>
      <c r="G30" s="76"/>
      <c r="H30" s="76"/>
      <c r="I30" s="76"/>
      <c r="J30" s="76"/>
      <c r="K30" s="76"/>
      <c r="L30" s="76"/>
      <c r="M30" s="76"/>
      <c r="N30" s="76"/>
      <c r="O30" s="76"/>
      <c r="P30" s="76"/>
      <c r="Q30" s="76"/>
      <c r="R30" s="76"/>
      <c r="S30" s="77"/>
      <c r="T30" s="75"/>
      <c r="U30" s="76"/>
      <c r="V30" s="76"/>
      <c r="W30" s="76"/>
      <c r="X30" s="77"/>
    </row>
    <row r="31" spans="1:25" ht="15.95" customHeight="1">
      <c r="B31" s="3"/>
      <c r="C31" s="1" t="s">
        <v>44</v>
      </c>
      <c r="D31" s="1"/>
      <c r="E31" s="1"/>
      <c r="F31" s="1"/>
      <c r="G31" s="1"/>
      <c r="H31" s="1"/>
      <c r="I31" s="1"/>
      <c r="J31" s="1"/>
      <c r="K31" s="1"/>
      <c r="L31" s="1"/>
      <c r="M31" s="1"/>
      <c r="N31" s="1"/>
      <c r="O31" s="1"/>
      <c r="P31" s="1"/>
      <c r="Q31" s="1"/>
      <c r="R31" s="1"/>
      <c r="S31" s="10"/>
      <c r="T31" s="3"/>
      <c r="U31" s="1"/>
      <c r="V31" s="1"/>
      <c r="W31" s="1"/>
      <c r="X31" s="10"/>
    </row>
    <row r="32" spans="1:25" ht="8.25" customHeight="1">
      <c r="B32" s="3"/>
      <c r="C32" s="1"/>
      <c r="D32" s="1"/>
      <c r="E32" s="1"/>
      <c r="F32" s="1"/>
      <c r="G32" s="1"/>
      <c r="H32" s="1"/>
      <c r="I32" s="1"/>
      <c r="J32" s="1"/>
      <c r="K32" s="1"/>
      <c r="L32" s="1"/>
      <c r="M32" s="1"/>
      <c r="N32" s="1"/>
      <c r="O32" s="1"/>
      <c r="P32" s="1"/>
      <c r="Q32" s="1"/>
      <c r="R32" s="1"/>
      <c r="S32" s="10"/>
      <c r="T32" s="3"/>
      <c r="U32" s="1"/>
      <c r="V32" s="1"/>
      <c r="W32" s="1"/>
      <c r="X32" s="10"/>
    </row>
    <row r="33" spans="1:24" s="81" customFormat="1" ht="15.95" customHeight="1">
      <c r="A33" s="78"/>
      <c r="B33" s="79"/>
      <c r="C33" s="12" t="s">
        <v>51</v>
      </c>
      <c r="D33" s="12"/>
      <c r="E33" s="12"/>
      <c r="F33" s="12"/>
      <c r="G33" s="12"/>
      <c r="H33" s="12"/>
      <c r="I33" s="12"/>
      <c r="J33" s="12"/>
      <c r="K33" s="12"/>
      <c r="L33" s="12"/>
      <c r="M33" s="12"/>
      <c r="N33" s="12"/>
      <c r="O33" s="12"/>
      <c r="P33" s="12"/>
      <c r="Q33" s="12"/>
      <c r="R33" s="12"/>
      <c r="S33" s="80"/>
      <c r="T33" s="79"/>
      <c r="U33" s="12"/>
      <c r="V33" s="12"/>
      <c r="W33" s="12"/>
      <c r="X33" s="80"/>
    </row>
    <row r="34" spans="1:24" s="81" customFormat="1" ht="15.95" customHeight="1">
      <c r="A34" s="78"/>
      <c r="B34" s="79"/>
      <c r="C34" s="12"/>
      <c r="D34" s="12" t="s">
        <v>176</v>
      </c>
      <c r="E34" s="12" t="s">
        <v>52</v>
      </c>
      <c r="F34" s="12"/>
      <c r="G34" s="12"/>
      <c r="H34" s="12"/>
      <c r="I34" s="12"/>
      <c r="J34" s="12"/>
      <c r="K34" s="12"/>
      <c r="L34" s="12"/>
      <c r="M34" s="12"/>
      <c r="N34" s="12"/>
      <c r="O34" s="12"/>
      <c r="P34" s="12"/>
      <c r="Q34" s="12"/>
      <c r="R34" s="12"/>
      <c r="S34" s="80"/>
      <c r="T34" s="79"/>
      <c r="U34" s="12"/>
      <c r="V34" s="12"/>
      <c r="W34" s="12"/>
      <c r="X34" s="80"/>
    </row>
    <row r="35" spans="1:24" s="81" customFormat="1" ht="15.95" customHeight="1">
      <c r="A35" s="78"/>
      <c r="B35" s="79"/>
      <c r="C35" s="12"/>
      <c r="D35" s="19" t="s">
        <v>177</v>
      </c>
      <c r="E35" s="950">
        <v>54180</v>
      </c>
      <c r="F35" s="950"/>
      <c r="G35" s="950"/>
      <c r="H35" s="12" t="s">
        <v>27</v>
      </c>
      <c r="I35" s="12"/>
      <c r="J35" s="12"/>
      <c r="K35" s="20" t="s">
        <v>24</v>
      </c>
      <c r="L35" s="12"/>
      <c r="M35" s="951" t="s">
        <v>17</v>
      </c>
      <c r="N35" s="951"/>
      <c r="O35" s="951"/>
      <c r="P35" s="952">
        <f>O11</f>
        <v>0</v>
      </c>
      <c r="Q35" s="952"/>
      <c r="R35" s="952"/>
      <c r="S35" s="80" t="s">
        <v>25</v>
      </c>
      <c r="T35" s="82" t="s">
        <v>178</v>
      </c>
      <c r="U35" s="953">
        <f>E35*P35</f>
        <v>0</v>
      </c>
      <c r="V35" s="953"/>
      <c r="W35" s="953"/>
      <c r="X35" s="80" t="s">
        <v>28</v>
      </c>
    </row>
    <row r="36" spans="1:24" s="81" customFormat="1" ht="15.75" customHeight="1">
      <c r="A36" s="78"/>
      <c r="B36" s="79"/>
      <c r="C36" s="12"/>
      <c r="D36" s="142" t="s">
        <v>53</v>
      </c>
      <c r="E36" s="163"/>
      <c r="F36" s="163"/>
      <c r="G36" s="163"/>
      <c r="H36" s="12"/>
      <c r="I36" s="12"/>
      <c r="J36" s="12"/>
      <c r="K36" s="20"/>
      <c r="L36" s="12"/>
      <c r="M36" s="21"/>
      <c r="N36" s="21"/>
      <c r="O36" s="21"/>
      <c r="P36" s="83"/>
      <c r="Q36" s="83"/>
      <c r="R36" s="83"/>
      <c r="S36" s="80"/>
      <c r="T36" s="82"/>
      <c r="U36" s="59"/>
      <c r="V36" s="59"/>
      <c r="W36" s="59"/>
      <c r="X36" s="80"/>
    </row>
    <row r="37" spans="1:24" s="81" customFormat="1" ht="15.75" customHeight="1">
      <c r="A37" s="78"/>
      <c r="B37" s="79"/>
      <c r="C37" s="12"/>
      <c r="D37" s="19" t="s">
        <v>177</v>
      </c>
      <c r="E37" s="950">
        <v>54180</v>
      </c>
      <c r="F37" s="950"/>
      <c r="G37" s="950"/>
      <c r="H37" s="12" t="s">
        <v>27</v>
      </c>
      <c r="I37" s="12"/>
      <c r="J37" s="12"/>
      <c r="K37" s="20" t="s">
        <v>24</v>
      </c>
      <c r="L37" s="12"/>
      <c r="M37" s="951" t="s">
        <v>55</v>
      </c>
      <c r="N37" s="951"/>
      <c r="O37" s="951"/>
      <c r="P37" s="952">
        <f>O12</f>
        <v>0</v>
      </c>
      <c r="Q37" s="952"/>
      <c r="R37" s="952"/>
      <c r="S37" s="80" t="s">
        <v>25</v>
      </c>
      <c r="T37" s="82" t="s">
        <v>178</v>
      </c>
      <c r="U37" s="953">
        <f>E37*P37</f>
        <v>0</v>
      </c>
      <c r="V37" s="953"/>
      <c r="W37" s="953"/>
      <c r="X37" s="80" t="s">
        <v>28</v>
      </c>
    </row>
    <row r="38" spans="1:24" ht="15.75" customHeight="1">
      <c r="B38" s="3"/>
      <c r="C38" s="1"/>
      <c r="D38" s="140"/>
      <c r="E38" s="174"/>
      <c r="F38" s="174"/>
      <c r="G38" s="174"/>
      <c r="H38" s="1"/>
      <c r="I38" s="1"/>
      <c r="J38" s="1"/>
      <c r="K38" s="170"/>
      <c r="L38" s="1"/>
      <c r="M38" s="171"/>
      <c r="N38" s="171"/>
      <c r="O38" s="171"/>
      <c r="P38" s="84"/>
      <c r="Q38" s="84"/>
      <c r="R38" s="84"/>
      <c r="S38" s="10"/>
      <c r="T38" s="9"/>
      <c r="U38" s="162"/>
      <c r="V38" s="162"/>
      <c r="W38" s="162"/>
      <c r="X38" s="10"/>
    </row>
    <row r="39" spans="1:24" ht="15.95" customHeight="1">
      <c r="B39" s="3"/>
      <c r="C39" s="172" t="s">
        <v>18</v>
      </c>
      <c r="D39" s="1"/>
      <c r="E39" s="1"/>
      <c r="F39" s="1"/>
      <c r="G39" s="1"/>
      <c r="H39" s="1"/>
      <c r="I39" s="1"/>
      <c r="J39" s="1"/>
      <c r="K39" s="1"/>
      <c r="L39" s="954"/>
      <c r="M39" s="954"/>
      <c r="N39" s="954"/>
      <c r="O39" s="954"/>
      <c r="P39" s="140"/>
      <c r="Q39" s="140"/>
      <c r="R39" s="140"/>
      <c r="S39" s="10"/>
      <c r="T39" s="3"/>
      <c r="U39" s="1"/>
      <c r="V39" s="1"/>
      <c r="W39" s="1"/>
      <c r="X39" s="10"/>
    </row>
    <row r="40" spans="1:24" ht="8.25" customHeight="1">
      <c r="B40" s="3"/>
      <c r="C40" s="172"/>
      <c r="D40" s="1"/>
      <c r="E40" s="1"/>
      <c r="F40" s="1"/>
      <c r="G40" s="1"/>
      <c r="H40" s="1"/>
      <c r="I40" s="1"/>
      <c r="J40" s="1"/>
      <c r="K40" s="1"/>
      <c r="L40" s="170"/>
      <c r="M40" s="170"/>
      <c r="N40" s="170"/>
      <c r="O40" s="170"/>
      <c r="P40" s="140"/>
      <c r="Q40" s="140"/>
      <c r="R40" s="140"/>
      <c r="S40" s="10"/>
      <c r="T40" s="3"/>
      <c r="U40" s="1"/>
      <c r="V40" s="1"/>
      <c r="W40" s="1"/>
      <c r="X40" s="10"/>
    </row>
    <row r="41" spans="1:24" ht="15.95" customHeight="1">
      <c r="B41" s="3"/>
      <c r="C41" s="1"/>
      <c r="D41" s="1" t="s">
        <v>179</v>
      </c>
      <c r="E41" s="955" t="s">
        <v>30</v>
      </c>
      <c r="F41" s="955"/>
      <c r="G41" s="955"/>
      <c r="H41" s="955"/>
      <c r="I41" s="1"/>
      <c r="J41" s="1"/>
      <c r="K41" s="1"/>
      <c r="L41" s="169"/>
      <c r="M41" s="714" t="s">
        <v>56</v>
      </c>
      <c r="N41" s="714"/>
      <c r="O41" s="714"/>
      <c r="P41" s="956">
        <f>R19</f>
        <v>0</v>
      </c>
      <c r="Q41" s="956"/>
      <c r="R41" s="956"/>
      <c r="S41" s="10" t="s">
        <v>25</v>
      </c>
      <c r="T41" s="9" t="s">
        <v>178</v>
      </c>
      <c r="U41" s="957"/>
      <c r="V41" s="957"/>
      <c r="W41" s="957"/>
      <c r="X41" s="10" t="s">
        <v>28</v>
      </c>
    </row>
    <row r="42" spans="1:24" ht="8.25" customHeight="1">
      <c r="B42" s="3"/>
      <c r="C42" s="1"/>
      <c r="D42" s="1"/>
      <c r="E42" s="171"/>
      <c r="F42" s="171"/>
      <c r="G42" s="171"/>
      <c r="H42" s="171"/>
      <c r="I42" s="1"/>
      <c r="J42" s="1"/>
      <c r="K42" s="1"/>
      <c r="L42" s="169"/>
      <c r="M42" s="142"/>
      <c r="N42" s="142"/>
      <c r="O42" s="142"/>
      <c r="P42" s="85"/>
      <c r="Q42" s="85"/>
      <c r="R42" s="85"/>
      <c r="S42" s="10"/>
      <c r="T42" s="9"/>
      <c r="U42" s="162"/>
      <c r="V42" s="162"/>
      <c r="W42" s="162"/>
      <c r="X42" s="10"/>
    </row>
    <row r="43" spans="1:24" ht="15.95" customHeight="1">
      <c r="B43" s="3"/>
      <c r="C43" s="1"/>
      <c r="D43" s="1" t="s">
        <v>180</v>
      </c>
      <c r="E43" s="949" t="s">
        <v>19</v>
      </c>
      <c r="F43" s="949"/>
      <c r="G43" s="949"/>
      <c r="H43" s="949"/>
      <c r="I43" s="172"/>
      <c r="J43" s="1"/>
      <c r="K43" s="1"/>
      <c r="L43" s="1"/>
      <c r="M43" s="1"/>
      <c r="N43" s="1"/>
      <c r="O43" s="1"/>
      <c r="P43" s="140"/>
      <c r="Q43" s="140"/>
      <c r="R43" s="140"/>
      <c r="S43" s="10"/>
      <c r="T43" s="3"/>
      <c r="U43" s="1"/>
      <c r="V43" s="1"/>
      <c r="W43" s="1"/>
      <c r="X43" s="10"/>
    </row>
    <row r="44" spans="1:24" ht="15.95" customHeight="1">
      <c r="B44" s="3"/>
      <c r="C44" s="1"/>
      <c r="D44" s="140" t="s">
        <v>177</v>
      </c>
      <c r="E44" s="950"/>
      <c r="F44" s="950"/>
      <c r="G44" s="950"/>
      <c r="H44" s="1" t="s">
        <v>27</v>
      </c>
      <c r="I44" s="1"/>
      <c r="J44" s="1"/>
      <c r="K44" s="170" t="s">
        <v>24</v>
      </c>
      <c r="L44" s="1"/>
      <c r="M44" s="962" t="s">
        <v>57</v>
      </c>
      <c r="N44" s="962"/>
      <c r="O44" s="962"/>
      <c r="P44" s="963">
        <f>H19</f>
        <v>0</v>
      </c>
      <c r="Q44" s="963"/>
      <c r="R44" s="963"/>
      <c r="S44" s="10" t="s">
        <v>25</v>
      </c>
      <c r="T44" s="9" t="s">
        <v>178</v>
      </c>
      <c r="U44" s="957">
        <f>E44*P44</f>
        <v>0</v>
      </c>
      <c r="V44" s="957"/>
      <c r="W44" s="957"/>
      <c r="X44" s="10" t="s">
        <v>28</v>
      </c>
    </row>
    <row r="45" spans="1:24" ht="15.95" customHeight="1">
      <c r="B45" s="3"/>
      <c r="C45" s="1"/>
      <c r="D45" s="140"/>
      <c r="E45" s="1111" t="s">
        <v>322</v>
      </c>
      <c r="F45" s="1111"/>
      <c r="G45" s="1111"/>
      <c r="H45" s="1111"/>
      <c r="I45" s="1111"/>
      <c r="J45" s="1111"/>
      <c r="K45" s="1111"/>
      <c r="L45" s="1111"/>
      <c r="M45" s="1111"/>
      <c r="N45" s="1111"/>
      <c r="O45" s="1111"/>
      <c r="P45" s="84"/>
      <c r="Q45" s="84"/>
      <c r="R45" s="84"/>
      <c r="S45" s="10"/>
      <c r="T45" s="9"/>
      <c r="U45" s="162"/>
      <c r="V45" s="162"/>
      <c r="W45" s="162"/>
      <c r="X45" s="10"/>
    </row>
    <row r="46" spans="1:24" ht="8.25" customHeight="1">
      <c r="B46" s="3"/>
      <c r="C46" s="1"/>
      <c r="D46" s="140"/>
      <c r="E46" s="174"/>
      <c r="F46" s="174"/>
      <c r="G46" s="174"/>
      <c r="H46" s="1"/>
      <c r="I46" s="1"/>
      <c r="J46" s="1"/>
      <c r="K46" s="170"/>
      <c r="L46" s="1"/>
      <c r="M46" s="171"/>
      <c r="N46" s="171"/>
      <c r="O46" s="171"/>
      <c r="P46" s="84"/>
      <c r="Q46" s="84"/>
      <c r="R46" s="84"/>
      <c r="S46" s="10"/>
      <c r="T46" s="9"/>
      <c r="U46" s="162"/>
      <c r="V46" s="162"/>
      <c r="W46" s="162"/>
      <c r="X46" s="10"/>
    </row>
    <row r="47" spans="1:24" ht="15.95" customHeight="1">
      <c r="B47" s="3"/>
      <c r="C47" s="172" t="s">
        <v>20</v>
      </c>
      <c r="D47" s="1"/>
      <c r="E47" s="1"/>
      <c r="F47" s="1"/>
      <c r="G47" s="1"/>
      <c r="H47" s="1"/>
      <c r="I47" s="1"/>
      <c r="J47" s="1"/>
      <c r="K47" s="1"/>
      <c r="L47" s="1"/>
      <c r="M47" s="1"/>
      <c r="N47" s="1"/>
      <c r="O47" s="1"/>
      <c r="P47" s="140"/>
      <c r="Q47" s="140"/>
      <c r="R47" s="140"/>
      <c r="S47" s="10"/>
      <c r="T47" s="9" t="s">
        <v>178</v>
      </c>
      <c r="U47" s="957"/>
      <c r="V47" s="957"/>
      <c r="W47" s="957"/>
      <c r="X47" s="10" t="s">
        <v>28</v>
      </c>
    </row>
    <row r="48" spans="1:24" ht="8.25" customHeight="1">
      <c r="B48" s="3"/>
      <c r="C48" s="172"/>
      <c r="D48" s="1"/>
      <c r="E48" s="1"/>
      <c r="F48" s="1"/>
      <c r="G48" s="1"/>
      <c r="H48" s="1"/>
      <c r="I48" s="1"/>
      <c r="J48" s="1"/>
      <c r="K48" s="1"/>
      <c r="L48" s="1"/>
      <c r="M48" s="1"/>
      <c r="N48" s="1"/>
      <c r="O48" s="1"/>
      <c r="P48" s="140"/>
      <c r="Q48" s="140"/>
      <c r="R48" s="140"/>
      <c r="S48" s="10"/>
      <c r="T48" s="9"/>
      <c r="U48" s="162"/>
      <c r="V48" s="162"/>
      <c r="W48" s="162"/>
      <c r="X48" s="10"/>
    </row>
    <row r="49" spans="2:24" ht="15.95" customHeight="1">
      <c r="B49" s="3"/>
      <c r="C49" s="172" t="s">
        <v>21</v>
      </c>
      <c r="D49" s="1"/>
      <c r="E49" s="1"/>
      <c r="F49" s="1"/>
      <c r="G49" s="1"/>
      <c r="H49" s="1"/>
      <c r="I49" s="1"/>
      <c r="J49" s="1"/>
      <c r="K49" s="1"/>
      <c r="L49" s="1"/>
      <c r="M49" s="1"/>
      <c r="N49" s="1"/>
      <c r="O49" s="1"/>
      <c r="P49" s="140"/>
      <c r="Q49" s="140"/>
      <c r="R49" s="140"/>
      <c r="S49" s="10"/>
      <c r="T49" s="3"/>
      <c r="U49" s="1"/>
      <c r="V49" s="1"/>
      <c r="W49" s="1"/>
      <c r="X49" s="10"/>
    </row>
    <row r="50" spans="2:24" ht="15.95" customHeight="1">
      <c r="B50" s="3"/>
      <c r="C50" s="1"/>
      <c r="D50" s="140" t="s">
        <v>177</v>
      </c>
      <c r="E50" s="964">
        <v>27640</v>
      </c>
      <c r="F50" s="964"/>
      <c r="G50" s="964"/>
      <c r="H50" s="1" t="s">
        <v>29</v>
      </c>
      <c r="I50" s="1"/>
      <c r="J50" s="1"/>
      <c r="K50" s="170" t="s">
        <v>24</v>
      </c>
      <c r="L50" s="1"/>
      <c r="M50" s="730" t="s">
        <v>58</v>
      </c>
      <c r="N50" s="730"/>
      <c r="O50" s="730"/>
      <c r="P50" s="963">
        <f>U22</f>
        <v>0</v>
      </c>
      <c r="Q50" s="963"/>
      <c r="R50" s="963"/>
      <c r="S50" s="10" t="s">
        <v>25</v>
      </c>
      <c r="T50" s="9" t="s">
        <v>309</v>
      </c>
      <c r="U50" s="957">
        <f>E50*P50</f>
        <v>0</v>
      </c>
      <c r="V50" s="957"/>
      <c r="W50" s="957"/>
      <c r="X50" s="10" t="s">
        <v>28</v>
      </c>
    </row>
    <row r="51" spans="2:24" ht="8.25" customHeight="1">
      <c r="B51" s="3"/>
      <c r="C51" s="1"/>
      <c r="D51" s="140"/>
      <c r="E51" s="174"/>
      <c r="F51" s="174"/>
      <c r="G51" s="174"/>
      <c r="H51" s="1"/>
      <c r="I51" s="1"/>
      <c r="J51" s="1"/>
      <c r="K51" s="170"/>
      <c r="L51" s="1"/>
      <c r="M51" s="143"/>
      <c r="N51" s="143"/>
      <c r="O51" s="143"/>
      <c r="P51" s="84"/>
      <c r="Q51" s="84"/>
      <c r="R51" s="84"/>
      <c r="S51" s="10"/>
      <c r="T51" s="9"/>
      <c r="U51" s="162"/>
      <c r="V51" s="162"/>
      <c r="W51" s="162"/>
      <c r="X51" s="10"/>
    </row>
    <row r="52" spans="2:24" ht="15.95" customHeight="1">
      <c r="B52" s="3"/>
      <c r="C52" s="1" t="s">
        <v>22</v>
      </c>
      <c r="D52" s="1"/>
      <c r="E52" s="1"/>
      <c r="F52" s="1"/>
      <c r="G52" s="1"/>
      <c r="H52" s="1"/>
      <c r="I52" s="1"/>
      <c r="J52" s="1"/>
      <c r="K52" s="1"/>
      <c r="L52" s="1"/>
      <c r="M52" s="1"/>
      <c r="N52" s="1"/>
      <c r="O52" s="1"/>
      <c r="P52" s="140"/>
      <c r="Q52" s="140"/>
      <c r="R52" s="140"/>
      <c r="S52" s="10"/>
      <c r="T52" s="3"/>
      <c r="U52" s="1"/>
      <c r="V52" s="1"/>
      <c r="W52" s="1"/>
      <c r="X52" s="10"/>
    </row>
    <row r="53" spans="2:24" ht="15.95" customHeight="1">
      <c r="B53" s="3"/>
      <c r="C53" s="1"/>
      <c r="D53" s="140" t="s">
        <v>305</v>
      </c>
      <c r="E53" s="964">
        <v>4000</v>
      </c>
      <c r="F53" s="964"/>
      <c r="G53" s="964"/>
      <c r="H53" s="1" t="s">
        <v>27</v>
      </c>
      <c r="I53" s="1"/>
      <c r="J53" s="1"/>
      <c r="K53" s="170" t="s">
        <v>24</v>
      </c>
      <c r="L53" s="1"/>
      <c r="M53" s="962" t="s">
        <v>59</v>
      </c>
      <c r="N53" s="962"/>
      <c r="O53" s="962"/>
      <c r="P53" s="956">
        <f>O11+O12</f>
        <v>0</v>
      </c>
      <c r="Q53" s="956"/>
      <c r="R53" s="956"/>
      <c r="S53" s="10" t="s">
        <v>25</v>
      </c>
      <c r="T53" s="9" t="s">
        <v>309</v>
      </c>
      <c r="U53" s="957">
        <f>E53*P53</f>
        <v>0</v>
      </c>
      <c r="V53" s="957"/>
      <c r="W53" s="957"/>
      <c r="X53" s="10" t="s">
        <v>28</v>
      </c>
    </row>
    <row r="54" spans="2:24" ht="8.25" customHeight="1">
      <c r="B54" s="3"/>
      <c r="C54" s="1"/>
      <c r="D54" s="140"/>
      <c r="E54" s="174"/>
      <c r="F54" s="174"/>
      <c r="G54" s="174"/>
      <c r="H54" s="1"/>
      <c r="I54" s="1"/>
      <c r="J54" s="1"/>
      <c r="K54" s="170"/>
      <c r="L54" s="1"/>
      <c r="M54" s="172"/>
      <c r="N54" s="172"/>
      <c r="O54" s="172"/>
      <c r="P54" s="85"/>
      <c r="Q54" s="85"/>
      <c r="R54" s="85"/>
      <c r="S54" s="10"/>
      <c r="T54" s="9"/>
      <c r="U54" s="162"/>
      <c r="V54" s="162"/>
      <c r="W54" s="162"/>
      <c r="X54" s="10"/>
    </row>
    <row r="55" spans="2:24" ht="15.95" customHeight="1">
      <c r="B55" s="3"/>
      <c r="C55" s="1" t="s">
        <v>46</v>
      </c>
      <c r="D55" s="1"/>
      <c r="E55" s="1"/>
      <c r="F55" s="1"/>
      <c r="G55" s="1"/>
      <c r="H55" s="1"/>
      <c r="I55" s="1"/>
      <c r="J55" s="1"/>
      <c r="K55" s="1"/>
      <c r="L55" s="1"/>
      <c r="M55" s="1"/>
      <c r="N55" s="1"/>
      <c r="O55" s="1"/>
      <c r="P55" s="140"/>
      <c r="Q55" s="140"/>
      <c r="R55" s="140"/>
      <c r="S55" s="10"/>
      <c r="T55" s="9" t="s">
        <v>309</v>
      </c>
      <c r="U55" s="957"/>
      <c r="V55" s="957"/>
      <c r="W55" s="957"/>
      <c r="X55" s="10" t="s">
        <v>28</v>
      </c>
    </row>
    <row r="56" spans="2:24" ht="8.25" customHeight="1">
      <c r="B56" s="3"/>
      <c r="C56" s="1"/>
      <c r="D56" s="140"/>
      <c r="E56" s="174"/>
      <c r="F56" s="174"/>
      <c r="G56" s="174"/>
      <c r="H56" s="1"/>
      <c r="I56" s="1"/>
      <c r="J56" s="1"/>
      <c r="K56" s="170"/>
      <c r="L56" s="1"/>
      <c r="M56" s="172"/>
      <c r="N56" s="172"/>
      <c r="O56" s="172"/>
      <c r="P56" s="85"/>
      <c r="Q56" s="85"/>
      <c r="R56" s="85"/>
      <c r="S56" s="10"/>
      <c r="T56" s="9"/>
      <c r="U56" s="162"/>
      <c r="V56" s="162"/>
      <c r="W56" s="162"/>
      <c r="X56" s="10"/>
    </row>
    <row r="57" spans="2:24" ht="15.95" customHeight="1">
      <c r="B57" s="3"/>
      <c r="C57" s="160" t="s">
        <v>323</v>
      </c>
      <c r="D57" s="170"/>
      <c r="E57" s="171"/>
      <c r="F57" s="171"/>
      <c r="G57" s="171"/>
      <c r="H57" s="171"/>
      <c r="I57" s="171"/>
      <c r="J57" s="172"/>
      <c r="K57" s="172"/>
      <c r="L57" s="172"/>
      <c r="M57" s="174"/>
      <c r="N57" s="172"/>
      <c r="O57" s="174"/>
      <c r="P57" s="174"/>
      <c r="Q57" s="174"/>
      <c r="R57" s="174"/>
      <c r="S57" s="57"/>
      <c r="T57" s="9"/>
      <c r="U57" s="162"/>
      <c r="V57" s="162"/>
      <c r="W57" s="162"/>
      <c r="X57" s="57"/>
    </row>
    <row r="58" spans="2:24" ht="15.95" customHeight="1">
      <c r="B58" s="13"/>
      <c r="C58" s="160" t="s">
        <v>47</v>
      </c>
      <c r="D58" s="4"/>
      <c r="E58" s="5"/>
      <c r="F58" s="5"/>
      <c r="G58" s="5"/>
      <c r="H58" s="5"/>
      <c r="I58" s="5"/>
      <c r="J58" s="6"/>
      <c r="K58" s="6"/>
      <c r="L58" s="6"/>
      <c r="M58" s="7"/>
      <c r="N58" s="6"/>
      <c r="O58" s="7"/>
      <c r="P58" s="8"/>
      <c r="Q58" s="8"/>
      <c r="R58" s="8"/>
      <c r="S58" s="61"/>
      <c r="T58" s="58"/>
      <c r="U58" s="86"/>
      <c r="V58" s="86"/>
      <c r="W58" s="86"/>
      <c r="X58" s="61"/>
    </row>
    <row r="59" spans="2:24" ht="15.95" customHeight="1">
      <c r="B59" s="958" t="s">
        <v>23</v>
      </c>
      <c r="C59" s="959"/>
      <c r="D59" s="959"/>
      <c r="E59" s="959"/>
      <c r="F59" s="959"/>
      <c r="G59" s="959"/>
      <c r="H59" s="959"/>
      <c r="I59" s="959"/>
      <c r="J59" s="959"/>
      <c r="K59" s="959"/>
      <c r="L59" s="959"/>
      <c r="M59" s="959"/>
      <c r="N59" s="959"/>
      <c r="O59" s="959"/>
      <c r="P59" s="959"/>
      <c r="Q59" s="959"/>
      <c r="R59" s="959"/>
      <c r="S59" s="960"/>
      <c r="T59" s="173" t="s">
        <v>309</v>
      </c>
      <c r="U59" s="961">
        <f>U35+U37+U41+U44+U47+U50+U53+U55</f>
        <v>0</v>
      </c>
      <c r="V59" s="961"/>
      <c r="W59" s="961"/>
      <c r="X59" s="15" t="s">
        <v>28</v>
      </c>
    </row>
    <row r="60" spans="2:24" ht="27.75" customHeight="1">
      <c r="B60" s="87"/>
      <c r="C60" s="87"/>
      <c r="D60" s="87"/>
      <c r="E60" s="87"/>
      <c r="F60" s="87"/>
      <c r="G60" s="87"/>
      <c r="H60" s="87"/>
      <c r="I60" s="87"/>
      <c r="J60" s="87"/>
      <c r="K60" s="87"/>
      <c r="L60" s="87"/>
      <c r="M60" s="87"/>
      <c r="N60" s="87"/>
      <c r="O60" s="87"/>
      <c r="P60" s="87"/>
      <c r="Q60" s="87"/>
      <c r="R60" s="87"/>
      <c r="S60" s="87"/>
      <c r="T60" s="87"/>
      <c r="U60" s="87"/>
      <c r="V60" s="87"/>
      <c r="W60" s="87"/>
      <c r="X60" s="87"/>
    </row>
    <row r="61" spans="2:24" ht="18.75" customHeight="1">
      <c r="B61" s="88"/>
      <c r="C61" s="88"/>
      <c r="D61" s="88"/>
      <c r="E61" s="88"/>
      <c r="F61" s="88"/>
      <c r="G61" s="88"/>
      <c r="H61" s="88"/>
      <c r="I61" s="88"/>
      <c r="J61" s="88"/>
      <c r="K61" s="88"/>
      <c r="L61" s="88"/>
      <c r="M61" s="88"/>
      <c r="N61" s="88"/>
      <c r="O61" s="88"/>
      <c r="P61" s="88"/>
      <c r="Q61" s="88"/>
      <c r="R61" s="88"/>
      <c r="S61" s="88"/>
      <c r="T61" s="88"/>
      <c r="U61" s="88"/>
      <c r="V61" s="88"/>
      <c r="W61" s="88"/>
      <c r="X61" s="88"/>
    </row>
    <row r="62" spans="2:24" ht="18.75" customHeight="1">
      <c r="B62" s="89"/>
      <c r="C62" s="89"/>
      <c r="D62" s="89"/>
      <c r="E62" s="89"/>
      <c r="F62" s="89"/>
      <c r="G62" s="89"/>
      <c r="H62" s="89"/>
      <c r="I62" s="89"/>
      <c r="J62" s="89"/>
      <c r="K62" s="89"/>
      <c r="L62" s="89"/>
      <c r="M62" s="89"/>
      <c r="N62" s="89"/>
      <c r="O62" s="89"/>
      <c r="P62" s="89"/>
      <c r="Q62" s="89"/>
      <c r="R62" s="89"/>
      <c r="S62" s="89"/>
      <c r="T62" s="89"/>
      <c r="U62" s="89"/>
      <c r="V62" s="89"/>
      <c r="W62" s="89"/>
      <c r="X62" s="89"/>
    </row>
    <row r="63" spans="2:24" ht="12" customHeight="1"/>
    <row r="64" spans="2:24" ht="18.75" customHeight="1"/>
    <row r="67" spans="25:25" ht="6.95" customHeight="1"/>
    <row r="68" spans="25:25" ht="6.95" customHeight="1"/>
    <row r="72" spans="25:25" ht="9.75" customHeight="1"/>
    <row r="74" spans="25:25" ht="13.5" customHeight="1"/>
    <row r="75" spans="25:25" ht="13.5" customHeight="1"/>
    <row r="76" spans="25:25" ht="13.5" customHeight="1">
      <c r="Y76" s="1"/>
    </row>
    <row r="77" spans="25:25" ht="13.5" customHeight="1">
      <c r="Y77" s="1"/>
    </row>
    <row r="78" spans="25:25">
      <c r="Y78" s="1"/>
    </row>
    <row r="79" spans="25:25" ht="13.5" customHeight="1">
      <c r="Y79" s="1"/>
    </row>
    <row r="85" ht="21" customHeight="1"/>
    <row r="86" ht="23.25" customHeight="1"/>
    <row r="87" ht="27" customHeight="1"/>
    <row r="88" ht="48" customHeight="1"/>
  </sheetData>
  <mergeCells count="51">
    <mergeCell ref="A3:X3"/>
    <mergeCell ref="N6:X6"/>
    <mergeCell ref="B9:M10"/>
    <mergeCell ref="N9:X10"/>
    <mergeCell ref="B11:M11"/>
    <mergeCell ref="O11:W11"/>
    <mergeCell ref="N25:T25"/>
    <mergeCell ref="U25:W25"/>
    <mergeCell ref="O12:W12"/>
    <mergeCell ref="B13:M13"/>
    <mergeCell ref="O13:W13"/>
    <mergeCell ref="B14:M14"/>
    <mergeCell ref="P14:W14"/>
    <mergeCell ref="H19:J19"/>
    <mergeCell ref="R19:T19"/>
    <mergeCell ref="B20:X20"/>
    <mergeCell ref="P22:S23"/>
    <mergeCell ref="T22:T23"/>
    <mergeCell ref="U22:W23"/>
    <mergeCell ref="X22:X23"/>
    <mergeCell ref="E35:G35"/>
    <mergeCell ref="M35:O35"/>
    <mergeCell ref="P35:R35"/>
    <mergeCell ref="U35:W35"/>
    <mergeCell ref="E37:G37"/>
    <mergeCell ref="M37:O37"/>
    <mergeCell ref="P37:R37"/>
    <mergeCell ref="U37:W37"/>
    <mergeCell ref="U47:W47"/>
    <mergeCell ref="L39:O39"/>
    <mergeCell ref="E41:H41"/>
    <mergeCell ref="M41:O41"/>
    <mergeCell ref="P41:R41"/>
    <mergeCell ref="U41:W41"/>
    <mergeCell ref="E43:H43"/>
    <mergeCell ref="E44:G44"/>
    <mergeCell ref="M44:O44"/>
    <mergeCell ref="P44:R44"/>
    <mergeCell ref="U44:W44"/>
    <mergeCell ref="E45:O45"/>
    <mergeCell ref="U55:W55"/>
    <mergeCell ref="B59:S59"/>
    <mergeCell ref="U59:W59"/>
    <mergeCell ref="E50:G50"/>
    <mergeCell ref="M50:O50"/>
    <mergeCell ref="P50:R50"/>
    <mergeCell ref="U50:W50"/>
    <mergeCell ref="E53:G53"/>
    <mergeCell ref="M53:O53"/>
    <mergeCell ref="P53:R53"/>
    <mergeCell ref="U53:W53"/>
  </mergeCells>
  <phoneticPr fontId="4"/>
  <printOptions horizontalCentered="1"/>
  <pageMargins left="0.51181102362204722" right="0.39370078740157483" top="0.59055118110236227" bottom="0.59055118110236227" header="0.51181102362204722" footer="0.51181102362204722"/>
  <pageSetup paperSize="9" scale="96" orientation="portrait" r:id="rId1"/>
  <headerFooter alignWithMargins="0"/>
  <rowBreaks count="1" manualBreakCount="1">
    <brk id="59" max="2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B1:P91"/>
  <sheetViews>
    <sheetView tabSelected="1" view="pageBreakPreview" topLeftCell="A7" zoomScale="90" zoomScaleNormal="90" zoomScaleSheetLayoutView="90" zoomScalePageLayoutView="55" workbookViewId="0">
      <selection activeCell="I26" sqref="I26"/>
    </sheetView>
  </sheetViews>
  <sheetFormatPr defaultRowHeight="13.5" outlineLevelCol="1"/>
  <cols>
    <col min="1" max="1" width="3.625" style="327" customWidth="1"/>
    <col min="2" max="13" width="17.75" style="327" customWidth="1"/>
    <col min="14" max="14" width="5.625" style="327" customWidth="1" outlineLevel="1"/>
    <col min="15" max="16" width="9" style="327" customWidth="1" outlineLevel="1"/>
    <col min="17" max="262" width="9" style="327"/>
    <col min="263" max="263" width="15.75" style="327" customWidth="1"/>
    <col min="264" max="269" width="12.125" style="327" customWidth="1"/>
    <col min="270" max="270" width="11.875" style="327" customWidth="1"/>
    <col min="271" max="518" width="9" style="327"/>
    <col min="519" max="519" width="15.75" style="327" customWidth="1"/>
    <col min="520" max="525" width="12.125" style="327" customWidth="1"/>
    <col min="526" max="526" width="11.875" style="327" customWidth="1"/>
    <col min="527" max="774" width="9" style="327"/>
    <col min="775" max="775" width="15.75" style="327" customWidth="1"/>
    <col min="776" max="781" width="12.125" style="327" customWidth="1"/>
    <col min="782" max="782" width="11.875" style="327" customWidth="1"/>
    <col min="783" max="1030" width="9" style="327"/>
    <col min="1031" max="1031" width="15.75" style="327" customWidth="1"/>
    <col min="1032" max="1037" width="12.125" style="327" customWidth="1"/>
    <col min="1038" max="1038" width="11.875" style="327" customWidth="1"/>
    <col min="1039" max="1286" width="9" style="327"/>
    <col min="1287" max="1287" width="15.75" style="327" customWidth="1"/>
    <col min="1288" max="1293" width="12.125" style="327" customWidth="1"/>
    <col min="1294" max="1294" width="11.875" style="327" customWidth="1"/>
    <col min="1295" max="1542" width="9" style="327"/>
    <col min="1543" max="1543" width="15.75" style="327" customWidth="1"/>
    <col min="1544" max="1549" width="12.125" style="327" customWidth="1"/>
    <col min="1550" max="1550" width="11.875" style="327" customWidth="1"/>
    <col min="1551" max="1798" width="9" style="327"/>
    <col min="1799" max="1799" width="15.75" style="327" customWidth="1"/>
    <col min="1800" max="1805" width="12.125" style="327" customWidth="1"/>
    <col min="1806" max="1806" width="11.875" style="327" customWidth="1"/>
    <col min="1807" max="2054" width="9" style="327"/>
    <col min="2055" max="2055" width="15.75" style="327" customWidth="1"/>
    <col min="2056" max="2061" width="12.125" style="327" customWidth="1"/>
    <col min="2062" max="2062" width="11.875" style="327" customWidth="1"/>
    <col min="2063" max="2310" width="9" style="327"/>
    <col min="2311" max="2311" width="15.75" style="327" customWidth="1"/>
    <col min="2312" max="2317" width="12.125" style="327" customWidth="1"/>
    <col min="2318" max="2318" width="11.875" style="327" customWidth="1"/>
    <col min="2319" max="2566" width="9" style="327"/>
    <col min="2567" max="2567" width="15.75" style="327" customWidth="1"/>
    <col min="2568" max="2573" width="12.125" style="327" customWidth="1"/>
    <col min="2574" max="2574" width="11.875" style="327" customWidth="1"/>
    <col min="2575" max="2822" width="9" style="327"/>
    <col min="2823" max="2823" width="15.75" style="327" customWidth="1"/>
    <col min="2824" max="2829" width="12.125" style="327" customWidth="1"/>
    <col min="2830" max="2830" width="11.875" style="327" customWidth="1"/>
    <col min="2831" max="3078" width="9" style="327"/>
    <col min="3079" max="3079" width="15.75" style="327" customWidth="1"/>
    <col min="3080" max="3085" width="12.125" style="327" customWidth="1"/>
    <col min="3086" max="3086" width="11.875" style="327" customWidth="1"/>
    <col min="3087" max="3334" width="9" style="327"/>
    <col min="3335" max="3335" width="15.75" style="327" customWidth="1"/>
    <col min="3336" max="3341" width="12.125" style="327" customWidth="1"/>
    <col min="3342" max="3342" width="11.875" style="327" customWidth="1"/>
    <col min="3343" max="3590" width="9" style="327"/>
    <col min="3591" max="3591" width="15.75" style="327" customWidth="1"/>
    <col min="3592" max="3597" width="12.125" style="327" customWidth="1"/>
    <col min="3598" max="3598" width="11.875" style="327" customWidth="1"/>
    <col min="3599" max="3846" width="9" style="327"/>
    <col min="3847" max="3847" width="15.75" style="327" customWidth="1"/>
    <col min="3848" max="3853" width="12.125" style="327" customWidth="1"/>
    <col min="3854" max="3854" width="11.875" style="327" customWidth="1"/>
    <col min="3855" max="4102" width="9" style="327"/>
    <col min="4103" max="4103" width="15.75" style="327" customWidth="1"/>
    <col min="4104" max="4109" width="12.125" style="327" customWidth="1"/>
    <col min="4110" max="4110" width="11.875" style="327" customWidth="1"/>
    <col min="4111" max="4358" width="9" style="327"/>
    <col min="4359" max="4359" width="15.75" style="327" customWidth="1"/>
    <col min="4360" max="4365" width="12.125" style="327" customWidth="1"/>
    <col min="4366" max="4366" width="11.875" style="327" customWidth="1"/>
    <col min="4367" max="4614" width="9" style="327"/>
    <col min="4615" max="4615" width="15.75" style="327" customWidth="1"/>
    <col min="4616" max="4621" width="12.125" style="327" customWidth="1"/>
    <col min="4622" max="4622" width="11.875" style="327" customWidth="1"/>
    <col min="4623" max="4870" width="9" style="327"/>
    <col min="4871" max="4871" width="15.75" style="327" customWidth="1"/>
    <col min="4872" max="4877" width="12.125" style="327" customWidth="1"/>
    <col min="4878" max="4878" width="11.875" style="327" customWidth="1"/>
    <col min="4879" max="5126" width="9" style="327"/>
    <col min="5127" max="5127" width="15.75" style="327" customWidth="1"/>
    <col min="5128" max="5133" width="12.125" style="327" customWidth="1"/>
    <col min="5134" max="5134" width="11.875" style="327" customWidth="1"/>
    <col min="5135" max="5382" width="9" style="327"/>
    <col min="5383" max="5383" width="15.75" style="327" customWidth="1"/>
    <col min="5384" max="5389" width="12.125" style="327" customWidth="1"/>
    <col min="5390" max="5390" width="11.875" style="327" customWidth="1"/>
    <col min="5391" max="5638" width="9" style="327"/>
    <col min="5639" max="5639" width="15.75" style="327" customWidth="1"/>
    <col min="5640" max="5645" width="12.125" style="327" customWidth="1"/>
    <col min="5646" max="5646" width="11.875" style="327" customWidth="1"/>
    <col min="5647" max="5894" width="9" style="327"/>
    <col min="5895" max="5895" width="15.75" style="327" customWidth="1"/>
    <col min="5896" max="5901" width="12.125" style="327" customWidth="1"/>
    <col min="5902" max="5902" width="11.875" style="327" customWidth="1"/>
    <col min="5903" max="6150" width="9" style="327"/>
    <col min="6151" max="6151" width="15.75" style="327" customWidth="1"/>
    <col min="6152" max="6157" width="12.125" style="327" customWidth="1"/>
    <col min="6158" max="6158" width="11.875" style="327" customWidth="1"/>
    <col min="6159" max="6406" width="9" style="327"/>
    <col min="6407" max="6407" width="15.75" style="327" customWidth="1"/>
    <col min="6408" max="6413" width="12.125" style="327" customWidth="1"/>
    <col min="6414" max="6414" width="11.875" style="327" customWidth="1"/>
    <col min="6415" max="6662" width="9" style="327"/>
    <col min="6663" max="6663" width="15.75" style="327" customWidth="1"/>
    <col min="6664" max="6669" width="12.125" style="327" customWidth="1"/>
    <col min="6670" max="6670" width="11.875" style="327" customWidth="1"/>
    <col min="6671" max="6918" width="9" style="327"/>
    <col min="6919" max="6919" width="15.75" style="327" customWidth="1"/>
    <col min="6920" max="6925" width="12.125" style="327" customWidth="1"/>
    <col min="6926" max="6926" width="11.875" style="327" customWidth="1"/>
    <col min="6927" max="7174" width="9" style="327"/>
    <col min="7175" max="7175" width="15.75" style="327" customWidth="1"/>
    <col min="7176" max="7181" width="12.125" style="327" customWidth="1"/>
    <col min="7182" max="7182" width="11.875" style="327" customWidth="1"/>
    <col min="7183" max="7430" width="9" style="327"/>
    <col min="7431" max="7431" width="15.75" style="327" customWidth="1"/>
    <col min="7432" max="7437" width="12.125" style="327" customWidth="1"/>
    <col min="7438" max="7438" width="11.875" style="327" customWidth="1"/>
    <col min="7439" max="7686" width="9" style="327"/>
    <col min="7687" max="7687" width="15.75" style="327" customWidth="1"/>
    <col min="7688" max="7693" width="12.125" style="327" customWidth="1"/>
    <col min="7694" max="7694" width="11.875" style="327" customWidth="1"/>
    <col min="7695" max="7942" width="9" style="327"/>
    <col min="7943" max="7943" width="15.75" style="327" customWidth="1"/>
    <col min="7944" max="7949" width="12.125" style="327" customWidth="1"/>
    <col min="7950" max="7950" width="11.875" style="327" customWidth="1"/>
    <col min="7951" max="8198" width="9" style="327"/>
    <col min="8199" max="8199" width="15.75" style="327" customWidth="1"/>
    <col min="8200" max="8205" width="12.125" style="327" customWidth="1"/>
    <col min="8206" max="8206" width="11.875" style="327" customWidth="1"/>
    <col min="8207" max="8454" width="9" style="327"/>
    <col min="8455" max="8455" width="15.75" style="327" customWidth="1"/>
    <col min="8456" max="8461" width="12.125" style="327" customWidth="1"/>
    <col min="8462" max="8462" width="11.875" style="327" customWidth="1"/>
    <col min="8463" max="8710" width="9" style="327"/>
    <col min="8711" max="8711" width="15.75" style="327" customWidth="1"/>
    <col min="8712" max="8717" width="12.125" style="327" customWidth="1"/>
    <col min="8718" max="8718" width="11.875" style="327" customWidth="1"/>
    <col min="8719" max="8966" width="9" style="327"/>
    <col min="8967" max="8967" width="15.75" style="327" customWidth="1"/>
    <col min="8968" max="8973" width="12.125" style="327" customWidth="1"/>
    <col min="8974" max="8974" width="11.875" style="327" customWidth="1"/>
    <col min="8975" max="9222" width="9" style="327"/>
    <col min="9223" max="9223" width="15.75" style="327" customWidth="1"/>
    <col min="9224" max="9229" width="12.125" style="327" customWidth="1"/>
    <col min="9230" max="9230" width="11.875" style="327" customWidth="1"/>
    <col min="9231" max="9478" width="9" style="327"/>
    <col min="9479" max="9479" width="15.75" style="327" customWidth="1"/>
    <col min="9480" max="9485" width="12.125" style="327" customWidth="1"/>
    <col min="9486" max="9486" width="11.875" style="327" customWidth="1"/>
    <col min="9487" max="9734" width="9" style="327"/>
    <col min="9735" max="9735" width="15.75" style="327" customWidth="1"/>
    <col min="9736" max="9741" width="12.125" style="327" customWidth="1"/>
    <col min="9742" max="9742" width="11.875" style="327" customWidth="1"/>
    <col min="9743" max="9990" width="9" style="327"/>
    <col min="9991" max="9991" width="15.75" style="327" customWidth="1"/>
    <col min="9992" max="9997" width="12.125" style="327" customWidth="1"/>
    <col min="9998" max="9998" width="11.875" style="327" customWidth="1"/>
    <col min="9999" max="10246" width="9" style="327"/>
    <col min="10247" max="10247" width="15.75" style="327" customWidth="1"/>
    <col min="10248" max="10253" width="12.125" style="327" customWidth="1"/>
    <col min="10254" max="10254" width="11.875" style="327" customWidth="1"/>
    <col min="10255" max="10502" width="9" style="327"/>
    <col min="10503" max="10503" width="15.75" style="327" customWidth="1"/>
    <col min="10504" max="10509" width="12.125" style="327" customWidth="1"/>
    <col min="10510" max="10510" width="11.875" style="327" customWidth="1"/>
    <col min="10511" max="10758" width="9" style="327"/>
    <col min="10759" max="10759" width="15.75" style="327" customWidth="1"/>
    <col min="10760" max="10765" width="12.125" style="327" customWidth="1"/>
    <col min="10766" max="10766" width="11.875" style="327" customWidth="1"/>
    <col min="10767" max="11014" width="9" style="327"/>
    <col min="11015" max="11015" width="15.75" style="327" customWidth="1"/>
    <col min="11016" max="11021" width="12.125" style="327" customWidth="1"/>
    <col min="11022" max="11022" width="11.875" style="327" customWidth="1"/>
    <col min="11023" max="11270" width="9" style="327"/>
    <col min="11271" max="11271" width="15.75" style="327" customWidth="1"/>
    <col min="11272" max="11277" width="12.125" style="327" customWidth="1"/>
    <col min="11278" max="11278" width="11.875" style="327" customWidth="1"/>
    <col min="11279" max="11526" width="9" style="327"/>
    <col min="11527" max="11527" width="15.75" style="327" customWidth="1"/>
    <col min="11528" max="11533" width="12.125" style="327" customWidth="1"/>
    <col min="11534" max="11534" width="11.875" style="327" customWidth="1"/>
    <col min="11535" max="11782" width="9" style="327"/>
    <col min="11783" max="11783" width="15.75" style="327" customWidth="1"/>
    <col min="11784" max="11789" width="12.125" style="327" customWidth="1"/>
    <col min="11790" max="11790" width="11.875" style="327" customWidth="1"/>
    <col min="11791" max="12038" width="9" style="327"/>
    <col min="12039" max="12039" width="15.75" style="327" customWidth="1"/>
    <col min="12040" max="12045" width="12.125" style="327" customWidth="1"/>
    <col min="12046" max="12046" width="11.875" style="327" customWidth="1"/>
    <col min="12047" max="12294" width="9" style="327"/>
    <col min="12295" max="12295" width="15.75" style="327" customWidth="1"/>
    <col min="12296" max="12301" width="12.125" style="327" customWidth="1"/>
    <col min="12302" max="12302" width="11.875" style="327" customWidth="1"/>
    <col min="12303" max="12550" width="9" style="327"/>
    <col min="12551" max="12551" width="15.75" style="327" customWidth="1"/>
    <col min="12552" max="12557" width="12.125" style="327" customWidth="1"/>
    <col min="12558" max="12558" width="11.875" style="327" customWidth="1"/>
    <col min="12559" max="12806" width="9" style="327"/>
    <col min="12807" max="12807" width="15.75" style="327" customWidth="1"/>
    <col min="12808" max="12813" width="12.125" style="327" customWidth="1"/>
    <col min="12814" max="12814" width="11.875" style="327" customWidth="1"/>
    <col min="12815" max="13062" width="9" style="327"/>
    <col min="13063" max="13063" width="15.75" style="327" customWidth="1"/>
    <col min="13064" max="13069" width="12.125" style="327" customWidth="1"/>
    <col min="13070" max="13070" width="11.875" style="327" customWidth="1"/>
    <col min="13071" max="13318" width="9" style="327"/>
    <col min="13319" max="13319" width="15.75" style="327" customWidth="1"/>
    <col min="13320" max="13325" width="12.125" style="327" customWidth="1"/>
    <col min="13326" max="13326" width="11.875" style="327" customWidth="1"/>
    <col min="13327" max="13574" width="9" style="327"/>
    <col min="13575" max="13575" width="15.75" style="327" customWidth="1"/>
    <col min="13576" max="13581" width="12.125" style="327" customWidth="1"/>
    <col min="13582" max="13582" width="11.875" style="327" customWidth="1"/>
    <col min="13583" max="13830" width="9" style="327"/>
    <col min="13831" max="13831" width="15.75" style="327" customWidth="1"/>
    <col min="13832" max="13837" width="12.125" style="327" customWidth="1"/>
    <col min="13838" max="13838" width="11.875" style="327" customWidth="1"/>
    <col min="13839" max="14086" width="9" style="327"/>
    <col min="14087" max="14087" width="15.75" style="327" customWidth="1"/>
    <col min="14088" max="14093" width="12.125" style="327" customWidth="1"/>
    <col min="14094" max="14094" width="11.875" style="327" customWidth="1"/>
    <col min="14095" max="14342" width="9" style="327"/>
    <col min="14343" max="14343" width="15.75" style="327" customWidth="1"/>
    <col min="14344" max="14349" width="12.125" style="327" customWidth="1"/>
    <col min="14350" max="14350" width="11.875" style="327" customWidth="1"/>
    <col min="14351" max="14598" width="9" style="327"/>
    <col min="14599" max="14599" width="15.75" style="327" customWidth="1"/>
    <col min="14600" max="14605" width="12.125" style="327" customWidth="1"/>
    <col min="14606" max="14606" width="11.875" style="327" customWidth="1"/>
    <col min="14607" max="14854" width="9" style="327"/>
    <col min="14855" max="14855" width="15.75" style="327" customWidth="1"/>
    <col min="14856" max="14861" width="12.125" style="327" customWidth="1"/>
    <col min="14862" max="14862" width="11.875" style="327" customWidth="1"/>
    <col min="14863" max="15110" width="9" style="327"/>
    <col min="15111" max="15111" width="15.75" style="327" customWidth="1"/>
    <col min="15112" max="15117" width="12.125" style="327" customWidth="1"/>
    <col min="15118" max="15118" width="11.875" style="327" customWidth="1"/>
    <col min="15119" max="15366" width="9" style="327"/>
    <col min="15367" max="15367" width="15.75" style="327" customWidth="1"/>
    <col min="15368" max="15373" width="12.125" style="327" customWidth="1"/>
    <col min="15374" max="15374" width="11.875" style="327" customWidth="1"/>
    <col min="15375" max="15622" width="9" style="327"/>
    <col min="15623" max="15623" width="15.75" style="327" customWidth="1"/>
    <col min="15624" max="15629" width="12.125" style="327" customWidth="1"/>
    <col min="15630" max="15630" width="11.875" style="327" customWidth="1"/>
    <col min="15631" max="15878" width="9" style="327"/>
    <col min="15879" max="15879" width="15.75" style="327" customWidth="1"/>
    <col min="15880" max="15885" width="12.125" style="327" customWidth="1"/>
    <col min="15886" max="15886" width="11.875" style="327" customWidth="1"/>
    <col min="15887" max="16134" width="9" style="327"/>
    <col min="16135" max="16135" width="15.75" style="327" customWidth="1"/>
    <col min="16136" max="16141" width="12.125" style="327" customWidth="1"/>
    <col min="16142" max="16142" width="11.875" style="327" customWidth="1"/>
    <col min="16143" max="16384" width="9" style="327"/>
  </cols>
  <sheetData>
    <row r="1" spans="2:16" ht="16.5" customHeight="1">
      <c r="B1" s="325" t="s">
        <v>447</v>
      </c>
      <c r="C1" s="326"/>
    </row>
    <row r="2" spans="2:16" ht="13.5" customHeight="1"/>
    <row r="3" spans="2:16" ht="23.25" customHeight="1">
      <c r="B3" s="696" t="s">
        <v>378</v>
      </c>
      <c r="C3" s="696"/>
      <c r="D3" s="696"/>
      <c r="E3" s="696"/>
      <c r="F3" s="696"/>
      <c r="G3" s="696"/>
      <c r="H3" s="696"/>
      <c r="I3" s="696"/>
      <c r="J3" s="696"/>
      <c r="K3" s="696"/>
      <c r="L3" s="696"/>
      <c r="M3" s="696"/>
    </row>
    <row r="4" spans="2:16" ht="13.5" customHeight="1">
      <c r="C4" s="328"/>
      <c r="D4" s="328"/>
      <c r="E4" s="328"/>
      <c r="F4" s="328"/>
      <c r="G4" s="328"/>
      <c r="H4" s="328"/>
      <c r="I4" s="328"/>
      <c r="J4" s="328"/>
      <c r="K4" s="328"/>
      <c r="L4" s="328"/>
      <c r="M4" s="328"/>
    </row>
    <row r="5" spans="2:16" ht="23.25" customHeight="1">
      <c r="B5" s="325" t="str">
        <f>CONCATENATE(1,"　",第6号様式!$L$2,"所要額")</f>
        <v>1　所要額</v>
      </c>
      <c r="C5" s="325"/>
    </row>
    <row r="6" spans="2:16" ht="17.25" customHeight="1">
      <c r="B6" s="329"/>
      <c r="C6" s="691" t="s">
        <v>36</v>
      </c>
      <c r="D6" s="330" t="s">
        <v>63</v>
      </c>
      <c r="E6" s="687" t="s">
        <v>455</v>
      </c>
      <c r="F6" s="331" t="s">
        <v>38</v>
      </c>
      <c r="G6" s="691" t="s">
        <v>456</v>
      </c>
      <c r="H6" s="691" t="s">
        <v>64</v>
      </c>
      <c r="I6" s="691" t="s">
        <v>452</v>
      </c>
      <c r="J6" s="689" t="s">
        <v>341</v>
      </c>
      <c r="K6" s="689" t="s">
        <v>768</v>
      </c>
      <c r="L6" s="689" t="s">
        <v>769</v>
      </c>
      <c r="M6" s="689" t="s">
        <v>770</v>
      </c>
      <c r="P6" s="327">
        <f>第6号様式!L2</f>
        <v>0</v>
      </c>
    </row>
    <row r="7" spans="2:16" ht="17.25" customHeight="1">
      <c r="B7" s="332" t="s">
        <v>458</v>
      </c>
      <c r="C7" s="692"/>
      <c r="D7" s="333" t="s">
        <v>65</v>
      </c>
      <c r="E7" s="688"/>
      <c r="F7" s="334" t="s">
        <v>39</v>
      </c>
      <c r="G7" s="692"/>
      <c r="H7" s="692"/>
      <c r="I7" s="692"/>
      <c r="J7" s="690"/>
      <c r="K7" s="690"/>
      <c r="L7" s="690"/>
      <c r="M7" s="690"/>
    </row>
    <row r="8" spans="2:16" ht="17.25" customHeight="1">
      <c r="B8" s="335"/>
      <c r="C8" s="692"/>
      <c r="D8" s="333" t="s">
        <v>66</v>
      </c>
      <c r="E8" s="688"/>
      <c r="F8" s="334" t="s">
        <v>35</v>
      </c>
      <c r="G8" s="692"/>
      <c r="H8" s="692"/>
      <c r="I8" s="692"/>
      <c r="J8" s="690"/>
      <c r="K8" s="690"/>
      <c r="L8" s="690"/>
      <c r="M8" s="690"/>
    </row>
    <row r="9" spans="2:16" ht="17.25" customHeight="1">
      <c r="B9" s="336"/>
      <c r="C9" s="337" t="s">
        <v>74</v>
      </c>
      <c r="D9" s="338" t="s">
        <v>337</v>
      </c>
      <c r="E9" s="338" t="s">
        <v>336</v>
      </c>
      <c r="F9" s="337" t="s">
        <v>61</v>
      </c>
      <c r="G9" s="337" t="s">
        <v>339</v>
      </c>
      <c r="H9" s="337" t="s">
        <v>338</v>
      </c>
      <c r="I9" s="337" t="s">
        <v>453</v>
      </c>
      <c r="J9" s="337" t="s">
        <v>186</v>
      </c>
      <c r="K9" s="337" t="s">
        <v>771</v>
      </c>
      <c r="L9" s="337" t="s">
        <v>772</v>
      </c>
      <c r="M9" s="337" t="s">
        <v>773</v>
      </c>
    </row>
    <row r="10" spans="2:16" ht="16.5" customHeight="1">
      <c r="B10" s="339"/>
      <c r="C10" s="340" t="s">
        <v>31</v>
      </c>
      <c r="D10" s="340" t="s">
        <v>31</v>
      </c>
      <c r="E10" s="341" t="s">
        <v>31</v>
      </c>
      <c r="F10" s="340" t="s">
        <v>31</v>
      </c>
      <c r="G10" s="340" t="s">
        <v>490</v>
      </c>
      <c r="H10" s="340" t="s">
        <v>31</v>
      </c>
      <c r="I10" s="340" t="s">
        <v>454</v>
      </c>
      <c r="J10" s="340" t="s">
        <v>31</v>
      </c>
      <c r="K10" s="340" t="s">
        <v>31</v>
      </c>
      <c r="L10" s="340" t="s">
        <v>31</v>
      </c>
      <c r="M10" s="340" t="s">
        <v>31</v>
      </c>
    </row>
    <row r="11" spans="2:16" ht="30.75" customHeight="1">
      <c r="B11" s="474" t="str">
        <f>IFERROR(VLOOKUP($P$6,様式リスト!$B$3:$BX$20,N11,0),"")</f>
        <v/>
      </c>
      <c r="C11" s="354"/>
      <c r="D11" s="355"/>
      <c r="E11" s="356">
        <f>C11-D11</f>
        <v>0</v>
      </c>
      <c r="F11" s="355"/>
      <c r="G11" s="355" t="str">
        <f>IF(F11="","",VLOOKUP($P$6,様式リスト!$B$3:$BZ$20,76,0))</f>
        <v/>
      </c>
      <c r="H11" s="357" t="str">
        <f>IF(G11="","",MIN(F11:G11))</f>
        <v/>
      </c>
      <c r="I11" s="357">
        <f>IF(E11="","",IF($P$6=様式リスト!$B$4,MIN(E11,H11)*0.5,MIN(E11,H11)))</f>
        <v>0</v>
      </c>
      <c r="J11" s="357">
        <f>IFERROR(ROUNDDOWN(I11,-3),"")</f>
        <v>0</v>
      </c>
      <c r="K11" s="357"/>
      <c r="L11" s="357"/>
      <c r="M11" s="357">
        <f>L11-J11</f>
        <v>0</v>
      </c>
      <c r="N11" s="327">
        <v>74</v>
      </c>
    </row>
    <row r="12" spans="2:16" ht="30.75" customHeight="1">
      <c r="B12" s="475" t="str">
        <f>IFERROR(VLOOKUP($P$6,様式リスト!$B$3:$BX$20,N12,0),"")</f>
        <v/>
      </c>
      <c r="C12" s="354"/>
      <c r="D12" s="358"/>
      <c r="E12" s="359" t="str">
        <f>IF(F12="","",C12-D12)</f>
        <v/>
      </c>
      <c r="F12" s="355"/>
      <c r="G12" s="358" t="str">
        <f>IF(F12="","",VLOOKUP($P$6,様式リスト!$B$3:$BZ$20,77,0))</f>
        <v/>
      </c>
      <c r="H12" s="360" t="str">
        <f>IF(G12="","",MIN(F12:G12))</f>
        <v/>
      </c>
      <c r="I12" s="360" t="str">
        <f>IF(E12="","",IF($P$6=様式リスト!$B$4,MIN(E12,H12)*0.5,MIN(E12,H12)))</f>
        <v/>
      </c>
      <c r="J12" s="360" t="str">
        <f>IFERROR(ROUNDDOWN(I12,-3),"")</f>
        <v/>
      </c>
      <c r="K12" s="360"/>
      <c r="L12" s="360"/>
      <c r="M12" s="360" t="str">
        <f>IFERROR(ROUNDDOWN(I12,-3),"")</f>
        <v/>
      </c>
      <c r="N12" s="327">
        <v>75</v>
      </c>
    </row>
    <row r="13" spans="2:16" ht="24" customHeight="1">
      <c r="B13" s="342" t="s">
        <v>457</v>
      </c>
      <c r="C13" s="361" t="str">
        <f>IF(SUM(C11:C12)=0,"",SUM(C11:C12))</f>
        <v/>
      </c>
      <c r="D13" s="361" t="str">
        <f t="shared" ref="D13:I13" si="0">IF(SUM(D11:D12)=0,"",SUM(D11:D12))</f>
        <v/>
      </c>
      <c r="E13" s="361" t="str">
        <f t="shared" si="0"/>
        <v/>
      </c>
      <c r="F13" s="361" t="str">
        <f>IF(SUM(F11:F12)=0,"",SUM(F11:F12))</f>
        <v/>
      </c>
      <c r="G13" s="361" t="str">
        <f t="shared" si="0"/>
        <v/>
      </c>
      <c r="H13" s="361" t="str">
        <f t="shared" si="0"/>
        <v/>
      </c>
      <c r="I13" s="361" t="str">
        <f t="shared" si="0"/>
        <v/>
      </c>
      <c r="J13" s="361"/>
      <c r="K13" s="361"/>
      <c r="L13" s="361"/>
      <c r="M13" s="361" t="str">
        <f>IF(SUM(M11:M12)=0,"",SUM(M11:M12))</f>
        <v/>
      </c>
    </row>
    <row r="14" spans="2:16" ht="16.5" customHeight="1">
      <c r="C14" s="343"/>
      <c r="D14" s="343"/>
      <c r="E14" s="344"/>
      <c r="F14" s="344"/>
      <c r="G14" s="344"/>
      <c r="H14" s="344"/>
      <c r="I14" s="344"/>
      <c r="J14" s="344"/>
      <c r="K14" s="344"/>
      <c r="L14" s="344"/>
      <c r="M14" s="344"/>
    </row>
    <row r="15" spans="2:16" ht="23.25" customHeight="1">
      <c r="B15" s="325" t="s">
        <v>68</v>
      </c>
    </row>
    <row r="16" spans="2:16" ht="18" customHeight="1">
      <c r="B16" s="684" t="s">
        <v>69</v>
      </c>
      <c r="C16" s="685"/>
      <c r="D16" s="686"/>
      <c r="E16" s="684" t="s">
        <v>70</v>
      </c>
      <c r="F16" s="686"/>
      <c r="G16" s="684" t="s">
        <v>71</v>
      </c>
      <c r="H16" s="685"/>
      <c r="I16" s="685"/>
      <c r="J16" s="685"/>
      <c r="K16" s="685"/>
      <c r="L16" s="685"/>
      <c r="M16" s="686"/>
    </row>
    <row r="17" spans="2:14" ht="18" customHeight="1">
      <c r="B17" s="693" t="str">
        <f>IFERROR(VLOOKUP(第6号様式!$L$2,様式リスト!$B$3:$BX$20,N17,0),"")</f>
        <v/>
      </c>
      <c r="C17" s="694"/>
      <c r="D17" s="695"/>
      <c r="E17" s="347"/>
      <c r="F17" s="348" t="s">
        <v>459</v>
      </c>
      <c r="G17" s="349"/>
      <c r="H17" s="345"/>
      <c r="I17" s="345"/>
      <c r="J17" s="345"/>
      <c r="K17" s="345"/>
      <c r="L17" s="345"/>
      <c r="M17" s="346"/>
      <c r="N17" s="327">
        <v>3</v>
      </c>
    </row>
    <row r="18" spans="2:14" ht="18" customHeight="1">
      <c r="B18" s="693" t="str">
        <f>IFERROR(VLOOKUP(第6号様式!$L$2,様式リスト!$B$3:$BX$20,N18,0),"")</f>
        <v/>
      </c>
      <c r="C18" s="694"/>
      <c r="D18" s="695"/>
      <c r="E18" s="347"/>
      <c r="F18" s="350"/>
      <c r="G18" s="349"/>
      <c r="H18" s="345"/>
      <c r="I18" s="345"/>
      <c r="J18" s="345"/>
      <c r="K18" s="345"/>
      <c r="L18" s="345"/>
      <c r="M18" s="346"/>
      <c r="N18" s="327">
        <v>4</v>
      </c>
    </row>
    <row r="19" spans="2:14" ht="18" customHeight="1">
      <c r="B19" s="693" t="str">
        <f>IFERROR(VLOOKUP(第6号様式!$L$2,様式リスト!$B$3:$BX$20,N19,0),"")</f>
        <v/>
      </c>
      <c r="C19" s="694"/>
      <c r="D19" s="695"/>
      <c r="E19" s="347"/>
      <c r="F19" s="350"/>
      <c r="G19" s="349"/>
      <c r="H19" s="345"/>
      <c r="I19" s="345"/>
      <c r="J19" s="345"/>
      <c r="K19" s="345"/>
      <c r="L19" s="345"/>
      <c r="M19" s="346"/>
      <c r="N19" s="327">
        <v>5</v>
      </c>
    </row>
    <row r="20" spans="2:14" ht="18" customHeight="1">
      <c r="B20" s="693" t="str">
        <f>IFERROR(VLOOKUP(第6号様式!$L$2,様式リスト!$B$3:$BX$20,N20,0),"")</f>
        <v/>
      </c>
      <c r="C20" s="694"/>
      <c r="D20" s="695"/>
      <c r="E20" s="347"/>
      <c r="F20" s="350"/>
      <c r="G20" s="347"/>
      <c r="H20" s="345"/>
      <c r="I20" s="345"/>
      <c r="J20" s="345"/>
      <c r="K20" s="345"/>
      <c r="L20" s="345"/>
      <c r="M20" s="346"/>
      <c r="N20" s="327">
        <v>6</v>
      </c>
    </row>
    <row r="21" spans="2:14" ht="18" customHeight="1">
      <c r="B21" s="693" t="str">
        <f>IFERROR(VLOOKUP(第6号様式!$L$2,様式リスト!$B$3:$BX$20,N21,0),"")</f>
        <v/>
      </c>
      <c r="C21" s="694"/>
      <c r="D21" s="695"/>
      <c r="E21" s="347"/>
      <c r="F21" s="350"/>
      <c r="G21" s="347"/>
      <c r="H21" s="345"/>
      <c r="I21" s="345"/>
      <c r="J21" s="345"/>
      <c r="K21" s="345"/>
      <c r="L21" s="345"/>
      <c r="M21" s="346"/>
      <c r="N21" s="327">
        <v>7</v>
      </c>
    </row>
    <row r="22" spans="2:14" ht="18" customHeight="1">
      <c r="B22" s="693" t="str">
        <f>IFERROR(VLOOKUP(第6号様式!$L$2,様式リスト!$B$3:$BX$20,N22,0),"")</f>
        <v/>
      </c>
      <c r="C22" s="694"/>
      <c r="D22" s="695"/>
      <c r="E22" s="347"/>
      <c r="F22" s="350"/>
      <c r="G22" s="347"/>
      <c r="H22" s="345"/>
      <c r="I22" s="345"/>
      <c r="J22" s="345"/>
      <c r="K22" s="345"/>
      <c r="L22" s="345"/>
      <c r="M22" s="346"/>
      <c r="N22" s="327">
        <v>8</v>
      </c>
    </row>
    <row r="23" spans="2:14" ht="18" customHeight="1">
      <c r="B23" s="693" t="str">
        <f>IFERROR(VLOOKUP(第6号様式!$L$2,様式リスト!$B$3:$BX$20,N23,0),"")</f>
        <v/>
      </c>
      <c r="C23" s="694"/>
      <c r="D23" s="695"/>
      <c r="E23" s="347"/>
      <c r="F23" s="350"/>
      <c r="G23" s="347"/>
      <c r="H23" s="345"/>
      <c r="I23" s="345"/>
      <c r="J23" s="345"/>
      <c r="K23" s="345"/>
      <c r="L23" s="345"/>
      <c r="M23" s="346"/>
      <c r="N23" s="327">
        <v>9</v>
      </c>
    </row>
    <row r="24" spans="2:14" ht="18" customHeight="1">
      <c r="B24" s="693" t="str">
        <f>IFERROR(VLOOKUP(第6号様式!$L$2,様式リスト!$B$3:$BX$20,N24,0),"")</f>
        <v/>
      </c>
      <c r="C24" s="694"/>
      <c r="D24" s="695"/>
      <c r="E24" s="347"/>
      <c r="F24" s="350"/>
      <c r="G24" s="347"/>
      <c r="H24" s="345"/>
      <c r="I24" s="345"/>
      <c r="J24" s="345"/>
      <c r="K24" s="345"/>
      <c r="L24" s="345"/>
      <c r="M24" s="346"/>
      <c r="N24" s="327">
        <v>10</v>
      </c>
    </row>
    <row r="25" spans="2:14" ht="18" customHeight="1">
      <c r="B25" s="693" t="str">
        <f>IFERROR(VLOOKUP(第6号様式!$L$2,様式リスト!$B$3:$BX$20,N25,0),"")</f>
        <v/>
      </c>
      <c r="C25" s="694"/>
      <c r="D25" s="695"/>
      <c r="E25" s="347"/>
      <c r="F25" s="350"/>
      <c r="G25" s="347"/>
      <c r="H25" s="345"/>
      <c r="I25" s="345"/>
      <c r="J25" s="345"/>
      <c r="K25" s="345"/>
      <c r="L25" s="345"/>
      <c r="M25" s="346"/>
      <c r="N25" s="327">
        <v>11</v>
      </c>
    </row>
    <row r="26" spans="2:14" ht="18" customHeight="1">
      <c r="B26" s="693" t="str">
        <f>IFERROR(VLOOKUP(第6号様式!$L$2,様式リスト!$B$3:$BX$20,N26,0),"")</f>
        <v/>
      </c>
      <c r="C26" s="694"/>
      <c r="D26" s="695"/>
      <c r="E26" s="347"/>
      <c r="F26" s="350"/>
      <c r="G26" s="347"/>
      <c r="H26" s="345"/>
      <c r="I26" s="345"/>
      <c r="J26" s="345"/>
      <c r="K26" s="345"/>
      <c r="L26" s="345"/>
      <c r="M26" s="346"/>
      <c r="N26" s="327">
        <v>12</v>
      </c>
    </row>
    <row r="27" spans="2:14" ht="18" customHeight="1">
      <c r="B27" s="693" t="str">
        <f>IFERROR(VLOOKUP(第6号様式!$L$2,様式リスト!$B$3:$BX$20,N27,0),"")</f>
        <v/>
      </c>
      <c r="C27" s="694"/>
      <c r="D27" s="695"/>
      <c r="E27" s="347"/>
      <c r="F27" s="350"/>
      <c r="G27" s="347"/>
      <c r="H27" s="345"/>
      <c r="I27" s="345"/>
      <c r="J27" s="345"/>
      <c r="K27" s="345"/>
      <c r="L27" s="345"/>
      <c r="M27" s="346"/>
      <c r="N27" s="327">
        <v>13</v>
      </c>
    </row>
    <row r="28" spans="2:14" ht="18" customHeight="1">
      <c r="B28" s="693" t="str">
        <f>IFERROR(VLOOKUP(第6号様式!$L$2,様式リスト!$B$3:$BX$20,N28,0),"")</f>
        <v/>
      </c>
      <c r="C28" s="694"/>
      <c r="D28" s="695"/>
      <c r="E28" s="347"/>
      <c r="F28" s="350"/>
      <c r="G28" s="347"/>
      <c r="H28" s="345"/>
      <c r="I28" s="345"/>
      <c r="J28" s="345"/>
      <c r="K28" s="345"/>
      <c r="L28" s="345"/>
      <c r="M28" s="346"/>
      <c r="N28" s="327">
        <v>14</v>
      </c>
    </row>
    <row r="29" spans="2:14" ht="18" customHeight="1">
      <c r="B29" s="693" t="str">
        <f>IFERROR(VLOOKUP(第6号様式!$L$2,様式リスト!$B$3:$BX$20,N29,0),"")</f>
        <v/>
      </c>
      <c r="C29" s="694"/>
      <c r="D29" s="695"/>
      <c r="E29" s="347"/>
      <c r="F29" s="350"/>
      <c r="G29" s="347"/>
      <c r="H29" s="345"/>
      <c r="I29" s="345"/>
      <c r="J29" s="345"/>
      <c r="K29" s="345"/>
      <c r="L29" s="345"/>
      <c r="M29" s="346"/>
      <c r="N29" s="327">
        <v>15</v>
      </c>
    </row>
    <row r="30" spans="2:14" ht="18" customHeight="1">
      <c r="B30" s="693" t="str">
        <f>IFERROR(VLOOKUP(第6号様式!$L$2,様式リスト!$B$3:$BX$20,N30,0),"")</f>
        <v/>
      </c>
      <c r="C30" s="694"/>
      <c r="D30" s="695"/>
      <c r="E30" s="347"/>
      <c r="F30" s="350"/>
      <c r="G30" s="347"/>
      <c r="H30" s="345"/>
      <c r="I30" s="345"/>
      <c r="J30" s="345"/>
      <c r="K30" s="345"/>
      <c r="L30" s="345"/>
      <c r="M30" s="346"/>
      <c r="N30" s="327">
        <v>16</v>
      </c>
    </row>
    <row r="31" spans="2:14" ht="18" customHeight="1">
      <c r="B31" s="693" t="str">
        <f>IFERROR(VLOOKUP(第6号様式!$L$2,様式リスト!$B$3:$BX$20,N31,0),"")</f>
        <v/>
      </c>
      <c r="C31" s="694"/>
      <c r="D31" s="695"/>
      <c r="E31" s="347"/>
      <c r="F31" s="350"/>
      <c r="G31" s="347"/>
      <c r="H31" s="345"/>
      <c r="I31" s="345"/>
      <c r="J31" s="345"/>
      <c r="K31" s="345"/>
      <c r="L31" s="345"/>
      <c r="M31" s="346"/>
      <c r="N31" s="327">
        <v>17</v>
      </c>
    </row>
    <row r="32" spans="2:14" ht="18" customHeight="1">
      <c r="B32" s="693" t="str">
        <f>IFERROR(VLOOKUP(第6号様式!$L$2,様式リスト!$B$3:$BX$20,N32,0),"")</f>
        <v/>
      </c>
      <c r="C32" s="694"/>
      <c r="D32" s="695"/>
      <c r="E32" s="347"/>
      <c r="F32" s="350"/>
      <c r="G32" s="347"/>
      <c r="H32" s="345"/>
      <c r="I32" s="345"/>
      <c r="J32" s="345"/>
      <c r="K32" s="345"/>
      <c r="L32" s="345"/>
      <c r="M32" s="346"/>
      <c r="N32" s="327">
        <v>18</v>
      </c>
    </row>
    <row r="33" spans="2:14" ht="18" customHeight="1">
      <c r="B33" s="693" t="str">
        <f>IFERROR(VLOOKUP(第6号様式!$L$2,様式リスト!$B$3:$BX$20,N33,0),"")</f>
        <v/>
      </c>
      <c r="C33" s="694"/>
      <c r="D33" s="695"/>
      <c r="E33" s="347"/>
      <c r="F33" s="350"/>
      <c r="G33" s="347"/>
      <c r="H33" s="345"/>
      <c r="I33" s="345"/>
      <c r="J33" s="345"/>
      <c r="K33" s="345"/>
      <c r="L33" s="345"/>
      <c r="M33" s="346"/>
      <c r="N33" s="327">
        <v>19</v>
      </c>
    </row>
    <row r="34" spans="2:14" ht="18" customHeight="1">
      <c r="B34" s="693" t="str">
        <f>IFERROR(VLOOKUP(第6号様式!$L$2,様式リスト!$B$3:$BX$20,N34,0),"")</f>
        <v/>
      </c>
      <c r="C34" s="694"/>
      <c r="D34" s="695"/>
      <c r="E34" s="347"/>
      <c r="F34" s="350"/>
      <c r="G34" s="347"/>
      <c r="H34" s="345"/>
      <c r="I34" s="345"/>
      <c r="J34" s="345"/>
      <c r="K34" s="345"/>
      <c r="L34" s="345"/>
      <c r="M34" s="346"/>
      <c r="N34" s="327">
        <v>20</v>
      </c>
    </row>
    <row r="35" spans="2:14" ht="18" customHeight="1">
      <c r="B35" s="693" t="str">
        <f>IFERROR(VLOOKUP(第6号様式!$L$2,様式リスト!$B$3:$BX$20,N35,0),"")</f>
        <v/>
      </c>
      <c r="C35" s="694"/>
      <c r="D35" s="695"/>
      <c r="E35" s="347"/>
      <c r="F35" s="350"/>
      <c r="G35" s="347"/>
      <c r="H35" s="345"/>
      <c r="I35" s="345"/>
      <c r="J35" s="345"/>
      <c r="K35" s="345"/>
      <c r="L35" s="345"/>
      <c r="M35" s="346"/>
      <c r="N35" s="327">
        <v>21</v>
      </c>
    </row>
    <row r="36" spans="2:14" ht="18" customHeight="1">
      <c r="B36" s="693" t="str">
        <f>IFERROR(VLOOKUP(第6号様式!$L$2,様式リスト!$B$3:$BX$20,N36,0),"")</f>
        <v/>
      </c>
      <c r="C36" s="694"/>
      <c r="D36" s="695"/>
      <c r="E36" s="347"/>
      <c r="F36" s="350"/>
      <c r="G36" s="347"/>
      <c r="H36" s="345"/>
      <c r="I36" s="345"/>
      <c r="J36" s="345"/>
      <c r="K36" s="345"/>
      <c r="L36" s="345"/>
      <c r="M36" s="346"/>
      <c r="N36" s="327">
        <v>22</v>
      </c>
    </row>
    <row r="37" spans="2:14" ht="18" customHeight="1">
      <c r="B37" s="693" t="str">
        <f>IFERROR(VLOOKUP(第6号様式!$L$2,様式リスト!$B$3:$BX$20,N37,0),"")</f>
        <v/>
      </c>
      <c r="C37" s="694"/>
      <c r="D37" s="695"/>
      <c r="E37" s="347"/>
      <c r="F37" s="350"/>
      <c r="G37" s="347"/>
      <c r="H37" s="345"/>
      <c r="I37" s="345"/>
      <c r="J37" s="345"/>
      <c r="K37" s="345"/>
      <c r="L37" s="345"/>
      <c r="M37" s="346"/>
      <c r="N37" s="327">
        <v>23</v>
      </c>
    </row>
    <row r="38" spans="2:14" ht="18" customHeight="1">
      <c r="B38" s="693" t="str">
        <f>IFERROR(VLOOKUP(第6号様式!$L$2,様式リスト!$B$3:$BX$20,N38,0),"")</f>
        <v/>
      </c>
      <c r="C38" s="694"/>
      <c r="D38" s="695"/>
      <c r="E38" s="347"/>
      <c r="F38" s="350"/>
      <c r="G38" s="347"/>
      <c r="H38" s="345"/>
      <c r="I38" s="345"/>
      <c r="J38" s="345"/>
      <c r="K38" s="345"/>
      <c r="L38" s="345"/>
      <c r="M38" s="346"/>
      <c r="N38" s="327">
        <v>24</v>
      </c>
    </row>
    <row r="39" spans="2:14" ht="18" customHeight="1">
      <c r="B39" s="693" t="str">
        <f>IFERROR(VLOOKUP(第6号様式!$L$2,様式リスト!$B$3:$BX$20,N39,0),"")</f>
        <v/>
      </c>
      <c r="C39" s="694"/>
      <c r="D39" s="695"/>
      <c r="E39" s="347"/>
      <c r="F39" s="350"/>
      <c r="G39" s="347"/>
      <c r="H39" s="345"/>
      <c r="I39" s="345"/>
      <c r="J39" s="345"/>
      <c r="K39" s="345"/>
      <c r="L39" s="345"/>
      <c r="M39" s="346"/>
      <c r="N39" s="327">
        <v>25</v>
      </c>
    </row>
    <row r="40" spans="2:14" ht="18" customHeight="1">
      <c r="B40" s="693" t="str">
        <f>IFERROR(VLOOKUP(第6号様式!$L$2,様式リスト!$B$3:$BX$20,N40,0),"")</f>
        <v/>
      </c>
      <c r="C40" s="694"/>
      <c r="D40" s="695"/>
      <c r="E40" s="347"/>
      <c r="F40" s="350"/>
      <c r="G40" s="347"/>
      <c r="H40" s="345"/>
      <c r="I40" s="345"/>
      <c r="J40" s="345"/>
      <c r="K40" s="345"/>
      <c r="L40" s="345"/>
      <c r="M40" s="346"/>
      <c r="N40" s="327">
        <v>26</v>
      </c>
    </row>
    <row r="41" spans="2:14" ht="18" customHeight="1">
      <c r="B41" s="693" t="str">
        <f>IFERROR(VLOOKUP(第6号様式!$L$2,様式リスト!$B$3:$BX$20,N41,0),"")</f>
        <v/>
      </c>
      <c r="C41" s="694"/>
      <c r="D41" s="695"/>
      <c r="E41" s="347"/>
      <c r="F41" s="350"/>
      <c r="G41" s="347"/>
      <c r="H41" s="345"/>
      <c r="I41" s="345"/>
      <c r="J41" s="345"/>
      <c r="K41" s="345"/>
      <c r="L41" s="345"/>
      <c r="M41" s="346"/>
      <c r="N41" s="327">
        <v>27</v>
      </c>
    </row>
    <row r="42" spans="2:14" ht="18" customHeight="1">
      <c r="B42" s="693" t="str">
        <f>IFERROR(VLOOKUP(第6号様式!$L$2,様式リスト!$B$3:$BX$20,N42,0),"")</f>
        <v/>
      </c>
      <c r="C42" s="694"/>
      <c r="D42" s="695"/>
      <c r="E42" s="347"/>
      <c r="F42" s="350"/>
      <c r="G42" s="347"/>
      <c r="H42" s="345"/>
      <c r="I42" s="345"/>
      <c r="J42" s="345"/>
      <c r="K42" s="345"/>
      <c r="L42" s="345"/>
      <c r="M42" s="346"/>
      <c r="N42" s="327">
        <v>28</v>
      </c>
    </row>
    <row r="43" spans="2:14" ht="18" customHeight="1">
      <c r="B43" s="693" t="str">
        <f>IFERROR(VLOOKUP(第6号様式!$L$2,様式リスト!$B$3:$BX$20,N43,0),"")</f>
        <v/>
      </c>
      <c r="C43" s="694"/>
      <c r="D43" s="695"/>
      <c r="E43" s="347"/>
      <c r="F43" s="350"/>
      <c r="G43" s="347"/>
      <c r="H43" s="345"/>
      <c r="I43" s="345"/>
      <c r="J43" s="345"/>
      <c r="K43" s="345"/>
      <c r="L43" s="345"/>
      <c r="M43" s="346"/>
      <c r="N43" s="327">
        <v>29</v>
      </c>
    </row>
    <row r="44" spans="2:14" ht="18" customHeight="1">
      <c r="B44" s="693" t="str">
        <f>IFERROR(VLOOKUP(第6号様式!$L$2,様式リスト!$B$3:$BX$20,N44,0),"")</f>
        <v/>
      </c>
      <c r="C44" s="694"/>
      <c r="D44" s="695"/>
      <c r="E44" s="347"/>
      <c r="F44" s="350"/>
      <c r="G44" s="347"/>
      <c r="H44" s="345"/>
      <c r="I44" s="345"/>
      <c r="J44" s="345"/>
      <c r="K44" s="345"/>
      <c r="L44" s="345"/>
      <c r="M44" s="346"/>
      <c r="N44" s="327">
        <v>30</v>
      </c>
    </row>
    <row r="45" spans="2:14" ht="18" customHeight="1">
      <c r="B45" s="693" t="str">
        <f>IFERROR(VLOOKUP(第6号様式!$L$2,様式リスト!$B$3:$BX$20,N45,0),"")</f>
        <v/>
      </c>
      <c r="C45" s="694"/>
      <c r="D45" s="695"/>
      <c r="E45" s="347"/>
      <c r="F45" s="350"/>
      <c r="G45" s="347"/>
      <c r="H45" s="345"/>
      <c r="I45" s="345"/>
      <c r="J45" s="345"/>
      <c r="K45" s="345"/>
      <c r="L45" s="345"/>
      <c r="M45" s="346"/>
      <c r="N45" s="327">
        <v>31</v>
      </c>
    </row>
    <row r="46" spans="2:14" ht="18" customHeight="1">
      <c r="B46" s="693" t="str">
        <f>IFERROR(VLOOKUP(第6号様式!$L$2,様式リスト!$B$3:$BX$20,N46,0),"")</f>
        <v/>
      </c>
      <c r="C46" s="694"/>
      <c r="D46" s="695"/>
      <c r="E46" s="347"/>
      <c r="F46" s="350"/>
      <c r="G46" s="347"/>
      <c r="H46" s="345"/>
      <c r="I46" s="345"/>
      <c r="J46" s="345"/>
      <c r="K46" s="345"/>
      <c r="L46" s="345"/>
      <c r="M46" s="346"/>
      <c r="N46" s="327">
        <v>32</v>
      </c>
    </row>
    <row r="47" spans="2:14" ht="18" customHeight="1">
      <c r="B47" s="693" t="str">
        <f>IFERROR(VLOOKUP(第6号様式!$L$2,様式リスト!$B$3:$BX$20,N47,0),"")</f>
        <v/>
      </c>
      <c r="C47" s="694"/>
      <c r="D47" s="695"/>
      <c r="E47" s="347"/>
      <c r="F47" s="350"/>
      <c r="G47" s="347"/>
      <c r="H47" s="345"/>
      <c r="I47" s="345"/>
      <c r="J47" s="345"/>
      <c r="K47" s="345"/>
      <c r="L47" s="345"/>
      <c r="M47" s="346"/>
      <c r="N47" s="327">
        <v>33</v>
      </c>
    </row>
    <row r="48" spans="2:14" ht="18" customHeight="1">
      <c r="B48" s="693" t="str">
        <f>IFERROR(VLOOKUP(第6号様式!$L$2,様式リスト!$B$3:$BX$20,N48,0),"")</f>
        <v/>
      </c>
      <c r="C48" s="694"/>
      <c r="D48" s="695"/>
      <c r="E48" s="347"/>
      <c r="F48" s="350"/>
      <c r="G48" s="347"/>
      <c r="H48" s="345"/>
      <c r="I48" s="345"/>
      <c r="J48" s="345"/>
      <c r="K48" s="345"/>
      <c r="L48" s="345"/>
      <c r="M48" s="346"/>
      <c r="N48" s="327">
        <v>34</v>
      </c>
    </row>
    <row r="49" spans="2:14" ht="18" customHeight="1">
      <c r="B49" s="693" t="str">
        <f>IFERROR(VLOOKUP(第6号様式!$L$2,様式リスト!$B$3:$BX$20,N49,0),"")</f>
        <v/>
      </c>
      <c r="C49" s="694"/>
      <c r="D49" s="695"/>
      <c r="E49" s="347"/>
      <c r="F49" s="350"/>
      <c r="G49" s="347"/>
      <c r="H49" s="345"/>
      <c r="I49" s="345"/>
      <c r="J49" s="345"/>
      <c r="K49" s="345"/>
      <c r="L49" s="345"/>
      <c r="M49" s="346"/>
      <c r="N49" s="327">
        <v>35</v>
      </c>
    </row>
    <row r="50" spans="2:14" ht="18" customHeight="1">
      <c r="B50" s="693" t="str">
        <f>IFERROR(VLOOKUP(第6号様式!$L$2,様式リスト!$B$3:$BX$20,N50,0),"")</f>
        <v/>
      </c>
      <c r="C50" s="694"/>
      <c r="D50" s="695"/>
      <c r="E50" s="347"/>
      <c r="F50" s="350"/>
      <c r="G50" s="347"/>
      <c r="H50" s="345"/>
      <c r="I50" s="345"/>
      <c r="J50" s="345"/>
      <c r="K50" s="345"/>
      <c r="L50" s="345"/>
      <c r="M50" s="346"/>
      <c r="N50" s="327">
        <v>36</v>
      </c>
    </row>
    <row r="51" spans="2:14" ht="18" customHeight="1">
      <c r="B51" s="693" t="str">
        <f>IFERROR(VLOOKUP(第6号様式!$L$2,様式リスト!$B$3:$BX$20,N51,0),"")</f>
        <v/>
      </c>
      <c r="C51" s="694"/>
      <c r="D51" s="695"/>
      <c r="E51" s="347"/>
      <c r="F51" s="350"/>
      <c r="G51" s="347"/>
      <c r="H51" s="345"/>
      <c r="I51" s="345"/>
      <c r="J51" s="345"/>
      <c r="K51" s="345"/>
      <c r="L51" s="345"/>
      <c r="M51" s="346"/>
      <c r="N51" s="327">
        <v>37</v>
      </c>
    </row>
    <row r="52" spans="2:14" ht="18" customHeight="1">
      <c r="B52" s="693" t="str">
        <f>IFERROR(VLOOKUP(第6号様式!$L$2,様式リスト!$B$3:$BX$20,N52,0),"")</f>
        <v/>
      </c>
      <c r="C52" s="694"/>
      <c r="D52" s="695"/>
      <c r="E52" s="347"/>
      <c r="F52" s="350"/>
      <c r="G52" s="347"/>
      <c r="H52" s="345"/>
      <c r="I52" s="345"/>
      <c r="J52" s="345"/>
      <c r="K52" s="345"/>
      <c r="L52" s="345"/>
      <c r="M52" s="346"/>
      <c r="N52" s="327">
        <v>38</v>
      </c>
    </row>
    <row r="53" spans="2:14" ht="18" customHeight="1">
      <c r="B53" s="693" t="str">
        <f>IFERROR(VLOOKUP(第6号様式!$L$2,様式リスト!$B$3:$BX$20,N53,0),"")</f>
        <v/>
      </c>
      <c r="C53" s="694"/>
      <c r="D53" s="695"/>
      <c r="E53" s="347"/>
      <c r="F53" s="350"/>
      <c r="G53" s="347"/>
      <c r="H53" s="345"/>
      <c r="I53" s="345"/>
      <c r="J53" s="345"/>
      <c r="K53" s="345"/>
      <c r="L53" s="345"/>
      <c r="M53" s="346"/>
      <c r="N53" s="327">
        <v>39</v>
      </c>
    </row>
    <row r="54" spans="2:14" ht="18" customHeight="1">
      <c r="B54" s="693" t="str">
        <f>IFERROR(VLOOKUP(第6号様式!$L$2,様式リスト!$B$3:$BX$20,N54,0),"")</f>
        <v/>
      </c>
      <c r="C54" s="694"/>
      <c r="D54" s="695"/>
      <c r="E54" s="347"/>
      <c r="F54" s="350"/>
      <c r="G54" s="347"/>
      <c r="H54" s="345"/>
      <c r="I54" s="345"/>
      <c r="J54" s="345"/>
      <c r="K54" s="345"/>
      <c r="L54" s="345"/>
      <c r="M54" s="346"/>
      <c r="N54" s="327">
        <v>40</v>
      </c>
    </row>
    <row r="55" spans="2:14" ht="18" customHeight="1">
      <c r="B55" s="693" t="str">
        <f>IFERROR(VLOOKUP(第6号様式!$L$2,様式リスト!$B$3:$BX$20,N55,0),"")</f>
        <v/>
      </c>
      <c r="C55" s="694"/>
      <c r="D55" s="695"/>
      <c r="E55" s="347"/>
      <c r="F55" s="350"/>
      <c r="G55" s="347"/>
      <c r="H55" s="345"/>
      <c r="I55" s="345"/>
      <c r="J55" s="345"/>
      <c r="K55" s="345"/>
      <c r="L55" s="345"/>
      <c r="M55" s="346"/>
      <c r="N55" s="327">
        <v>41</v>
      </c>
    </row>
    <row r="56" spans="2:14" ht="18" customHeight="1">
      <c r="B56" s="693" t="str">
        <f>IFERROR(VLOOKUP(第6号様式!$L$2,様式リスト!$B$3:$BX$20,N56,0),"")</f>
        <v/>
      </c>
      <c r="C56" s="694"/>
      <c r="D56" s="695"/>
      <c r="E56" s="347"/>
      <c r="F56" s="350"/>
      <c r="G56" s="347"/>
      <c r="H56" s="345"/>
      <c r="I56" s="345"/>
      <c r="J56" s="345"/>
      <c r="K56" s="345"/>
      <c r="L56" s="345"/>
      <c r="M56" s="346"/>
      <c r="N56" s="327">
        <v>42</v>
      </c>
    </row>
    <row r="57" spans="2:14" ht="18" customHeight="1">
      <c r="B57" s="693" t="str">
        <f>IFERROR(VLOOKUP(第6号様式!$L$2,様式リスト!$B$3:$BX$20,N57,0),"")</f>
        <v/>
      </c>
      <c r="C57" s="694"/>
      <c r="D57" s="695"/>
      <c r="E57" s="347"/>
      <c r="F57" s="350"/>
      <c r="G57" s="347"/>
      <c r="H57" s="345"/>
      <c r="I57" s="345"/>
      <c r="J57" s="345"/>
      <c r="K57" s="345"/>
      <c r="L57" s="345"/>
      <c r="M57" s="346"/>
      <c r="N57" s="327">
        <v>43</v>
      </c>
    </row>
    <row r="58" spans="2:14" ht="18" customHeight="1">
      <c r="B58" s="693" t="str">
        <f>IFERROR(VLOOKUP(第6号様式!$L$2,様式リスト!$B$3:$BX$20,N58,0),"")</f>
        <v/>
      </c>
      <c r="C58" s="694"/>
      <c r="D58" s="695"/>
      <c r="E58" s="347"/>
      <c r="F58" s="350"/>
      <c r="G58" s="347"/>
      <c r="H58" s="345"/>
      <c r="I58" s="345"/>
      <c r="J58" s="345"/>
      <c r="K58" s="345"/>
      <c r="L58" s="345"/>
      <c r="M58" s="346"/>
      <c r="N58" s="327">
        <v>44</v>
      </c>
    </row>
    <row r="59" spans="2:14" ht="18" customHeight="1">
      <c r="B59" s="693" t="str">
        <f>IFERROR(VLOOKUP(第6号様式!$L$2,様式リスト!$B$3:$BX$20,N59,0),"")</f>
        <v/>
      </c>
      <c r="C59" s="694"/>
      <c r="D59" s="695"/>
      <c r="E59" s="347"/>
      <c r="F59" s="350"/>
      <c r="G59" s="347"/>
      <c r="H59" s="345"/>
      <c r="I59" s="345"/>
      <c r="J59" s="345"/>
      <c r="K59" s="345"/>
      <c r="L59" s="345"/>
      <c r="M59" s="346"/>
      <c r="N59" s="327">
        <v>45</v>
      </c>
    </row>
    <row r="60" spans="2:14" ht="18" customHeight="1">
      <c r="B60" s="693" t="str">
        <f>IFERROR(VLOOKUP(第6号様式!$L$2,様式リスト!$B$3:$BX$20,N60,0),"")</f>
        <v/>
      </c>
      <c r="C60" s="694"/>
      <c r="D60" s="695"/>
      <c r="E60" s="347"/>
      <c r="F60" s="350"/>
      <c r="G60" s="347"/>
      <c r="H60" s="345"/>
      <c r="I60" s="345"/>
      <c r="J60" s="345"/>
      <c r="K60" s="345"/>
      <c r="L60" s="345"/>
      <c r="M60" s="346"/>
      <c r="N60" s="327">
        <v>46</v>
      </c>
    </row>
    <row r="61" spans="2:14" ht="18" customHeight="1">
      <c r="B61" s="693" t="str">
        <f>IFERROR(VLOOKUP(第6号様式!$L$2,様式リスト!$B$3:$BX$20,N61,0),"")</f>
        <v/>
      </c>
      <c r="C61" s="694"/>
      <c r="D61" s="695"/>
      <c r="E61" s="347"/>
      <c r="F61" s="350"/>
      <c r="G61" s="347"/>
      <c r="H61" s="345"/>
      <c r="I61" s="345"/>
      <c r="J61" s="345"/>
      <c r="K61" s="345"/>
      <c r="L61" s="345"/>
      <c r="M61" s="346"/>
      <c r="N61" s="327">
        <v>47</v>
      </c>
    </row>
    <row r="62" spans="2:14" ht="18" customHeight="1">
      <c r="B62" s="693" t="str">
        <f>IFERROR(VLOOKUP(第6号様式!$L$2,様式リスト!$B$3:$BX$20,N62,0),"")</f>
        <v/>
      </c>
      <c r="C62" s="694"/>
      <c r="D62" s="695"/>
      <c r="E62" s="347"/>
      <c r="F62" s="350"/>
      <c r="G62" s="347"/>
      <c r="H62" s="345"/>
      <c r="I62" s="345"/>
      <c r="J62" s="345"/>
      <c r="K62" s="345"/>
      <c r="L62" s="345"/>
      <c r="M62" s="346"/>
      <c r="N62" s="327">
        <v>48</v>
      </c>
    </row>
    <row r="63" spans="2:14" ht="18" customHeight="1">
      <c r="B63" s="693" t="str">
        <f>IFERROR(VLOOKUP(第6号様式!$L$2,様式リスト!$B$3:$BX$20,N63,0),"")</f>
        <v/>
      </c>
      <c r="C63" s="694"/>
      <c r="D63" s="695"/>
      <c r="E63" s="347"/>
      <c r="F63" s="350"/>
      <c r="G63" s="347"/>
      <c r="H63" s="345"/>
      <c r="I63" s="345"/>
      <c r="J63" s="345"/>
      <c r="K63" s="345"/>
      <c r="L63" s="345"/>
      <c r="M63" s="346"/>
      <c r="N63" s="327">
        <v>49</v>
      </c>
    </row>
    <row r="64" spans="2:14" ht="18" customHeight="1">
      <c r="B64" s="693" t="str">
        <f>IFERROR(VLOOKUP(第6号様式!$L$2,様式リスト!$B$3:$BX$20,N64,0),"")</f>
        <v/>
      </c>
      <c r="C64" s="694"/>
      <c r="D64" s="695"/>
      <c r="E64" s="347"/>
      <c r="F64" s="350"/>
      <c r="G64" s="347"/>
      <c r="H64" s="345"/>
      <c r="I64" s="345"/>
      <c r="J64" s="345"/>
      <c r="K64" s="345"/>
      <c r="L64" s="345"/>
      <c r="M64" s="346"/>
      <c r="N64" s="327">
        <v>50</v>
      </c>
    </row>
    <row r="65" spans="2:14" ht="18" customHeight="1">
      <c r="B65" s="693" t="str">
        <f>IFERROR(VLOOKUP(第6号様式!$L$2,様式リスト!$B$3:$BX$20,N65,0),"")</f>
        <v/>
      </c>
      <c r="C65" s="694"/>
      <c r="D65" s="695"/>
      <c r="E65" s="347"/>
      <c r="F65" s="350"/>
      <c r="G65" s="347"/>
      <c r="H65" s="345"/>
      <c r="I65" s="345"/>
      <c r="J65" s="345"/>
      <c r="K65" s="345"/>
      <c r="L65" s="345"/>
      <c r="M65" s="346"/>
      <c r="N65" s="327">
        <v>51</v>
      </c>
    </row>
    <row r="66" spans="2:14" ht="18" customHeight="1">
      <c r="B66" s="693" t="str">
        <f>IFERROR(VLOOKUP(第6号様式!$L$2,様式リスト!$B$3:$BX$20,N66,0),"")</f>
        <v/>
      </c>
      <c r="C66" s="694"/>
      <c r="D66" s="695"/>
      <c r="E66" s="347"/>
      <c r="F66" s="350"/>
      <c r="G66" s="347"/>
      <c r="H66" s="345"/>
      <c r="I66" s="345"/>
      <c r="J66" s="345"/>
      <c r="K66" s="345"/>
      <c r="L66" s="345"/>
      <c r="M66" s="346"/>
      <c r="N66" s="327">
        <v>52</v>
      </c>
    </row>
    <row r="67" spans="2:14" ht="18" customHeight="1">
      <c r="B67" s="693" t="str">
        <f>IFERROR(VLOOKUP(第6号様式!$L$2,様式リスト!$B$3:$BX$20,N67,0),"")</f>
        <v/>
      </c>
      <c r="C67" s="694"/>
      <c r="D67" s="695"/>
      <c r="E67" s="347"/>
      <c r="F67" s="350"/>
      <c r="G67" s="347"/>
      <c r="H67" s="345"/>
      <c r="I67" s="345"/>
      <c r="J67" s="345"/>
      <c r="K67" s="345"/>
      <c r="L67" s="345"/>
      <c r="M67" s="346"/>
      <c r="N67" s="327">
        <v>53</v>
      </c>
    </row>
    <row r="68" spans="2:14" ht="18" customHeight="1">
      <c r="B68" s="693" t="str">
        <f>IFERROR(VLOOKUP(第6号様式!$L$2,様式リスト!$B$3:$BX$20,N68,0),"")</f>
        <v/>
      </c>
      <c r="C68" s="694"/>
      <c r="D68" s="695"/>
      <c r="E68" s="347"/>
      <c r="F68" s="350"/>
      <c r="G68" s="347"/>
      <c r="H68" s="345"/>
      <c r="I68" s="345"/>
      <c r="J68" s="345"/>
      <c r="K68" s="345"/>
      <c r="L68" s="345"/>
      <c r="M68" s="346"/>
      <c r="N68" s="327">
        <v>54</v>
      </c>
    </row>
    <row r="69" spans="2:14" ht="18" customHeight="1">
      <c r="B69" s="693" t="str">
        <f>IFERROR(VLOOKUP(第6号様式!$L$2,様式リスト!$B$3:$BX$20,N69,0),"")</f>
        <v/>
      </c>
      <c r="C69" s="694"/>
      <c r="D69" s="695"/>
      <c r="E69" s="347"/>
      <c r="F69" s="350"/>
      <c r="G69" s="347"/>
      <c r="H69" s="345"/>
      <c r="I69" s="345"/>
      <c r="J69" s="345"/>
      <c r="K69" s="345"/>
      <c r="L69" s="345"/>
      <c r="M69" s="346"/>
      <c r="N69" s="327">
        <v>55</v>
      </c>
    </row>
    <row r="70" spans="2:14" ht="18" customHeight="1">
      <c r="B70" s="693" t="str">
        <f>IFERROR(VLOOKUP(第6号様式!$L$2,様式リスト!$B$3:$BX$20,N70,0),"")</f>
        <v/>
      </c>
      <c r="C70" s="694"/>
      <c r="D70" s="695"/>
      <c r="E70" s="347"/>
      <c r="F70" s="350"/>
      <c r="G70" s="347"/>
      <c r="H70" s="345"/>
      <c r="I70" s="345"/>
      <c r="J70" s="345"/>
      <c r="K70" s="345"/>
      <c r="L70" s="345"/>
      <c r="M70" s="346"/>
      <c r="N70" s="327">
        <v>56</v>
      </c>
    </row>
    <row r="71" spans="2:14" ht="18" customHeight="1">
      <c r="B71" s="693" t="str">
        <f>IFERROR(VLOOKUP(第6号様式!$L$2,様式リスト!$B$3:$BX$20,N71,0),"")</f>
        <v/>
      </c>
      <c r="C71" s="694"/>
      <c r="D71" s="695"/>
      <c r="E71" s="347"/>
      <c r="F71" s="350"/>
      <c r="G71" s="347"/>
      <c r="H71" s="345"/>
      <c r="I71" s="345"/>
      <c r="J71" s="345"/>
      <c r="K71" s="345"/>
      <c r="L71" s="345"/>
      <c r="M71" s="346"/>
      <c r="N71" s="327">
        <v>57</v>
      </c>
    </row>
    <row r="72" spans="2:14" ht="18" customHeight="1">
      <c r="B72" s="693" t="str">
        <f>IFERROR(VLOOKUP(第6号様式!$L$2,様式リスト!$B$3:$BX$20,N72,0),"")</f>
        <v/>
      </c>
      <c r="C72" s="694"/>
      <c r="D72" s="695"/>
      <c r="E72" s="347"/>
      <c r="F72" s="350"/>
      <c r="G72" s="347"/>
      <c r="H72" s="345"/>
      <c r="I72" s="345"/>
      <c r="J72" s="345"/>
      <c r="K72" s="345"/>
      <c r="L72" s="345"/>
      <c r="M72" s="346"/>
      <c r="N72" s="327">
        <v>58</v>
      </c>
    </row>
    <row r="73" spans="2:14" ht="18" customHeight="1">
      <c r="B73" s="693" t="str">
        <f>IFERROR(VLOOKUP(第6号様式!$L$2,様式リスト!$B$3:$BX$20,N73,0),"")</f>
        <v/>
      </c>
      <c r="C73" s="694"/>
      <c r="D73" s="695"/>
      <c r="E73" s="347"/>
      <c r="F73" s="350"/>
      <c r="G73" s="347"/>
      <c r="H73" s="345"/>
      <c r="I73" s="345"/>
      <c r="J73" s="345"/>
      <c r="K73" s="345"/>
      <c r="L73" s="345"/>
      <c r="M73" s="346"/>
      <c r="N73" s="327">
        <v>59</v>
      </c>
    </row>
    <row r="74" spans="2:14" ht="18" customHeight="1">
      <c r="B74" s="693" t="str">
        <f>IFERROR(VLOOKUP(第6号様式!$L$2,様式リスト!$B$3:$BX$20,N74,0),"")</f>
        <v/>
      </c>
      <c r="C74" s="694"/>
      <c r="D74" s="695"/>
      <c r="E74" s="347"/>
      <c r="F74" s="350"/>
      <c r="G74" s="347"/>
      <c r="H74" s="345"/>
      <c r="I74" s="345"/>
      <c r="J74" s="345"/>
      <c r="K74" s="345"/>
      <c r="L74" s="345"/>
      <c r="M74" s="346"/>
      <c r="N74" s="327">
        <v>60</v>
      </c>
    </row>
    <row r="75" spans="2:14" ht="18" customHeight="1">
      <c r="B75" s="693" t="str">
        <f>IFERROR(VLOOKUP(第6号様式!$L$2,様式リスト!$B$3:$BX$20,N75,0),"")</f>
        <v/>
      </c>
      <c r="C75" s="694"/>
      <c r="D75" s="695"/>
      <c r="E75" s="347"/>
      <c r="F75" s="350"/>
      <c r="G75" s="347"/>
      <c r="H75" s="345"/>
      <c r="I75" s="345"/>
      <c r="J75" s="345"/>
      <c r="K75" s="345"/>
      <c r="L75" s="345"/>
      <c r="M75" s="346"/>
      <c r="N75" s="327">
        <v>61</v>
      </c>
    </row>
    <row r="76" spans="2:14" ht="18" customHeight="1">
      <c r="B76" s="693" t="str">
        <f>IFERROR(VLOOKUP(第6号様式!$L$2,様式リスト!$B$3:$BX$20,N76,0),"")</f>
        <v/>
      </c>
      <c r="C76" s="694"/>
      <c r="D76" s="695"/>
      <c r="E76" s="347"/>
      <c r="F76" s="350"/>
      <c r="G76" s="347"/>
      <c r="H76" s="345"/>
      <c r="I76" s="345"/>
      <c r="J76" s="345"/>
      <c r="K76" s="345"/>
      <c r="L76" s="345"/>
      <c r="M76" s="346"/>
      <c r="N76" s="327">
        <v>62</v>
      </c>
    </row>
    <row r="77" spans="2:14" ht="18" customHeight="1">
      <c r="B77" s="693" t="str">
        <f>IFERROR(VLOOKUP(第6号様式!$L$2,様式リスト!$B$3:$BX$20,N77,0),"")</f>
        <v/>
      </c>
      <c r="C77" s="694"/>
      <c r="D77" s="695"/>
      <c r="E77" s="347"/>
      <c r="F77" s="350"/>
      <c r="G77" s="347"/>
      <c r="H77" s="345"/>
      <c r="I77" s="345"/>
      <c r="J77" s="345"/>
      <c r="K77" s="345"/>
      <c r="L77" s="345"/>
      <c r="M77" s="346"/>
      <c r="N77" s="327">
        <v>63</v>
      </c>
    </row>
    <row r="78" spans="2:14" ht="18" customHeight="1">
      <c r="B78" s="693" t="str">
        <f>IFERROR(VLOOKUP(第6号様式!$L$2,様式リスト!$B$3:$BX$20,N78,0),"")</f>
        <v/>
      </c>
      <c r="C78" s="694"/>
      <c r="D78" s="695"/>
      <c r="E78" s="347"/>
      <c r="F78" s="350"/>
      <c r="G78" s="347"/>
      <c r="H78" s="345"/>
      <c r="I78" s="345"/>
      <c r="J78" s="345"/>
      <c r="K78" s="345"/>
      <c r="L78" s="345"/>
      <c r="M78" s="346"/>
      <c r="N78" s="327">
        <v>64</v>
      </c>
    </row>
    <row r="79" spans="2:14" ht="18" customHeight="1">
      <c r="B79" s="693" t="str">
        <f>IFERROR(VLOOKUP(第6号様式!$L$2,様式リスト!$B$3:$BX$20,N79,0),"")</f>
        <v/>
      </c>
      <c r="C79" s="694"/>
      <c r="D79" s="695"/>
      <c r="E79" s="347"/>
      <c r="F79" s="350"/>
      <c r="G79" s="347"/>
      <c r="H79" s="345"/>
      <c r="I79" s="345"/>
      <c r="J79" s="345"/>
      <c r="K79" s="345"/>
      <c r="L79" s="345"/>
      <c r="M79" s="346"/>
      <c r="N79" s="327">
        <v>65</v>
      </c>
    </row>
    <row r="80" spans="2:14" ht="18" customHeight="1">
      <c r="B80" s="693" t="str">
        <f>IFERROR(VLOOKUP(第6号様式!$L$2,様式リスト!$B$3:$BX$20,N80,0),"")</f>
        <v/>
      </c>
      <c r="C80" s="694"/>
      <c r="D80" s="695"/>
      <c r="E80" s="347"/>
      <c r="F80" s="350"/>
      <c r="G80" s="347"/>
      <c r="H80" s="345"/>
      <c r="I80" s="345"/>
      <c r="J80" s="345"/>
      <c r="K80" s="345"/>
      <c r="L80" s="345"/>
      <c r="M80" s="346"/>
      <c r="N80" s="327">
        <v>66</v>
      </c>
    </row>
    <row r="81" spans="2:14" ht="18" customHeight="1">
      <c r="B81" s="693" t="str">
        <f>IFERROR(VLOOKUP(第6号様式!$L$2,様式リスト!$B$3:$BX$20,N81,0),"")</f>
        <v/>
      </c>
      <c r="C81" s="694"/>
      <c r="D81" s="695"/>
      <c r="E81" s="347"/>
      <c r="F81" s="350"/>
      <c r="G81" s="347"/>
      <c r="H81" s="345"/>
      <c r="I81" s="345"/>
      <c r="J81" s="345"/>
      <c r="K81" s="345"/>
      <c r="L81" s="345"/>
      <c r="M81" s="346"/>
      <c r="N81" s="327">
        <v>67</v>
      </c>
    </row>
    <row r="82" spans="2:14" ht="18" customHeight="1">
      <c r="B82" s="693" t="str">
        <f>IFERROR(VLOOKUP(第6号様式!$L$2,様式リスト!$B$3:$BX$20,N82,0),"")</f>
        <v/>
      </c>
      <c r="C82" s="694"/>
      <c r="D82" s="695"/>
      <c r="E82" s="347"/>
      <c r="F82" s="350"/>
      <c r="G82" s="347"/>
      <c r="H82" s="345"/>
      <c r="I82" s="345"/>
      <c r="J82" s="345"/>
      <c r="K82" s="345"/>
      <c r="L82" s="345"/>
      <c r="M82" s="346"/>
      <c r="N82" s="327">
        <v>68</v>
      </c>
    </row>
    <row r="83" spans="2:14" ht="18" customHeight="1">
      <c r="B83" s="693" t="str">
        <f>IFERROR(VLOOKUP(第6号様式!$L$2,様式リスト!$B$3:$BX$20,N83,0),"")</f>
        <v/>
      </c>
      <c r="C83" s="694"/>
      <c r="D83" s="695"/>
      <c r="E83" s="347"/>
      <c r="F83" s="350"/>
      <c r="G83" s="347"/>
      <c r="H83" s="345"/>
      <c r="I83" s="345"/>
      <c r="J83" s="345"/>
      <c r="K83" s="345"/>
      <c r="L83" s="345"/>
      <c r="M83" s="346"/>
      <c r="N83" s="327">
        <v>69</v>
      </c>
    </row>
    <row r="84" spans="2:14" ht="18" customHeight="1">
      <c r="B84" s="693" t="str">
        <f>IFERROR(VLOOKUP(第6号様式!$L$2,様式リスト!$B$3:$BX$20,N84,0),"")</f>
        <v/>
      </c>
      <c r="C84" s="694"/>
      <c r="D84" s="695"/>
      <c r="E84" s="347"/>
      <c r="F84" s="350"/>
      <c r="G84" s="347"/>
      <c r="H84" s="345"/>
      <c r="I84" s="345"/>
      <c r="J84" s="345"/>
      <c r="K84" s="345"/>
      <c r="L84" s="345"/>
      <c r="M84" s="346"/>
      <c r="N84" s="327">
        <v>70</v>
      </c>
    </row>
    <row r="85" spans="2:14" ht="18" customHeight="1">
      <c r="B85" s="693" t="str">
        <f>IFERROR(VLOOKUP(第6号様式!$L$2,様式リスト!$B$3:$BX$20,N85,0),"")</f>
        <v/>
      </c>
      <c r="C85" s="694"/>
      <c r="D85" s="695"/>
      <c r="E85" s="347"/>
      <c r="F85" s="350"/>
      <c r="G85" s="347"/>
      <c r="H85" s="345"/>
      <c r="I85" s="345"/>
      <c r="J85" s="345"/>
      <c r="K85" s="345"/>
      <c r="L85" s="345"/>
      <c r="M85" s="346"/>
      <c r="N85" s="327">
        <v>71</v>
      </c>
    </row>
    <row r="86" spans="2:14" ht="18" customHeight="1">
      <c r="B86" s="693" t="str">
        <f>IFERROR(VLOOKUP(第6号様式!$L$2,様式リスト!$B$3:$BX$20,N86,0),"")</f>
        <v/>
      </c>
      <c r="C86" s="694"/>
      <c r="D86" s="695"/>
      <c r="E86" s="347"/>
      <c r="F86" s="350"/>
      <c r="G86" s="347"/>
      <c r="H86" s="345"/>
      <c r="I86" s="345"/>
      <c r="J86" s="345"/>
      <c r="K86" s="345"/>
      <c r="L86" s="345"/>
      <c r="M86" s="346"/>
      <c r="N86" s="327">
        <v>72</v>
      </c>
    </row>
    <row r="87" spans="2:14" ht="18" customHeight="1">
      <c r="B87" s="693" t="str">
        <f>IFERROR(VLOOKUP(第6号様式!$L$2,様式リスト!$B$3:$BX$20,N87,0),"")</f>
        <v/>
      </c>
      <c r="C87" s="694"/>
      <c r="D87" s="695"/>
      <c r="E87" s="347"/>
      <c r="F87" s="350"/>
      <c r="G87" s="347"/>
      <c r="H87" s="345"/>
      <c r="I87" s="345"/>
      <c r="J87" s="345"/>
      <c r="K87" s="345"/>
      <c r="L87" s="345"/>
      <c r="M87" s="346"/>
      <c r="N87" s="327">
        <v>73</v>
      </c>
    </row>
    <row r="88" spans="2:14" ht="18" customHeight="1">
      <c r="B88" s="693"/>
      <c r="C88" s="694"/>
      <c r="D88" s="695"/>
      <c r="E88" s="347"/>
      <c r="F88" s="350"/>
      <c r="G88" s="347"/>
      <c r="H88" s="345"/>
      <c r="I88" s="345"/>
      <c r="J88" s="345"/>
      <c r="K88" s="345"/>
      <c r="L88" s="345"/>
      <c r="M88" s="346"/>
    </row>
    <row r="89" spans="2:14" ht="18" customHeight="1">
      <c r="B89" s="693"/>
      <c r="C89" s="694"/>
      <c r="D89" s="695"/>
      <c r="E89" s="347"/>
      <c r="F89" s="350"/>
      <c r="G89" s="347"/>
      <c r="H89" s="345"/>
      <c r="I89" s="345"/>
      <c r="J89" s="345"/>
      <c r="K89" s="345"/>
      <c r="L89" s="345"/>
      <c r="M89" s="346"/>
    </row>
    <row r="90" spans="2:14" ht="23.25" customHeight="1">
      <c r="B90" s="684" t="s">
        <v>446</v>
      </c>
      <c r="C90" s="685"/>
      <c r="D90" s="686"/>
      <c r="E90" s="351"/>
      <c r="F90" s="352"/>
      <c r="G90" s="351"/>
      <c r="H90" s="353"/>
      <c r="I90" s="353"/>
      <c r="J90" s="353"/>
      <c r="K90" s="353"/>
      <c r="L90" s="353"/>
      <c r="M90" s="352"/>
    </row>
    <row r="91" spans="2:14" ht="19.5" customHeight="1"/>
  </sheetData>
  <sheetProtection formatCells="0" formatColumns="0" formatRows="0" insertColumns="0" insertRows="0" insertHyperlinks="0" deleteColumns="0" deleteRows="0" sort="0" autoFilter="0" pivotTables="0"/>
  <mergeCells count="87">
    <mergeCell ref="J6:J8"/>
    <mergeCell ref="K6:K8"/>
    <mergeCell ref="L6:L8"/>
    <mergeCell ref="B3:M3"/>
    <mergeCell ref="B87:D87"/>
    <mergeCell ref="B77:D77"/>
    <mergeCell ref="B78:D78"/>
    <mergeCell ref="B79:D79"/>
    <mergeCell ref="B80:D80"/>
    <mergeCell ref="B81:D81"/>
    <mergeCell ref="B72:D72"/>
    <mergeCell ref="B73:D73"/>
    <mergeCell ref="B74:D74"/>
    <mergeCell ref="B75:D75"/>
    <mergeCell ref="B76:D76"/>
    <mergeCell ref="B67:D67"/>
    <mergeCell ref="B88:D88"/>
    <mergeCell ref="B89:D89"/>
    <mergeCell ref="B82:D82"/>
    <mergeCell ref="B83:D83"/>
    <mergeCell ref="B84:D84"/>
    <mergeCell ref="B85:D85"/>
    <mergeCell ref="B86:D86"/>
    <mergeCell ref="B69:D69"/>
    <mergeCell ref="B70:D70"/>
    <mergeCell ref="B71:D71"/>
    <mergeCell ref="B62:D62"/>
    <mergeCell ref="B63:D63"/>
    <mergeCell ref="B64:D64"/>
    <mergeCell ref="B65:D65"/>
    <mergeCell ref="B66:D66"/>
    <mergeCell ref="B58:D58"/>
    <mergeCell ref="B59:D59"/>
    <mergeCell ref="B60:D60"/>
    <mergeCell ref="B61:D61"/>
    <mergeCell ref="B68:D68"/>
    <mergeCell ref="B53:D53"/>
    <mergeCell ref="B54:D54"/>
    <mergeCell ref="B55:D55"/>
    <mergeCell ref="B56:D56"/>
    <mergeCell ref="B57:D57"/>
    <mergeCell ref="B48:D48"/>
    <mergeCell ref="B49:D49"/>
    <mergeCell ref="B50:D50"/>
    <mergeCell ref="B51:D51"/>
    <mergeCell ref="B52:D52"/>
    <mergeCell ref="B43:D43"/>
    <mergeCell ref="B44:D44"/>
    <mergeCell ref="B45:D45"/>
    <mergeCell ref="B46:D46"/>
    <mergeCell ref="B47:D47"/>
    <mergeCell ref="B38:D38"/>
    <mergeCell ref="B39:D39"/>
    <mergeCell ref="B40:D40"/>
    <mergeCell ref="B41:D41"/>
    <mergeCell ref="B42:D42"/>
    <mergeCell ref="B33:D33"/>
    <mergeCell ref="B34:D34"/>
    <mergeCell ref="B35:D35"/>
    <mergeCell ref="B36:D36"/>
    <mergeCell ref="B37:D37"/>
    <mergeCell ref="B28:D28"/>
    <mergeCell ref="B29:D29"/>
    <mergeCell ref="B30:D30"/>
    <mergeCell ref="B31:D31"/>
    <mergeCell ref="B32:D32"/>
    <mergeCell ref="B23:D23"/>
    <mergeCell ref="B24:D24"/>
    <mergeCell ref="B25:D25"/>
    <mergeCell ref="B26:D26"/>
    <mergeCell ref="B27:D27"/>
    <mergeCell ref="B16:D16"/>
    <mergeCell ref="E16:F16"/>
    <mergeCell ref="G16:M16"/>
    <mergeCell ref="B90:D90"/>
    <mergeCell ref="E6:E8"/>
    <mergeCell ref="M6:M8"/>
    <mergeCell ref="I6:I8"/>
    <mergeCell ref="C6:C8"/>
    <mergeCell ref="G6:G8"/>
    <mergeCell ref="H6:H8"/>
    <mergeCell ref="B17:D17"/>
    <mergeCell ref="B18:D18"/>
    <mergeCell ref="B19:D19"/>
    <mergeCell ref="B20:D20"/>
    <mergeCell ref="B21:D21"/>
    <mergeCell ref="B22:D22"/>
  </mergeCells>
  <phoneticPr fontId="4"/>
  <printOptions horizontalCentered="1"/>
  <pageMargins left="0.62992125984251968" right="0.59055118110236227" top="0.59055118110236227" bottom="0.59055118110236227" header="0.51181102362204722" footer="0.51181102362204722"/>
  <pageSetup paperSize="9" scale="4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N49"/>
  <sheetViews>
    <sheetView view="pageBreakPreview" topLeftCell="A28" zoomScale="70" zoomScaleNormal="90" zoomScaleSheetLayoutView="70" workbookViewId="0">
      <selection activeCell="M6" sqref="M6"/>
    </sheetView>
  </sheetViews>
  <sheetFormatPr defaultRowHeight="17.25" outlineLevelCol="1"/>
  <cols>
    <col min="1" max="1" width="3.625" style="400" customWidth="1"/>
    <col min="2" max="9" width="22.5" style="400" customWidth="1"/>
    <col min="10" max="10" width="20.75" style="400" customWidth="1"/>
    <col min="11" max="11" width="5.625" style="400" hidden="1" customWidth="1" outlineLevel="1"/>
    <col min="12" max="13" width="9" style="400" hidden="1" customWidth="1" outlineLevel="1"/>
    <col min="14" max="14" width="9" style="400" collapsed="1"/>
    <col min="15" max="259" width="9" style="400"/>
    <col min="260" max="260" width="15.75" style="400" customWidth="1"/>
    <col min="261" max="266" width="12.125" style="400" customWidth="1"/>
    <col min="267" max="267" width="11.875" style="400" customWidth="1"/>
    <col min="268" max="515" width="9" style="400"/>
    <col min="516" max="516" width="15.75" style="400" customWidth="1"/>
    <col min="517" max="522" width="12.125" style="400" customWidth="1"/>
    <col min="523" max="523" width="11.875" style="400" customWidth="1"/>
    <col min="524" max="771" width="9" style="400"/>
    <col min="772" max="772" width="15.75" style="400" customWidth="1"/>
    <col min="773" max="778" width="12.125" style="400" customWidth="1"/>
    <col min="779" max="779" width="11.875" style="400" customWidth="1"/>
    <col min="780" max="1027" width="9" style="400"/>
    <col min="1028" max="1028" width="15.75" style="400" customWidth="1"/>
    <col min="1029" max="1034" width="12.125" style="400" customWidth="1"/>
    <col min="1035" max="1035" width="11.875" style="400" customWidth="1"/>
    <col min="1036" max="1283" width="9" style="400"/>
    <col min="1284" max="1284" width="15.75" style="400" customWidth="1"/>
    <col min="1285" max="1290" width="12.125" style="400" customWidth="1"/>
    <col min="1291" max="1291" width="11.875" style="400" customWidth="1"/>
    <col min="1292" max="1539" width="9" style="400"/>
    <col min="1540" max="1540" width="15.75" style="400" customWidth="1"/>
    <col min="1541" max="1546" width="12.125" style="400" customWidth="1"/>
    <col min="1547" max="1547" width="11.875" style="400" customWidth="1"/>
    <col min="1548" max="1795" width="9" style="400"/>
    <col min="1796" max="1796" width="15.75" style="400" customWidth="1"/>
    <col min="1797" max="1802" width="12.125" style="400" customWidth="1"/>
    <col min="1803" max="1803" width="11.875" style="400" customWidth="1"/>
    <col min="1804" max="2051" width="9" style="400"/>
    <col min="2052" max="2052" width="15.75" style="400" customWidth="1"/>
    <col min="2053" max="2058" width="12.125" style="400" customWidth="1"/>
    <col min="2059" max="2059" width="11.875" style="400" customWidth="1"/>
    <col min="2060" max="2307" width="9" style="400"/>
    <col min="2308" max="2308" width="15.75" style="400" customWidth="1"/>
    <col min="2309" max="2314" width="12.125" style="400" customWidth="1"/>
    <col min="2315" max="2315" width="11.875" style="400" customWidth="1"/>
    <col min="2316" max="2563" width="9" style="400"/>
    <col min="2564" max="2564" width="15.75" style="400" customWidth="1"/>
    <col min="2565" max="2570" width="12.125" style="400" customWidth="1"/>
    <col min="2571" max="2571" width="11.875" style="400" customWidth="1"/>
    <col min="2572" max="2819" width="9" style="400"/>
    <col min="2820" max="2820" width="15.75" style="400" customWidth="1"/>
    <col min="2821" max="2826" width="12.125" style="400" customWidth="1"/>
    <col min="2827" max="2827" width="11.875" style="400" customWidth="1"/>
    <col min="2828" max="3075" width="9" style="400"/>
    <col min="3076" max="3076" width="15.75" style="400" customWidth="1"/>
    <col min="3077" max="3082" width="12.125" style="400" customWidth="1"/>
    <col min="3083" max="3083" width="11.875" style="400" customWidth="1"/>
    <col min="3084" max="3331" width="9" style="400"/>
    <col min="3332" max="3332" width="15.75" style="400" customWidth="1"/>
    <col min="3333" max="3338" width="12.125" style="400" customWidth="1"/>
    <col min="3339" max="3339" width="11.875" style="400" customWidth="1"/>
    <col min="3340" max="3587" width="9" style="400"/>
    <col min="3588" max="3588" width="15.75" style="400" customWidth="1"/>
    <col min="3589" max="3594" width="12.125" style="400" customWidth="1"/>
    <col min="3595" max="3595" width="11.875" style="400" customWidth="1"/>
    <col min="3596" max="3843" width="9" style="400"/>
    <col min="3844" max="3844" width="15.75" style="400" customWidth="1"/>
    <col min="3845" max="3850" width="12.125" style="400" customWidth="1"/>
    <col min="3851" max="3851" width="11.875" style="400" customWidth="1"/>
    <col min="3852" max="4099" width="9" style="400"/>
    <col min="4100" max="4100" width="15.75" style="400" customWidth="1"/>
    <col min="4101" max="4106" width="12.125" style="400" customWidth="1"/>
    <col min="4107" max="4107" width="11.875" style="400" customWidth="1"/>
    <col min="4108" max="4355" width="9" style="400"/>
    <col min="4356" max="4356" width="15.75" style="400" customWidth="1"/>
    <col min="4357" max="4362" width="12.125" style="400" customWidth="1"/>
    <col min="4363" max="4363" width="11.875" style="400" customWidth="1"/>
    <col min="4364" max="4611" width="9" style="400"/>
    <col min="4612" max="4612" width="15.75" style="400" customWidth="1"/>
    <col min="4613" max="4618" width="12.125" style="400" customWidth="1"/>
    <col min="4619" max="4619" width="11.875" style="400" customWidth="1"/>
    <col min="4620" max="4867" width="9" style="400"/>
    <col min="4868" max="4868" width="15.75" style="400" customWidth="1"/>
    <col min="4869" max="4874" width="12.125" style="400" customWidth="1"/>
    <col min="4875" max="4875" width="11.875" style="400" customWidth="1"/>
    <col min="4876" max="5123" width="9" style="400"/>
    <col min="5124" max="5124" width="15.75" style="400" customWidth="1"/>
    <col min="5125" max="5130" width="12.125" style="400" customWidth="1"/>
    <col min="5131" max="5131" width="11.875" style="400" customWidth="1"/>
    <col min="5132" max="5379" width="9" style="400"/>
    <col min="5380" max="5380" width="15.75" style="400" customWidth="1"/>
    <col min="5381" max="5386" width="12.125" style="400" customWidth="1"/>
    <col min="5387" max="5387" width="11.875" style="400" customWidth="1"/>
    <col min="5388" max="5635" width="9" style="400"/>
    <col min="5636" max="5636" width="15.75" style="400" customWidth="1"/>
    <col min="5637" max="5642" width="12.125" style="400" customWidth="1"/>
    <col min="5643" max="5643" width="11.875" style="400" customWidth="1"/>
    <col min="5644" max="5891" width="9" style="400"/>
    <col min="5892" max="5892" width="15.75" style="400" customWidth="1"/>
    <col min="5893" max="5898" width="12.125" style="400" customWidth="1"/>
    <col min="5899" max="5899" width="11.875" style="400" customWidth="1"/>
    <col min="5900" max="6147" width="9" style="400"/>
    <col min="6148" max="6148" width="15.75" style="400" customWidth="1"/>
    <col min="6149" max="6154" width="12.125" style="400" customWidth="1"/>
    <col min="6155" max="6155" width="11.875" style="400" customWidth="1"/>
    <col min="6156" max="6403" width="9" style="400"/>
    <col min="6404" max="6404" width="15.75" style="400" customWidth="1"/>
    <col min="6405" max="6410" width="12.125" style="400" customWidth="1"/>
    <col min="6411" max="6411" width="11.875" style="400" customWidth="1"/>
    <col min="6412" max="6659" width="9" style="400"/>
    <col min="6660" max="6660" width="15.75" style="400" customWidth="1"/>
    <col min="6661" max="6666" width="12.125" style="400" customWidth="1"/>
    <col min="6667" max="6667" width="11.875" style="400" customWidth="1"/>
    <col min="6668" max="6915" width="9" style="400"/>
    <col min="6916" max="6916" width="15.75" style="400" customWidth="1"/>
    <col min="6917" max="6922" width="12.125" style="400" customWidth="1"/>
    <col min="6923" max="6923" width="11.875" style="400" customWidth="1"/>
    <col min="6924" max="7171" width="9" style="400"/>
    <col min="7172" max="7172" width="15.75" style="400" customWidth="1"/>
    <col min="7173" max="7178" width="12.125" style="400" customWidth="1"/>
    <col min="7179" max="7179" width="11.875" style="400" customWidth="1"/>
    <col min="7180" max="7427" width="9" style="400"/>
    <col min="7428" max="7428" width="15.75" style="400" customWidth="1"/>
    <col min="7429" max="7434" width="12.125" style="400" customWidth="1"/>
    <col min="7435" max="7435" width="11.875" style="400" customWidth="1"/>
    <col min="7436" max="7683" width="9" style="400"/>
    <col min="7684" max="7684" width="15.75" style="400" customWidth="1"/>
    <col min="7685" max="7690" width="12.125" style="400" customWidth="1"/>
    <col min="7691" max="7691" width="11.875" style="400" customWidth="1"/>
    <col min="7692" max="7939" width="9" style="400"/>
    <col min="7940" max="7940" width="15.75" style="400" customWidth="1"/>
    <col min="7941" max="7946" width="12.125" style="400" customWidth="1"/>
    <col min="7947" max="7947" width="11.875" style="400" customWidth="1"/>
    <col min="7948" max="8195" width="9" style="400"/>
    <col min="8196" max="8196" width="15.75" style="400" customWidth="1"/>
    <col min="8197" max="8202" width="12.125" style="400" customWidth="1"/>
    <col min="8203" max="8203" width="11.875" style="400" customWidth="1"/>
    <col min="8204" max="8451" width="9" style="400"/>
    <col min="8452" max="8452" width="15.75" style="400" customWidth="1"/>
    <col min="8453" max="8458" width="12.125" style="400" customWidth="1"/>
    <col min="8459" max="8459" width="11.875" style="400" customWidth="1"/>
    <col min="8460" max="8707" width="9" style="400"/>
    <col min="8708" max="8708" width="15.75" style="400" customWidth="1"/>
    <col min="8709" max="8714" width="12.125" style="400" customWidth="1"/>
    <col min="8715" max="8715" width="11.875" style="400" customWidth="1"/>
    <col min="8716" max="8963" width="9" style="400"/>
    <col min="8964" max="8964" width="15.75" style="400" customWidth="1"/>
    <col min="8965" max="8970" width="12.125" style="400" customWidth="1"/>
    <col min="8971" max="8971" width="11.875" style="400" customWidth="1"/>
    <col min="8972" max="9219" width="9" style="400"/>
    <col min="9220" max="9220" width="15.75" style="400" customWidth="1"/>
    <col min="9221" max="9226" width="12.125" style="400" customWidth="1"/>
    <col min="9227" max="9227" width="11.875" style="400" customWidth="1"/>
    <col min="9228" max="9475" width="9" style="400"/>
    <col min="9476" max="9476" width="15.75" style="400" customWidth="1"/>
    <col min="9477" max="9482" width="12.125" style="400" customWidth="1"/>
    <col min="9483" max="9483" width="11.875" style="400" customWidth="1"/>
    <col min="9484" max="9731" width="9" style="400"/>
    <col min="9732" max="9732" width="15.75" style="400" customWidth="1"/>
    <col min="9733" max="9738" width="12.125" style="400" customWidth="1"/>
    <col min="9739" max="9739" width="11.875" style="400" customWidth="1"/>
    <col min="9740" max="9987" width="9" style="400"/>
    <col min="9988" max="9988" width="15.75" style="400" customWidth="1"/>
    <col min="9989" max="9994" width="12.125" style="400" customWidth="1"/>
    <col min="9995" max="9995" width="11.875" style="400" customWidth="1"/>
    <col min="9996" max="10243" width="9" style="400"/>
    <col min="10244" max="10244" width="15.75" style="400" customWidth="1"/>
    <col min="10245" max="10250" width="12.125" style="400" customWidth="1"/>
    <col min="10251" max="10251" width="11.875" style="400" customWidth="1"/>
    <col min="10252" max="10499" width="9" style="400"/>
    <col min="10500" max="10500" width="15.75" style="400" customWidth="1"/>
    <col min="10501" max="10506" width="12.125" style="400" customWidth="1"/>
    <col min="10507" max="10507" width="11.875" style="400" customWidth="1"/>
    <col min="10508" max="10755" width="9" style="400"/>
    <col min="10756" max="10756" width="15.75" style="400" customWidth="1"/>
    <col min="10757" max="10762" width="12.125" style="400" customWidth="1"/>
    <col min="10763" max="10763" width="11.875" style="400" customWidth="1"/>
    <col min="10764" max="11011" width="9" style="400"/>
    <col min="11012" max="11012" width="15.75" style="400" customWidth="1"/>
    <col min="11013" max="11018" width="12.125" style="400" customWidth="1"/>
    <col min="11019" max="11019" width="11.875" style="400" customWidth="1"/>
    <col min="11020" max="11267" width="9" style="400"/>
    <col min="11268" max="11268" width="15.75" style="400" customWidth="1"/>
    <col min="11269" max="11274" width="12.125" style="400" customWidth="1"/>
    <col min="11275" max="11275" width="11.875" style="400" customWidth="1"/>
    <col min="11276" max="11523" width="9" style="400"/>
    <col min="11524" max="11524" width="15.75" style="400" customWidth="1"/>
    <col min="11525" max="11530" width="12.125" style="400" customWidth="1"/>
    <col min="11531" max="11531" width="11.875" style="400" customWidth="1"/>
    <col min="11532" max="11779" width="9" style="400"/>
    <col min="11780" max="11780" width="15.75" style="400" customWidth="1"/>
    <col min="11781" max="11786" width="12.125" style="400" customWidth="1"/>
    <col min="11787" max="11787" width="11.875" style="400" customWidth="1"/>
    <col min="11788" max="12035" width="9" style="400"/>
    <col min="12036" max="12036" width="15.75" style="400" customWidth="1"/>
    <col min="12037" max="12042" width="12.125" style="400" customWidth="1"/>
    <col min="12043" max="12043" width="11.875" style="400" customWidth="1"/>
    <col min="12044" max="12291" width="9" style="400"/>
    <col min="12292" max="12292" width="15.75" style="400" customWidth="1"/>
    <col min="12293" max="12298" width="12.125" style="400" customWidth="1"/>
    <col min="12299" max="12299" width="11.875" style="400" customWidth="1"/>
    <col min="12300" max="12547" width="9" style="400"/>
    <col min="12548" max="12548" width="15.75" style="400" customWidth="1"/>
    <col min="12549" max="12554" width="12.125" style="400" customWidth="1"/>
    <col min="12555" max="12555" width="11.875" style="400" customWidth="1"/>
    <col min="12556" max="12803" width="9" style="400"/>
    <col min="12804" max="12804" width="15.75" style="400" customWidth="1"/>
    <col min="12805" max="12810" width="12.125" style="400" customWidth="1"/>
    <col min="12811" max="12811" width="11.875" style="400" customWidth="1"/>
    <col min="12812" max="13059" width="9" style="400"/>
    <col min="13060" max="13060" width="15.75" style="400" customWidth="1"/>
    <col min="13061" max="13066" width="12.125" style="400" customWidth="1"/>
    <col min="13067" max="13067" width="11.875" style="400" customWidth="1"/>
    <col min="13068" max="13315" width="9" style="400"/>
    <col min="13316" max="13316" width="15.75" style="400" customWidth="1"/>
    <col min="13317" max="13322" width="12.125" style="400" customWidth="1"/>
    <col min="13323" max="13323" width="11.875" style="400" customWidth="1"/>
    <col min="13324" max="13571" width="9" style="400"/>
    <col min="13572" max="13572" width="15.75" style="400" customWidth="1"/>
    <col min="13573" max="13578" width="12.125" style="400" customWidth="1"/>
    <col min="13579" max="13579" width="11.875" style="400" customWidth="1"/>
    <col min="13580" max="13827" width="9" style="400"/>
    <col min="13828" max="13828" width="15.75" style="400" customWidth="1"/>
    <col min="13829" max="13834" width="12.125" style="400" customWidth="1"/>
    <col min="13835" max="13835" width="11.875" style="400" customWidth="1"/>
    <col min="13836" max="14083" width="9" style="400"/>
    <col min="14084" max="14084" width="15.75" style="400" customWidth="1"/>
    <col min="14085" max="14090" width="12.125" style="400" customWidth="1"/>
    <col min="14091" max="14091" width="11.875" style="400" customWidth="1"/>
    <col min="14092" max="14339" width="9" style="400"/>
    <col min="14340" max="14340" width="15.75" style="400" customWidth="1"/>
    <col min="14341" max="14346" width="12.125" style="400" customWidth="1"/>
    <col min="14347" max="14347" width="11.875" style="400" customWidth="1"/>
    <col min="14348" max="14595" width="9" style="400"/>
    <col min="14596" max="14596" width="15.75" style="400" customWidth="1"/>
    <col min="14597" max="14602" width="12.125" style="400" customWidth="1"/>
    <col min="14603" max="14603" width="11.875" style="400" customWidth="1"/>
    <col min="14604" max="14851" width="9" style="400"/>
    <col min="14852" max="14852" width="15.75" style="400" customWidth="1"/>
    <col min="14853" max="14858" width="12.125" style="400" customWidth="1"/>
    <col min="14859" max="14859" width="11.875" style="400" customWidth="1"/>
    <col min="14860" max="15107" width="9" style="400"/>
    <col min="15108" max="15108" width="15.75" style="400" customWidth="1"/>
    <col min="15109" max="15114" width="12.125" style="400" customWidth="1"/>
    <col min="15115" max="15115" width="11.875" style="400" customWidth="1"/>
    <col min="15116" max="15363" width="9" style="400"/>
    <col min="15364" max="15364" width="15.75" style="400" customWidth="1"/>
    <col min="15365" max="15370" width="12.125" style="400" customWidth="1"/>
    <col min="15371" max="15371" width="11.875" style="400" customWidth="1"/>
    <col min="15372" max="15619" width="9" style="400"/>
    <col min="15620" max="15620" width="15.75" style="400" customWidth="1"/>
    <col min="15621" max="15626" width="12.125" style="400" customWidth="1"/>
    <col min="15627" max="15627" width="11.875" style="400" customWidth="1"/>
    <col min="15628" max="15875" width="9" style="400"/>
    <col min="15876" max="15876" width="15.75" style="400" customWidth="1"/>
    <col min="15877" max="15882" width="12.125" style="400" customWidth="1"/>
    <col min="15883" max="15883" width="11.875" style="400" customWidth="1"/>
    <col min="15884" max="16131" width="9" style="400"/>
    <col min="16132" max="16132" width="15.75" style="400" customWidth="1"/>
    <col min="16133" max="16138" width="12.125" style="400" customWidth="1"/>
    <col min="16139" max="16139" width="11.875" style="400" customWidth="1"/>
    <col min="16140" max="16384" width="9" style="400"/>
  </cols>
  <sheetData>
    <row r="1" spans="2:13" ht="16.5" customHeight="1">
      <c r="B1" s="400" t="s">
        <v>447</v>
      </c>
      <c r="C1" s="401"/>
    </row>
    <row r="2" spans="2:13" ht="13.5" customHeight="1"/>
    <row r="3" spans="2:13" ht="23.25" customHeight="1">
      <c r="B3" s="696" t="s">
        <v>378</v>
      </c>
      <c r="C3" s="696"/>
      <c r="D3" s="696"/>
      <c r="E3" s="696"/>
      <c r="F3" s="696"/>
      <c r="G3" s="696"/>
      <c r="H3" s="696"/>
      <c r="I3" s="696"/>
      <c r="J3" s="402"/>
    </row>
    <row r="4" spans="2:13" ht="13.5" customHeight="1">
      <c r="C4" s="402"/>
      <c r="D4" s="402"/>
      <c r="E4" s="402"/>
      <c r="F4" s="402"/>
      <c r="G4" s="402"/>
      <c r="H4" s="402"/>
      <c r="I4" s="402"/>
      <c r="J4" s="402"/>
    </row>
    <row r="5" spans="2:13" ht="23.25" customHeight="1">
      <c r="B5" s="400" t="s">
        <v>491</v>
      </c>
    </row>
    <row r="6" spans="2:13" ht="30" customHeight="1">
      <c r="B6" s="403"/>
      <c r="C6" s="702" t="s">
        <v>36</v>
      </c>
      <c r="D6" s="404" t="s">
        <v>63</v>
      </c>
      <c r="E6" s="704" t="s">
        <v>455</v>
      </c>
      <c r="F6" s="405" t="s">
        <v>38</v>
      </c>
      <c r="G6" s="702" t="s">
        <v>456</v>
      </c>
      <c r="H6" s="702" t="s">
        <v>64</v>
      </c>
      <c r="I6" s="702" t="s">
        <v>452</v>
      </c>
      <c r="J6" s="697" t="s">
        <v>341</v>
      </c>
      <c r="M6" s="400" t="s">
        <v>345</v>
      </c>
    </row>
    <row r="7" spans="2:13" ht="30" customHeight="1">
      <c r="B7" s="406" t="s">
        <v>458</v>
      </c>
      <c r="C7" s="703"/>
      <c r="D7" s="407" t="s">
        <v>65</v>
      </c>
      <c r="E7" s="705"/>
      <c r="F7" s="406" t="s">
        <v>39</v>
      </c>
      <c r="G7" s="703"/>
      <c r="H7" s="703"/>
      <c r="I7" s="703"/>
      <c r="J7" s="698"/>
    </row>
    <row r="8" spans="2:13" ht="30" customHeight="1">
      <c r="B8" s="408"/>
      <c r="C8" s="703"/>
      <c r="D8" s="407" t="s">
        <v>66</v>
      </c>
      <c r="E8" s="705"/>
      <c r="F8" s="406" t="s">
        <v>35</v>
      </c>
      <c r="G8" s="703"/>
      <c r="H8" s="703"/>
      <c r="I8" s="703"/>
      <c r="J8" s="698"/>
    </row>
    <row r="9" spans="2:13" ht="30" customHeight="1">
      <c r="B9" s="409"/>
      <c r="C9" s="410" t="s">
        <v>74</v>
      </c>
      <c r="D9" s="411" t="s">
        <v>337</v>
      </c>
      <c r="E9" s="411" t="s">
        <v>336</v>
      </c>
      <c r="F9" s="410" t="s">
        <v>61</v>
      </c>
      <c r="G9" s="410" t="s">
        <v>339</v>
      </c>
      <c r="H9" s="410" t="s">
        <v>338</v>
      </c>
      <c r="I9" s="410" t="s">
        <v>453</v>
      </c>
      <c r="J9" s="410" t="s">
        <v>186</v>
      </c>
    </row>
    <row r="10" spans="2:13" ht="30" customHeight="1">
      <c r="B10" s="412"/>
      <c r="C10" s="413" t="s">
        <v>31</v>
      </c>
      <c r="D10" s="413" t="s">
        <v>31</v>
      </c>
      <c r="E10" s="414" t="s">
        <v>31</v>
      </c>
      <c r="F10" s="413" t="s">
        <v>31</v>
      </c>
      <c r="G10" s="413" t="s">
        <v>490</v>
      </c>
      <c r="H10" s="413" t="s">
        <v>31</v>
      </c>
      <c r="I10" s="413" t="s">
        <v>60</v>
      </c>
      <c r="J10" s="413" t="s">
        <v>31</v>
      </c>
    </row>
    <row r="11" spans="2:13" ht="30" customHeight="1">
      <c r="B11" s="415"/>
      <c r="C11" s="416">
        <v>5600000</v>
      </c>
      <c r="D11" s="417">
        <v>0</v>
      </c>
      <c r="E11" s="418">
        <v>5600000</v>
      </c>
      <c r="F11" s="417">
        <v>3970000</v>
      </c>
      <c r="G11" s="419">
        <v>3500000</v>
      </c>
      <c r="H11" s="420">
        <v>3500000</v>
      </c>
      <c r="I11" s="420">
        <v>3500000</v>
      </c>
      <c r="J11" s="420">
        <v>3500000</v>
      </c>
      <c r="K11" s="400">
        <v>76</v>
      </c>
    </row>
    <row r="12" spans="2:13" ht="30" customHeight="1">
      <c r="B12" s="421"/>
      <c r="C12" s="422"/>
      <c r="D12" s="423"/>
      <c r="E12" s="424" t="s">
        <v>512</v>
      </c>
      <c r="F12" s="423"/>
      <c r="G12" s="425" t="s">
        <v>512</v>
      </c>
      <c r="H12" s="426" t="s">
        <v>512</v>
      </c>
      <c r="I12" s="426" t="s">
        <v>512</v>
      </c>
      <c r="J12" s="426" t="s">
        <v>512</v>
      </c>
      <c r="K12" s="400">
        <v>77</v>
      </c>
    </row>
    <row r="13" spans="2:13" ht="30" customHeight="1">
      <c r="B13" s="427" t="s">
        <v>457</v>
      </c>
      <c r="C13" s="428">
        <v>5600000</v>
      </c>
      <c r="D13" s="428" t="s">
        <v>512</v>
      </c>
      <c r="E13" s="428">
        <v>5600000</v>
      </c>
      <c r="F13" s="428">
        <v>3970000</v>
      </c>
      <c r="G13" s="428">
        <v>3500000</v>
      </c>
      <c r="H13" s="428">
        <v>3500000</v>
      </c>
      <c r="I13" s="428">
        <v>3500000</v>
      </c>
      <c r="J13" s="428">
        <v>3500000</v>
      </c>
    </row>
    <row r="14" spans="2:13" ht="16.5" customHeight="1">
      <c r="C14" s="429"/>
      <c r="D14" s="429"/>
      <c r="E14" s="430"/>
      <c r="F14" s="430"/>
      <c r="G14" s="430"/>
      <c r="H14" s="430"/>
      <c r="I14" s="430"/>
      <c r="J14" s="430"/>
    </row>
    <row r="15" spans="2:13" ht="28.5" customHeight="1">
      <c r="B15" s="400" t="s">
        <v>68</v>
      </c>
    </row>
    <row r="16" spans="2:13" ht="28.5" customHeight="1">
      <c r="B16" s="699" t="s">
        <v>69</v>
      </c>
      <c r="C16" s="700"/>
      <c r="D16" s="701"/>
      <c r="E16" s="699" t="s">
        <v>70</v>
      </c>
      <c r="F16" s="701"/>
      <c r="G16" s="699" t="s">
        <v>71</v>
      </c>
      <c r="H16" s="700"/>
      <c r="I16" s="700"/>
      <c r="J16" s="701"/>
    </row>
    <row r="17" spans="2:11" ht="28.5" customHeight="1">
      <c r="B17" s="431"/>
      <c r="C17" s="430"/>
      <c r="D17" s="432"/>
      <c r="E17" s="433"/>
      <c r="F17" s="434" t="s">
        <v>60</v>
      </c>
      <c r="G17" s="435"/>
      <c r="H17" s="430"/>
      <c r="I17" s="430"/>
      <c r="J17" s="432"/>
    </row>
    <row r="18" spans="2:11" ht="28.5" customHeight="1">
      <c r="B18" s="436" t="s">
        <v>492</v>
      </c>
      <c r="C18" s="437"/>
      <c r="D18" s="438"/>
      <c r="E18" s="433"/>
      <c r="F18" s="439">
        <v>1000000</v>
      </c>
      <c r="G18" s="440" t="s">
        <v>503</v>
      </c>
      <c r="H18" s="441"/>
      <c r="I18" s="441"/>
      <c r="J18" s="442"/>
      <c r="K18" s="400">
        <v>4</v>
      </c>
    </row>
    <row r="19" spans="2:11" ht="28.5" customHeight="1">
      <c r="B19" s="436" t="s">
        <v>444</v>
      </c>
      <c r="C19" s="437"/>
      <c r="D19" s="438"/>
      <c r="E19" s="433"/>
      <c r="F19" s="439"/>
      <c r="G19" s="440"/>
      <c r="H19" s="441"/>
      <c r="I19" s="441"/>
      <c r="J19" s="442"/>
      <c r="K19" s="400">
        <v>5</v>
      </c>
    </row>
    <row r="20" spans="2:11" ht="28.5" customHeight="1">
      <c r="B20" s="436" t="s">
        <v>334</v>
      </c>
      <c r="C20" s="437"/>
      <c r="D20" s="438"/>
      <c r="E20" s="433"/>
      <c r="F20" s="439">
        <v>500000</v>
      </c>
      <c r="G20" s="440" t="s">
        <v>503</v>
      </c>
      <c r="H20" s="441"/>
      <c r="I20" s="441"/>
      <c r="J20" s="442"/>
      <c r="K20" s="400">
        <v>6</v>
      </c>
    </row>
    <row r="21" spans="2:11" ht="28.5" customHeight="1">
      <c r="B21" s="436" t="s">
        <v>444</v>
      </c>
      <c r="C21" s="437"/>
      <c r="D21" s="438"/>
      <c r="E21" s="433"/>
      <c r="F21" s="439"/>
      <c r="G21" s="440"/>
      <c r="H21" s="441"/>
      <c r="I21" s="441"/>
      <c r="J21" s="442"/>
      <c r="K21" s="400">
        <v>7</v>
      </c>
    </row>
    <row r="22" spans="2:11" ht="28.5" customHeight="1">
      <c r="B22" s="436" t="s">
        <v>333</v>
      </c>
      <c r="C22" s="437"/>
      <c r="D22" s="438"/>
      <c r="E22" s="433"/>
      <c r="F22" s="439">
        <v>250000</v>
      </c>
      <c r="G22" s="440" t="s">
        <v>505</v>
      </c>
      <c r="H22" s="441"/>
      <c r="I22" s="441"/>
      <c r="J22" s="442"/>
      <c r="K22" s="400">
        <v>8</v>
      </c>
    </row>
    <row r="23" spans="2:11" ht="28.5" customHeight="1">
      <c r="B23" s="436"/>
      <c r="C23" s="437"/>
      <c r="D23" s="438"/>
      <c r="E23" s="433"/>
      <c r="F23" s="439"/>
      <c r="G23" s="440" t="s">
        <v>505</v>
      </c>
      <c r="H23" s="441"/>
      <c r="I23" s="441"/>
      <c r="J23" s="442"/>
    </row>
    <row r="24" spans="2:11" ht="28.5" customHeight="1">
      <c r="B24" s="436"/>
      <c r="C24" s="437"/>
      <c r="D24" s="438"/>
      <c r="E24" s="433"/>
      <c r="F24" s="439"/>
      <c r="G24" s="440" t="s">
        <v>504</v>
      </c>
      <c r="H24" s="441"/>
      <c r="I24" s="441"/>
      <c r="J24" s="442"/>
    </row>
    <row r="25" spans="2:11" ht="28.5" customHeight="1">
      <c r="B25" s="436" t="s">
        <v>444</v>
      </c>
      <c r="C25" s="437"/>
      <c r="D25" s="438"/>
      <c r="E25" s="433"/>
      <c r="F25" s="439"/>
      <c r="G25" s="440"/>
      <c r="H25" s="441"/>
      <c r="I25" s="441"/>
      <c r="J25" s="442"/>
      <c r="K25" s="400">
        <v>9</v>
      </c>
    </row>
    <row r="26" spans="2:11" ht="28.5" customHeight="1">
      <c r="B26" s="436" t="s">
        <v>493</v>
      </c>
      <c r="C26" s="437"/>
      <c r="D26" s="438"/>
      <c r="E26" s="433"/>
      <c r="F26" s="439">
        <v>200000</v>
      </c>
      <c r="G26" s="440" t="s">
        <v>506</v>
      </c>
      <c r="H26" s="441"/>
      <c r="I26" s="441"/>
      <c r="J26" s="442"/>
      <c r="K26" s="400">
        <v>10</v>
      </c>
    </row>
    <row r="27" spans="2:11" ht="28.5" customHeight="1">
      <c r="B27" s="436" t="s">
        <v>444</v>
      </c>
      <c r="C27" s="437"/>
      <c r="D27" s="438"/>
      <c r="E27" s="433"/>
      <c r="F27" s="439"/>
      <c r="G27" s="440"/>
      <c r="H27" s="441"/>
      <c r="I27" s="441"/>
      <c r="J27" s="442"/>
      <c r="K27" s="400">
        <v>11</v>
      </c>
    </row>
    <row r="28" spans="2:11" ht="28.5" customHeight="1">
      <c r="B28" s="436" t="s">
        <v>494</v>
      </c>
      <c r="C28" s="437"/>
      <c r="D28" s="438"/>
      <c r="E28" s="433"/>
      <c r="F28" s="439">
        <v>1000000</v>
      </c>
      <c r="G28" s="440" t="s">
        <v>507</v>
      </c>
      <c r="H28" s="441"/>
      <c r="I28" s="441"/>
      <c r="J28" s="442"/>
      <c r="K28" s="400">
        <v>12</v>
      </c>
    </row>
    <row r="29" spans="2:11" ht="28.5" customHeight="1">
      <c r="B29" s="436" t="s">
        <v>444</v>
      </c>
      <c r="C29" s="437"/>
      <c r="D29" s="438"/>
      <c r="E29" s="433"/>
      <c r="F29" s="439"/>
      <c r="G29" s="440"/>
      <c r="H29" s="441"/>
      <c r="I29" s="441"/>
      <c r="J29" s="442"/>
      <c r="K29" s="400">
        <v>13</v>
      </c>
    </row>
    <row r="30" spans="2:11" ht="28.5" customHeight="1">
      <c r="B30" s="436" t="s">
        <v>495</v>
      </c>
      <c r="C30" s="437"/>
      <c r="D30" s="438"/>
      <c r="E30" s="433"/>
      <c r="F30" s="439">
        <v>250000</v>
      </c>
      <c r="G30" s="440" t="s">
        <v>509</v>
      </c>
      <c r="H30" s="441"/>
      <c r="I30" s="441"/>
      <c r="J30" s="442"/>
      <c r="K30" s="400">
        <v>14</v>
      </c>
    </row>
    <row r="31" spans="2:11" ht="28.5" customHeight="1">
      <c r="B31" s="436" t="s">
        <v>444</v>
      </c>
      <c r="C31" s="437"/>
      <c r="D31" s="438"/>
      <c r="E31" s="433"/>
      <c r="F31" s="439"/>
      <c r="G31" s="440"/>
      <c r="H31" s="441"/>
      <c r="I31" s="441"/>
      <c r="J31" s="442"/>
      <c r="K31" s="400">
        <v>15</v>
      </c>
    </row>
    <row r="32" spans="2:11" ht="28.5" customHeight="1">
      <c r="B32" s="436" t="s">
        <v>496</v>
      </c>
      <c r="C32" s="437"/>
      <c r="D32" s="438"/>
      <c r="E32" s="433"/>
      <c r="F32" s="439">
        <v>50000</v>
      </c>
      <c r="G32" s="440" t="s">
        <v>508</v>
      </c>
      <c r="H32" s="441"/>
      <c r="I32" s="441"/>
      <c r="J32" s="442"/>
      <c r="K32" s="400">
        <v>16</v>
      </c>
    </row>
    <row r="33" spans="2:11" ht="28.5" customHeight="1">
      <c r="B33" s="436" t="s">
        <v>444</v>
      </c>
      <c r="C33" s="437"/>
      <c r="D33" s="438"/>
      <c r="E33" s="433"/>
      <c r="F33" s="439"/>
      <c r="G33" s="440"/>
      <c r="H33" s="441"/>
      <c r="I33" s="441"/>
      <c r="J33" s="442"/>
      <c r="K33" s="400">
        <v>17</v>
      </c>
    </row>
    <row r="34" spans="2:11" ht="28.5" customHeight="1">
      <c r="B34" s="436" t="s">
        <v>497</v>
      </c>
      <c r="C34" s="437"/>
      <c r="D34" s="443"/>
      <c r="E34" s="433"/>
      <c r="F34" s="439">
        <v>20000</v>
      </c>
      <c r="G34" s="440" t="s">
        <v>509</v>
      </c>
      <c r="H34" s="441"/>
      <c r="I34" s="441"/>
      <c r="J34" s="442"/>
      <c r="K34" s="400">
        <v>18</v>
      </c>
    </row>
    <row r="35" spans="2:11" ht="28.5" customHeight="1">
      <c r="B35" s="436" t="s">
        <v>444</v>
      </c>
      <c r="C35" s="437"/>
      <c r="D35" s="438"/>
      <c r="E35" s="433"/>
      <c r="F35" s="439"/>
      <c r="G35" s="440"/>
      <c r="H35" s="441"/>
      <c r="I35" s="441"/>
      <c r="J35" s="442"/>
      <c r="K35" s="400">
        <v>19</v>
      </c>
    </row>
    <row r="36" spans="2:11" ht="28.5" customHeight="1">
      <c r="B36" s="436" t="s">
        <v>498</v>
      </c>
      <c r="C36" s="437"/>
      <c r="D36" s="438"/>
      <c r="E36" s="433"/>
      <c r="F36" s="439"/>
      <c r="G36" s="440"/>
      <c r="H36" s="441"/>
      <c r="I36" s="441"/>
      <c r="J36" s="442"/>
      <c r="K36" s="400">
        <v>20</v>
      </c>
    </row>
    <row r="37" spans="2:11" ht="28.5" customHeight="1">
      <c r="B37" s="436" t="s">
        <v>444</v>
      </c>
      <c r="C37" s="437"/>
      <c r="D37" s="438"/>
      <c r="E37" s="433"/>
      <c r="F37" s="439"/>
      <c r="G37" s="440"/>
      <c r="H37" s="441"/>
      <c r="I37" s="441"/>
      <c r="J37" s="442"/>
      <c r="K37" s="400">
        <v>21</v>
      </c>
    </row>
    <row r="38" spans="2:11" ht="28.5" customHeight="1">
      <c r="B38" s="436" t="s">
        <v>335</v>
      </c>
      <c r="C38" s="437"/>
      <c r="D38" s="438"/>
      <c r="E38" s="433"/>
      <c r="F38" s="439">
        <v>450000</v>
      </c>
      <c r="G38" s="440" t="s">
        <v>510</v>
      </c>
      <c r="H38" s="441"/>
      <c r="I38" s="441"/>
      <c r="J38" s="442"/>
      <c r="K38" s="400">
        <v>22</v>
      </c>
    </row>
    <row r="39" spans="2:11" ht="28.5" customHeight="1">
      <c r="B39" s="436" t="s">
        <v>444</v>
      </c>
      <c r="C39" s="437"/>
      <c r="D39" s="438"/>
      <c r="E39" s="433"/>
      <c r="F39" s="439"/>
      <c r="G39" s="440"/>
      <c r="H39" s="441"/>
      <c r="I39" s="441"/>
      <c r="J39" s="442"/>
      <c r="K39" s="400">
        <v>23</v>
      </c>
    </row>
    <row r="40" spans="2:11" ht="28.5" customHeight="1">
      <c r="B40" s="436" t="s">
        <v>499</v>
      </c>
      <c r="C40" s="437"/>
      <c r="D40" s="438"/>
      <c r="E40" s="433"/>
      <c r="F40" s="439"/>
      <c r="G40" s="440"/>
      <c r="H40" s="441"/>
      <c r="I40" s="441"/>
      <c r="J40" s="442"/>
      <c r="K40" s="400">
        <v>24</v>
      </c>
    </row>
    <row r="41" spans="2:11" ht="28.5" customHeight="1">
      <c r="B41" s="436" t="s">
        <v>444</v>
      </c>
      <c r="C41" s="437"/>
      <c r="D41" s="438"/>
      <c r="E41" s="433"/>
      <c r="F41" s="439"/>
      <c r="G41" s="440"/>
      <c r="H41" s="441"/>
      <c r="I41" s="441"/>
      <c r="J41" s="442"/>
      <c r="K41" s="400">
        <v>25</v>
      </c>
    </row>
    <row r="42" spans="2:11" ht="28.5" customHeight="1">
      <c r="B42" s="436" t="s">
        <v>500</v>
      </c>
      <c r="C42" s="437"/>
      <c r="D42" s="438"/>
      <c r="E42" s="433"/>
      <c r="F42" s="439">
        <v>100000</v>
      </c>
      <c r="G42" s="440" t="s">
        <v>503</v>
      </c>
      <c r="H42" s="441"/>
      <c r="I42" s="441"/>
      <c r="J42" s="442"/>
      <c r="K42" s="400">
        <v>26</v>
      </c>
    </row>
    <row r="43" spans="2:11" ht="28.5" customHeight="1">
      <c r="B43" s="436" t="s">
        <v>444</v>
      </c>
      <c r="C43" s="437"/>
      <c r="D43" s="438"/>
      <c r="E43" s="433"/>
      <c r="F43" s="439"/>
      <c r="G43" s="440"/>
      <c r="H43" s="441"/>
      <c r="I43" s="441"/>
      <c r="J43" s="442"/>
      <c r="K43" s="400">
        <v>27</v>
      </c>
    </row>
    <row r="44" spans="2:11" ht="28.5" customHeight="1">
      <c r="B44" s="436" t="s">
        <v>501</v>
      </c>
      <c r="C44" s="437"/>
      <c r="D44" s="438"/>
      <c r="E44" s="433"/>
      <c r="F44" s="439">
        <v>150000</v>
      </c>
      <c r="G44" s="440" t="s">
        <v>508</v>
      </c>
      <c r="H44" s="441"/>
      <c r="I44" s="441"/>
      <c r="J44" s="442"/>
      <c r="K44" s="400">
        <v>28</v>
      </c>
    </row>
    <row r="45" spans="2:11" ht="28.5" customHeight="1">
      <c r="B45" s="436" t="s">
        <v>444</v>
      </c>
      <c r="C45" s="437"/>
      <c r="D45" s="438"/>
      <c r="E45" s="433"/>
      <c r="F45" s="439"/>
      <c r="G45" s="440"/>
      <c r="H45" s="441"/>
      <c r="I45" s="441"/>
      <c r="J45" s="442"/>
      <c r="K45" s="400">
        <v>29</v>
      </c>
    </row>
    <row r="46" spans="2:11" ht="28.5" customHeight="1">
      <c r="B46" s="436" t="s">
        <v>502</v>
      </c>
      <c r="C46" s="437"/>
      <c r="D46" s="438"/>
      <c r="E46" s="433"/>
      <c r="F46" s="439"/>
      <c r="G46" s="440"/>
      <c r="H46" s="441"/>
      <c r="I46" s="441"/>
      <c r="J46" s="442"/>
      <c r="K46" s="400">
        <v>30</v>
      </c>
    </row>
    <row r="47" spans="2:11" ht="28.5" customHeight="1">
      <c r="B47" s="436" t="s">
        <v>335</v>
      </c>
      <c r="C47" s="437"/>
      <c r="D47" s="444"/>
      <c r="E47" s="433"/>
      <c r="F47" s="439"/>
      <c r="G47" s="440"/>
      <c r="H47" s="441"/>
      <c r="I47" s="441"/>
      <c r="J47" s="442"/>
      <c r="K47" s="400">
        <v>31</v>
      </c>
    </row>
    <row r="48" spans="2:11" ht="28.5" customHeight="1">
      <c r="B48" s="699" t="s">
        <v>446</v>
      </c>
      <c r="C48" s="700"/>
      <c r="D48" s="701"/>
      <c r="E48" s="445"/>
      <c r="F48" s="448">
        <v>3970000</v>
      </c>
      <c r="G48" s="445"/>
      <c r="H48" s="446"/>
      <c r="I48" s="446"/>
      <c r="J48" s="447"/>
    </row>
    <row r="49" ht="19.5" customHeight="1"/>
  </sheetData>
  <sheetProtection formatCells="0" formatColumns="0" formatRows="0" insertColumns="0" insertRows="0" insertHyperlinks="0" deleteColumns="0" deleteRows="0" sort="0" autoFilter="0" pivotTables="0"/>
  <mergeCells count="11">
    <mergeCell ref="B3:I3"/>
    <mergeCell ref="C6:C8"/>
    <mergeCell ref="E6:E8"/>
    <mergeCell ref="G6:G8"/>
    <mergeCell ref="H6:H8"/>
    <mergeCell ref="I6:I8"/>
    <mergeCell ref="J6:J8"/>
    <mergeCell ref="B16:D16"/>
    <mergeCell ref="E16:F16"/>
    <mergeCell ref="G16:J16"/>
    <mergeCell ref="B48:D48"/>
  </mergeCells>
  <phoneticPr fontId="4"/>
  <printOptions horizontalCentered="1"/>
  <pageMargins left="0.62992125984251968" right="0.59055118110236227" top="0.59055118110236227" bottom="0.59055118110236227" header="0.51181102362204722" footer="0.51181102362204722"/>
  <pageSetup paperSize="9" scale="4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A48"/>
  <sheetViews>
    <sheetView view="pageBreakPreview" zoomScaleNormal="100" zoomScaleSheetLayoutView="100" workbookViewId="0">
      <selection activeCell="D39" sqref="D39:S39"/>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1"/>
      <c r="B1" s="319"/>
      <c r="C1" s="1"/>
      <c r="D1" s="1"/>
      <c r="E1" s="1"/>
      <c r="F1" s="1"/>
      <c r="G1" s="1"/>
      <c r="H1" s="1"/>
      <c r="I1" s="1"/>
      <c r="J1" s="1"/>
      <c r="K1" s="1"/>
      <c r="L1" s="1"/>
      <c r="M1" s="1"/>
      <c r="N1" s="1"/>
      <c r="O1" s="1"/>
      <c r="P1" s="1"/>
      <c r="Q1" s="1"/>
      <c r="R1" s="1"/>
      <c r="S1" s="1"/>
      <c r="T1" s="1"/>
      <c r="U1" s="1"/>
      <c r="V1" s="1"/>
      <c r="W1" s="1"/>
      <c r="X1" s="1"/>
      <c r="Y1" s="1"/>
      <c r="AA1" s="2" t="s">
        <v>166</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722" t="s">
        <v>441</v>
      </c>
      <c r="B3" s="722"/>
      <c r="C3" s="722"/>
      <c r="D3" s="722"/>
      <c r="E3" s="722"/>
      <c r="F3" s="722"/>
      <c r="G3" s="722"/>
      <c r="H3" s="722"/>
      <c r="I3" s="722"/>
      <c r="J3" s="722"/>
      <c r="K3" s="722"/>
      <c r="L3" s="722"/>
      <c r="M3" s="722"/>
      <c r="N3" s="722"/>
      <c r="O3" s="722"/>
      <c r="P3" s="722"/>
      <c r="Q3" s="722"/>
      <c r="R3" s="722"/>
      <c r="S3" s="722"/>
      <c r="T3" s="722"/>
      <c r="U3" s="722"/>
      <c r="V3" s="722"/>
      <c r="W3" s="722"/>
      <c r="X3" s="722"/>
      <c r="Y3" s="722"/>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723"/>
      <c r="O6" s="723"/>
      <c r="P6" s="723"/>
      <c r="Q6" s="723"/>
      <c r="R6" s="723"/>
      <c r="S6" s="723"/>
      <c r="T6" s="723"/>
      <c r="U6" s="723"/>
      <c r="V6" s="723"/>
      <c r="W6" s="723"/>
      <c r="X6" s="723"/>
      <c r="Y6" s="723"/>
    </row>
    <row r="7" spans="1:27" ht="18.75" customHeight="1">
      <c r="A7" s="1"/>
      <c r="B7" s="1"/>
      <c r="C7" s="1"/>
      <c r="D7" s="1"/>
      <c r="E7" s="1"/>
      <c r="F7" s="1"/>
      <c r="G7" s="1"/>
      <c r="H7" s="1"/>
      <c r="I7" s="1"/>
      <c r="J7" s="1"/>
      <c r="K7" s="1"/>
      <c r="L7" s="1"/>
      <c r="M7" s="1"/>
      <c r="N7" s="170"/>
      <c r="O7" s="170"/>
      <c r="P7" s="170"/>
      <c r="Q7" s="170"/>
      <c r="R7" s="170"/>
      <c r="S7" s="170"/>
      <c r="T7" s="170"/>
      <c r="U7" s="170"/>
      <c r="V7" s="170"/>
      <c r="W7" s="170"/>
      <c r="X7" s="170"/>
      <c r="Y7" s="170"/>
    </row>
    <row r="8" spans="1:27" s="78" customFormat="1" ht="15" customHeight="1">
      <c r="A8" s="2"/>
      <c r="B8" s="1"/>
      <c r="C8" s="725" t="s">
        <v>442</v>
      </c>
      <c r="D8" s="725"/>
      <c r="E8" s="725"/>
      <c r="F8" s="725"/>
      <c r="G8" s="725"/>
      <c r="H8" s="725"/>
      <c r="I8" s="725"/>
      <c r="J8" s="725"/>
      <c r="K8" s="296"/>
      <c r="L8" s="724"/>
      <c r="M8" s="724"/>
      <c r="N8" s="725" t="s">
        <v>149</v>
      </c>
      <c r="O8" s="725"/>
    </row>
    <row r="9" spans="1:27" s="78" customFormat="1" ht="30" customHeight="1">
      <c r="A9" s="2"/>
      <c r="B9" s="1"/>
      <c r="C9" s="720" t="s">
        <v>379</v>
      </c>
      <c r="D9" s="720"/>
      <c r="E9" s="720"/>
      <c r="F9" s="720"/>
      <c r="G9" s="720"/>
      <c r="H9" s="720"/>
      <c r="I9" s="720"/>
      <c r="J9" s="720"/>
      <c r="K9" s="720"/>
      <c r="L9" s="720"/>
      <c r="M9" s="720"/>
      <c r="N9" s="720"/>
      <c r="O9" s="720"/>
      <c r="P9" s="720"/>
      <c r="Q9" s="720"/>
      <c r="R9" s="720"/>
      <c r="S9" s="720"/>
      <c r="T9" s="720"/>
      <c r="U9" s="720"/>
      <c r="V9" s="720"/>
      <c r="W9" s="720"/>
      <c r="X9" s="720"/>
    </row>
    <row r="10" spans="1:27" s="78" customFormat="1" ht="15" customHeight="1">
      <c r="A10" s="2"/>
      <c r="B10" s="1"/>
      <c r="C10" s="1"/>
      <c r="D10" s="1"/>
      <c r="E10" s="1"/>
      <c r="F10" s="1"/>
      <c r="G10" s="1"/>
      <c r="H10" s="1"/>
      <c r="I10" s="1"/>
      <c r="J10" s="1"/>
      <c r="K10" s="1"/>
      <c r="L10" s="1"/>
      <c r="M10" s="1"/>
      <c r="N10" s="1"/>
      <c r="O10" s="1"/>
      <c r="P10" s="1"/>
      <c r="Q10" s="1"/>
      <c r="R10" s="1"/>
      <c r="S10" s="1"/>
      <c r="T10" s="1"/>
      <c r="U10" s="1"/>
      <c r="V10" s="1"/>
      <c r="W10" s="1"/>
      <c r="X10" s="1"/>
      <c r="Y10" s="1"/>
    </row>
    <row r="11" spans="1:27" s="78" customFormat="1" ht="15" customHeight="1">
      <c r="A11" s="2"/>
      <c r="B11" s="1"/>
      <c r="C11" s="1" t="s">
        <v>151</v>
      </c>
      <c r="D11" s="1"/>
      <c r="E11" s="1"/>
      <c r="F11" s="1"/>
      <c r="G11" s="1"/>
      <c r="H11" s="148"/>
      <c r="I11" s="148"/>
      <c r="J11" s="148"/>
      <c r="K11" s="148"/>
      <c r="L11" s="148"/>
      <c r="M11" s="148"/>
      <c r="N11" s="148"/>
      <c r="O11" s="148"/>
      <c r="P11" s="148"/>
      <c r="Q11" s="148"/>
      <c r="R11" s="148"/>
      <c r="S11" s="148"/>
      <c r="T11" s="140" t="s">
        <v>380</v>
      </c>
      <c r="U11" s="713">
        <f>IF(AND(L8&gt;=1,L8&lt;8),ROUNDDOWN(E16*P16,0),IF(AND(L8&gt;=8,L8&lt;15),ROUNDDOWN(E19*P19,0),IF(AND(L8&gt;=15,L8&lt;22),ROUNDDOWN(E22*P22,0),0)))</f>
        <v>0</v>
      </c>
      <c r="V11" s="713"/>
      <c r="W11" s="713"/>
      <c r="X11" s="713"/>
      <c r="Y11" s="1" t="s">
        <v>109</v>
      </c>
    </row>
    <row r="12" spans="1:27" s="78" customFormat="1" ht="18" customHeight="1">
      <c r="A12" s="2"/>
      <c r="B12" s="1"/>
      <c r="C12" s="1"/>
      <c r="D12" s="720" t="s">
        <v>381</v>
      </c>
      <c r="E12" s="720"/>
      <c r="F12" s="720"/>
      <c r="G12" s="720"/>
      <c r="H12" s="720"/>
      <c r="I12" s="720"/>
      <c r="J12" s="720"/>
      <c r="K12" s="720"/>
      <c r="L12" s="720"/>
      <c r="M12" s="720"/>
      <c r="N12" s="720"/>
      <c r="O12" s="720"/>
      <c r="P12" s="720"/>
      <c r="Q12" s="720"/>
      <c r="R12" s="720"/>
      <c r="S12" s="720"/>
      <c r="T12" s="720"/>
      <c r="U12" s="720"/>
      <c r="V12" s="720"/>
      <c r="W12" s="720"/>
      <c r="X12" s="720"/>
      <c r="Y12" s="720"/>
    </row>
    <row r="13" spans="1:27" s="78" customFormat="1" ht="18" customHeight="1">
      <c r="A13" s="2"/>
      <c r="B13" s="1"/>
      <c r="C13" s="1"/>
      <c r="D13" s="720"/>
      <c r="E13" s="720"/>
      <c r="F13" s="720"/>
      <c r="G13" s="720"/>
      <c r="H13" s="720"/>
      <c r="I13" s="720"/>
      <c r="J13" s="720"/>
      <c r="K13" s="720"/>
      <c r="L13" s="720"/>
      <c r="M13" s="720"/>
      <c r="N13" s="720"/>
      <c r="O13" s="720"/>
      <c r="P13" s="720"/>
      <c r="Q13" s="720"/>
      <c r="R13" s="720"/>
      <c r="S13" s="720"/>
      <c r="T13" s="720"/>
      <c r="U13" s="720"/>
      <c r="V13" s="720"/>
      <c r="W13" s="720"/>
      <c r="X13" s="720"/>
      <c r="Y13" s="720"/>
    </row>
    <row r="14" spans="1:27" s="78" customFormat="1" ht="9" customHeight="1">
      <c r="A14" s="2"/>
      <c r="B14" s="1"/>
      <c r="C14" s="1"/>
      <c r="D14" s="1"/>
      <c r="E14" s="1"/>
      <c r="F14" s="1"/>
      <c r="G14" s="1"/>
      <c r="H14" s="1"/>
      <c r="I14" s="170"/>
      <c r="J14" s="170"/>
      <c r="K14" s="1"/>
      <c r="L14" s="1"/>
      <c r="M14" s="1"/>
      <c r="N14" s="1"/>
      <c r="O14" s="1"/>
      <c r="P14" s="1"/>
      <c r="Q14" s="1"/>
      <c r="R14" s="1"/>
      <c r="S14" s="1"/>
      <c r="T14" s="19"/>
      <c r="U14" s="269"/>
      <c r="V14" s="269"/>
      <c r="W14" s="269"/>
      <c r="X14" s="269"/>
      <c r="Y14" s="12"/>
    </row>
    <row r="15" spans="1:27" s="78" customFormat="1" ht="18" customHeight="1">
      <c r="A15" s="2"/>
      <c r="B15" s="18"/>
      <c r="D15" s="726" t="s">
        <v>152</v>
      </c>
      <c r="E15" s="726"/>
      <c r="F15" s="726"/>
      <c r="G15" s="726"/>
      <c r="H15" s="726"/>
      <c r="I15" s="726"/>
      <c r="J15" s="726"/>
      <c r="K15" s="726"/>
      <c r="L15" s="726"/>
      <c r="M15" s="726"/>
      <c r="N15" s="726"/>
      <c r="O15" s="726"/>
      <c r="P15" s="726"/>
      <c r="Q15" s="726"/>
      <c r="R15" s="726"/>
      <c r="S15" s="726"/>
      <c r="T15" s="726"/>
      <c r="U15" s="60"/>
      <c r="V15" s="60"/>
      <c r="W15" s="60"/>
      <c r="X15" s="60"/>
      <c r="Y15" s="1"/>
    </row>
    <row r="16" spans="1:27" s="78" customFormat="1" ht="18" customHeight="1">
      <c r="A16" s="2"/>
      <c r="B16" s="727"/>
      <c r="C16" s="728"/>
      <c r="D16" s="140"/>
      <c r="E16" s="729">
        <v>5175</v>
      </c>
      <c r="F16" s="719"/>
      <c r="G16" s="719"/>
      <c r="H16" s="1" t="s">
        <v>26</v>
      </c>
      <c r="I16" s="1"/>
      <c r="J16" s="170" t="s">
        <v>24</v>
      </c>
      <c r="K16" s="170"/>
      <c r="L16" s="730" t="s">
        <v>153</v>
      </c>
      <c r="M16" s="730"/>
      <c r="N16" s="730"/>
      <c r="O16" s="730"/>
      <c r="P16" s="731"/>
      <c r="Q16" s="731"/>
      <c r="R16" s="725" t="s">
        <v>154</v>
      </c>
      <c r="S16" s="725"/>
      <c r="T16" s="140"/>
      <c r="U16" s="60"/>
      <c r="V16" s="60"/>
      <c r="W16" s="60"/>
      <c r="X16" s="60"/>
      <c r="Y16" s="1"/>
    </row>
    <row r="17" spans="1:25" s="78" customFormat="1" ht="9" customHeight="1">
      <c r="A17" s="2"/>
      <c r="B17" s="16"/>
      <c r="C17" s="16"/>
      <c r="D17" s="140"/>
      <c r="E17" s="141"/>
      <c r="F17" s="141"/>
      <c r="G17" s="141"/>
      <c r="H17" s="1"/>
      <c r="I17" s="1"/>
      <c r="J17" s="1"/>
      <c r="K17" s="170"/>
      <c r="L17" s="1"/>
      <c r="M17" s="171"/>
      <c r="N17" s="171"/>
      <c r="O17" s="171"/>
      <c r="P17" s="171"/>
      <c r="Q17" s="141"/>
      <c r="R17" s="141"/>
      <c r="S17" s="1"/>
      <c r="T17" s="140"/>
      <c r="U17" s="60"/>
      <c r="V17" s="60"/>
      <c r="W17" s="60"/>
      <c r="X17" s="60"/>
      <c r="Y17" s="1"/>
    </row>
    <row r="18" spans="1:25" s="78" customFormat="1" ht="18" customHeight="1">
      <c r="A18" s="2"/>
      <c r="B18" s="18"/>
      <c r="D18" s="726" t="s">
        <v>155</v>
      </c>
      <c r="E18" s="726"/>
      <c r="F18" s="726"/>
      <c r="G18" s="726"/>
      <c r="H18" s="726"/>
      <c r="I18" s="726"/>
      <c r="J18" s="726"/>
      <c r="K18" s="726"/>
      <c r="L18" s="726"/>
      <c r="M18" s="726"/>
      <c r="N18" s="726"/>
      <c r="O18" s="726"/>
      <c r="P18" s="726"/>
      <c r="Q18" s="726"/>
      <c r="R18" s="726"/>
      <c r="S18" s="726"/>
      <c r="T18" s="726"/>
      <c r="U18" s="60"/>
      <c r="V18" s="60"/>
      <c r="W18" s="60"/>
      <c r="X18" s="60"/>
      <c r="Y18" s="1"/>
    </row>
    <row r="19" spans="1:25" s="78" customFormat="1" ht="18" customHeight="1">
      <c r="A19" s="2"/>
      <c r="B19" s="727"/>
      <c r="C19" s="728"/>
      <c r="D19" s="19"/>
      <c r="E19" s="732">
        <v>5750</v>
      </c>
      <c r="F19" s="733"/>
      <c r="G19" s="733"/>
      <c r="H19" s="12" t="s">
        <v>26</v>
      </c>
      <c r="I19" s="12"/>
      <c r="J19" s="20" t="s">
        <v>24</v>
      </c>
      <c r="K19" s="20"/>
      <c r="L19" s="714" t="s">
        <v>153</v>
      </c>
      <c r="M19" s="714"/>
      <c r="N19" s="714"/>
      <c r="O19" s="714"/>
      <c r="P19" s="731"/>
      <c r="Q19" s="731"/>
      <c r="R19" s="731" t="s">
        <v>154</v>
      </c>
      <c r="S19" s="731"/>
      <c r="T19" s="19"/>
      <c r="U19" s="60"/>
      <c r="V19" s="60"/>
      <c r="W19" s="60"/>
      <c r="X19" s="60"/>
      <c r="Y19" s="1"/>
    </row>
    <row r="20" spans="1:25" s="78" customFormat="1" ht="14.25" customHeight="1">
      <c r="A20" s="2"/>
      <c r="B20" s="16"/>
      <c r="C20" s="16"/>
      <c r="D20" s="19"/>
      <c r="E20" s="25"/>
      <c r="F20" s="25"/>
      <c r="G20" s="25"/>
      <c r="H20" s="12"/>
      <c r="I20" s="12"/>
      <c r="J20" s="12"/>
      <c r="K20" s="20"/>
      <c r="L20" s="12"/>
      <c r="M20" s="21"/>
      <c r="N20" s="21"/>
      <c r="O20" s="21"/>
      <c r="P20" s="21"/>
      <c r="Q20" s="25"/>
      <c r="R20" s="25"/>
      <c r="S20" s="12"/>
      <c r="T20" s="19"/>
      <c r="U20" s="60"/>
      <c r="V20" s="60"/>
      <c r="W20" s="60"/>
      <c r="X20" s="60"/>
      <c r="Y20" s="1"/>
    </row>
    <row r="21" spans="1:25" s="78" customFormat="1" ht="26.25" customHeight="1">
      <c r="A21" s="2"/>
      <c r="B21" s="18"/>
      <c r="D21" s="721" t="s">
        <v>156</v>
      </c>
      <c r="E21" s="721"/>
      <c r="F21" s="721"/>
      <c r="G21" s="721"/>
      <c r="H21" s="721"/>
      <c r="I21" s="721"/>
      <c r="J21" s="721"/>
      <c r="K21" s="721"/>
      <c r="L21" s="721"/>
      <c r="M21" s="721"/>
      <c r="N21" s="721"/>
      <c r="O21" s="721"/>
      <c r="P21" s="721"/>
      <c r="Q21" s="721"/>
      <c r="R21" s="721"/>
      <c r="S21" s="721"/>
      <c r="T21" s="721"/>
      <c r="U21" s="60"/>
      <c r="V21" s="60"/>
      <c r="W21" s="60"/>
      <c r="X21" s="60"/>
      <c r="Y21" s="1"/>
    </row>
    <row r="22" spans="1:25" s="231" customFormat="1" ht="19.5" customHeight="1">
      <c r="A22" s="2"/>
      <c r="B22" s="727"/>
      <c r="C22" s="728"/>
      <c r="D22" s="19"/>
      <c r="E22" s="732">
        <v>6325</v>
      </c>
      <c r="F22" s="733"/>
      <c r="G22" s="733"/>
      <c r="H22" s="12" t="s">
        <v>26</v>
      </c>
      <c r="I22" s="12"/>
      <c r="J22" s="20" t="s">
        <v>24</v>
      </c>
      <c r="K22" s="20"/>
      <c r="L22" s="714" t="s">
        <v>153</v>
      </c>
      <c r="M22" s="714"/>
      <c r="N22" s="714"/>
      <c r="O22" s="714"/>
      <c r="P22" s="731"/>
      <c r="Q22" s="731"/>
      <c r="R22" s="731" t="s">
        <v>154</v>
      </c>
      <c r="S22" s="731"/>
      <c r="T22" s="19"/>
      <c r="U22" s="60"/>
      <c r="V22" s="60"/>
      <c r="W22" s="60"/>
      <c r="X22" s="60"/>
      <c r="Y22" s="1"/>
    </row>
    <row r="23" spans="1:25" s="231" customFormat="1" ht="19.5" customHeight="1">
      <c r="A23" s="2"/>
      <c r="B23" s="16"/>
      <c r="C23" s="16"/>
      <c r="D23" s="140"/>
      <c r="E23" s="141"/>
      <c r="F23" s="141"/>
      <c r="G23" s="141"/>
      <c r="H23" s="1"/>
      <c r="I23" s="1"/>
      <c r="J23" s="1"/>
      <c r="K23" s="170"/>
      <c r="L23" s="1"/>
      <c r="M23" s="171"/>
      <c r="N23" s="171"/>
      <c r="O23" s="171"/>
      <c r="P23" s="171"/>
      <c r="Q23" s="141"/>
      <c r="R23" s="141"/>
      <c r="S23" s="1"/>
      <c r="T23" s="140"/>
      <c r="U23" s="60"/>
      <c r="V23" s="60"/>
      <c r="W23" s="60"/>
      <c r="X23" s="60"/>
      <c r="Y23" s="1"/>
    </row>
    <row r="24" spans="1:25" s="231" customFormat="1" ht="13.5" customHeight="1">
      <c r="A24" s="2"/>
      <c r="B24" s="16"/>
      <c r="C24" s="16"/>
      <c r="D24" s="140"/>
      <c r="E24" s="141"/>
      <c r="F24" s="141"/>
      <c r="G24" s="141"/>
      <c r="H24" s="1"/>
      <c r="I24" s="1"/>
      <c r="J24" s="1"/>
      <c r="K24" s="170"/>
      <c r="L24" s="1"/>
      <c r="M24" s="171"/>
      <c r="N24" s="171"/>
      <c r="O24" s="171"/>
      <c r="P24" s="171"/>
      <c r="Q24" s="141"/>
      <c r="R24" s="141"/>
      <c r="S24" s="1"/>
      <c r="T24" s="140"/>
      <c r="U24" s="60"/>
      <c r="V24" s="60"/>
      <c r="W24" s="60"/>
      <c r="X24" s="60"/>
      <c r="Y24" s="1"/>
    </row>
    <row r="25" spans="1:25" s="78" customFormat="1">
      <c r="A25" s="11"/>
      <c r="B25" s="1"/>
      <c r="C25" s="172" t="s">
        <v>157</v>
      </c>
      <c r="D25" s="140"/>
      <c r="E25" s="60"/>
      <c r="F25" s="169"/>
      <c r="G25" s="169"/>
      <c r="H25" s="169"/>
      <c r="I25" s="169"/>
      <c r="J25" s="169"/>
      <c r="K25" s="169"/>
      <c r="L25" s="718" t="s">
        <v>158</v>
      </c>
      <c r="M25" s="718"/>
      <c r="N25" s="718"/>
      <c r="O25" s="718"/>
      <c r="P25" s="719">
        <v>298000</v>
      </c>
      <c r="Q25" s="719"/>
      <c r="R25" s="719"/>
      <c r="S25" s="172" t="s">
        <v>26</v>
      </c>
      <c r="T25" s="124" t="s">
        <v>382</v>
      </c>
      <c r="U25" s="713">
        <f>IF(D26="○",P25,0)</f>
        <v>0</v>
      </c>
      <c r="V25" s="713"/>
      <c r="W25" s="713"/>
      <c r="X25" s="713"/>
      <c r="Y25" s="94" t="s">
        <v>109</v>
      </c>
    </row>
    <row r="26" spans="1:25" s="231" customFormat="1" ht="19.5" customHeight="1">
      <c r="A26" s="11"/>
      <c r="B26" s="94"/>
      <c r="C26" s="17"/>
      <c r="D26" s="270"/>
      <c r="E26" s="715"/>
      <c r="F26" s="716"/>
      <c r="G26" s="716"/>
      <c r="H26" s="716"/>
      <c r="I26" s="716"/>
      <c r="J26" s="716"/>
      <c r="K26" s="716"/>
      <c r="L26" s="716"/>
      <c r="M26" s="716"/>
      <c r="N26" s="716"/>
      <c r="O26" s="716"/>
      <c r="P26" s="716"/>
      <c r="Q26" s="716"/>
      <c r="R26" s="716"/>
      <c r="S26" s="716"/>
      <c r="T26" s="124"/>
      <c r="U26" s="269"/>
      <c r="V26" s="269"/>
      <c r="W26" s="269"/>
      <c r="X26" s="269"/>
      <c r="Y26" s="94"/>
    </row>
    <row r="27" spans="1:25" s="231" customFormat="1">
      <c r="B27" s="22"/>
      <c r="C27" s="23"/>
      <c r="D27" s="717" t="s">
        <v>383</v>
      </c>
      <c r="E27" s="717"/>
      <c r="F27" s="717"/>
      <c r="G27" s="717"/>
      <c r="H27" s="717"/>
      <c r="I27" s="717"/>
      <c r="J27" s="717"/>
      <c r="K27" s="717"/>
      <c r="L27" s="717"/>
      <c r="M27" s="717"/>
      <c r="N27" s="717"/>
      <c r="O27" s="717"/>
      <c r="P27" s="717"/>
      <c r="Q27" s="717"/>
      <c r="R27" s="717"/>
      <c r="S27" s="717"/>
      <c r="T27" s="271"/>
      <c r="U27" s="269"/>
      <c r="V27" s="269"/>
      <c r="W27" s="269"/>
      <c r="X27" s="269"/>
      <c r="Y27" s="22"/>
    </row>
    <row r="28" spans="1:25" s="231" customFormat="1" ht="30" customHeight="1">
      <c r="A28" s="2"/>
      <c r="B28" s="16"/>
      <c r="C28" s="16"/>
      <c r="D28" s="140"/>
      <c r="E28" s="141"/>
      <c r="F28" s="141"/>
      <c r="G28" s="141"/>
      <c r="H28" s="1"/>
      <c r="I28" s="1"/>
      <c r="J28" s="1"/>
      <c r="K28" s="170"/>
      <c r="L28" s="1"/>
      <c r="M28" s="171"/>
      <c r="N28" s="171"/>
      <c r="O28" s="171"/>
      <c r="P28" s="171"/>
      <c r="Q28" s="141"/>
      <c r="R28" s="141"/>
      <c r="S28" s="1"/>
      <c r="T28" s="140"/>
      <c r="U28" s="60"/>
      <c r="V28" s="60"/>
      <c r="W28" s="60"/>
      <c r="X28" s="60"/>
      <c r="Y28" s="1"/>
    </row>
    <row r="29" spans="1:25" s="78" customFormat="1">
      <c r="A29" s="11"/>
      <c r="B29" s="1"/>
      <c r="C29" s="172" t="s">
        <v>159</v>
      </c>
      <c r="D29" s="140"/>
      <c r="E29" s="60"/>
      <c r="F29" s="169"/>
      <c r="G29" s="169"/>
      <c r="H29" s="169"/>
      <c r="I29" s="169"/>
      <c r="J29" s="169"/>
      <c r="K29" s="169"/>
      <c r="L29" s="172"/>
      <c r="M29" s="172"/>
      <c r="N29" s="718" t="s">
        <v>158</v>
      </c>
      <c r="O29" s="718"/>
      <c r="P29" s="719">
        <v>725500</v>
      </c>
      <c r="Q29" s="719"/>
      <c r="R29" s="719"/>
      <c r="S29" s="172" t="s">
        <v>26</v>
      </c>
      <c r="T29" s="124" t="s">
        <v>382</v>
      </c>
      <c r="U29" s="713">
        <f>IF(D30="○",P29,0)</f>
        <v>0</v>
      </c>
      <c r="V29" s="713"/>
      <c r="W29" s="713"/>
      <c r="X29" s="713"/>
      <c r="Y29" s="94" t="s">
        <v>109</v>
      </c>
    </row>
    <row r="30" spans="1:25" s="231" customFormat="1" ht="19.5" customHeight="1">
      <c r="A30" s="11"/>
      <c r="B30" s="94"/>
      <c r="C30" s="17"/>
      <c r="D30" s="270"/>
      <c r="E30" s="715"/>
      <c r="F30" s="716"/>
      <c r="G30" s="716"/>
      <c r="H30" s="716"/>
      <c r="I30" s="716"/>
      <c r="J30" s="716"/>
      <c r="K30" s="716"/>
      <c r="L30" s="716"/>
      <c r="M30" s="716"/>
      <c r="N30" s="716"/>
      <c r="O30" s="716"/>
      <c r="P30" s="716"/>
      <c r="Q30" s="716"/>
      <c r="R30" s="716"/>
      <c r="S30" s="716"/>
      <c r="T30" s="124"/>
      <c r="U30" s="269"/>
      <c r="V30" s="269"/>
      <c r="W30" s="269"/>
      <c r="X30" s="269"/>
      <c r="Y30" s="94"/>
    </row>
    <row r="31" spans="1:25" s="231" customFormat="1" ht="19.5" customHeight="1">
      <c r="B31" s="22"/>
      <c r="C31" s="23"/>
      <c r="D31" s="709" t="s">
        <v>384</v>
      </c>
      <c r="E31" s="709"/>
      <c r="F31" s="709"/>
      <c r="G31" s="709"/>
      <c r="H31" s="709"/>
      <c r="I31" s="709"/>
      <c r="J31" s="709"/>
      <c r="K31" s="709"/>
      <c r="L31" s="709"/>
      <c r="M31" s="709"/>
      <c r="N31" s="709"/>
      <c r="O31" s="709"/>
      <c r="P31" s="709"/>
      <c r="Q31" s="709"/>
      <c r="R31" s="709"/>
      <c r="S31" s="709"/>
      <c r="T31" s="271"/>
      <c r="U31" s="269"/>
      <c r="V31" s="269"/>
      <c r="W31" s="269"/>
      <c r="X31" s="269"/>
      <c r="Y31" s="22"/>
    </row>
    <row r="32" spans="1:25" s="231" customFormat="1" ht="24.75" customHeight="1">
      <c r="A32" s="2"/>
      <c r="B32" s="16"/>
      <c r="C32" s="16"/>
      <c r="D32" s="140"/>
      <c r="E32" s="141"/>
      <c r="F32" s="141"/>
      <c r="G32" s="141"/>
      <c r="H32" s="1"/>
      <c r="I32" s="1"/>
      <c r="J32" s="1"/>
      <c r="K32" s="170"/>
      <c r="L32" s="1"/>
      <c r="M32" s="171"/>
      <c r="N32" s="171"/>
      <c r="O32" s="171"/>
      <c r="P32" s="171"/>
      <c r="Q32" s="141"/>
      <c r="R32" s="141"/>
      <c r="S32" s="1"/>
      <c r="T32" s="140"/>
      <c r="U32" s="60"/>
      <c r="V32" s="60"/>
      <c r="W32" s="60"/>
      <c r="X32" s="60"/>
      <c r="Y32" s="1"/>
    </row>
    <row r="33" spans="1:25" s="78" customFormat="1">
      <c r="A33" s="11"/>
      <c r="B33" s="1"/>
      <c r="C33" s="172" t="s">
        <v>160</v>
      </c>
      <c r="D33" s="140"/>
      <c r="E33" s="60"/>
      <c r="F33" s="169"/>
      <c r="G33" s="169"/>
      <c r="H33" s="169"/>
      <c r="I33" s="169"/>
      <c r="J33" s="169"/>
      <c r="K33" s="169"/>
      <c r="L33" s="172"/>
      <c r="M33" s="172"/>
      <c r="N33" s="718" t="s">
        <v>158</v>
      </c>
      <c r="O33" s="718"/>
      <c r="P33" s="719">
        <v>104000</v>
      </c>
      <c r="Q33" s="719"/>
      <c r="R33" s="719"/>
      <c r="S33" s="172" t="s">
        <v>26</v>
      </c>
      <c r="T33" s="124" t="s">
        <v>382</v>
      </c>
      <c r="U33" s="713">
        <f>IF(D34="○",P33,0)</f>
        <v>0</v>
      </c>
      <c r="V33" s="713"/>
      <c r="W33" s="713"/>
      <c r="X33" s="713"/>
      <c r="Y33" s="94" t="s">
        <v>109</v>
      </c>
    </row>
    <row r="34" spans="1:25" s="231" customFormat="1" ht="19.5" customHeight="1">
      <c r="A34" s="11"/>
      <c r="B34" s="94"/>
      <c r="C34" s="17"/>
      <c r="D34" s="270"/>
      <c r="E34" s="715"/>
      <c r="F34" s="716"/>
      <c r="G34" s="716"/>
      <c r="H34" s="716"/>
      <c r="I34" s="716"/>
      <c r="J34" s="716"/>
      <c r="K34" s="716"/>
      <c r="L34" s="716"/>
      <c r="M34" s="716"/>
      <c r="N34" s="716"/>
      <c r="O34" s="716"/>
      <c r="P34" s="716"/>
      <c r="Q34" s="716"/>
      <c r="R34" s="716"/>
      <c r="S34" s="716"/>
      <c r="T34" s="124"/>
      <c r="U34" s="269"/>
      <c r="V34" s="269"/>
      <c r="W34" s="269"/>
      <c r="X34" s="269"/>
      <c r="Y34" s="94"/>
    </row>
    <row r="35" spans="1:25" s="231" customFormat="1" ht="19.5" customHeight="1">
      <c r="B35" s="22"/>
      <c r="C35" s="23"/>
      <c r="D35" s="709" t="s">
        <v>163</v>
      </c>
      <c r="E35" s="709"/>
      <c r="F35" s="709"/>
      <c r="G35" s="709"/>
      <c r="H35" s="709"/>
      <c r="I35" s="709"/>
      <c r="J35" s="709"/>
      <c r="K35" s="709"/>
      <c r="L35" s="709"/>
      <c r="M35" s="709"/>
      <c r="N35" s="709"/>
      <c r="O35" s="709"/>
      <c r="P35" s="709"/>
      <c r="Q35" s="709"/>
      <c r="R35" s="709"/>
      <c r="S35" s="709"/>
      <c r="T35" s="271"/>
      <c r="U35" s="269"/>
      <c r="V35" s="269"/>
      <c r="W35" s="269"/>
      <c r="X35" s="269"/>
      <c r="Y35" s="22"/>
    </row>
    <row r="36" spans="1:25" s="231" customFormat="1" ht="30" customHeight="1">
      <c r="A36" s="2"/>
      <c r="B36" s="16"/>
      <c r="C36" s="16"/>
      <c r="D36" s="140"/>
      <c r="E36" s="141"/>
      <c r="F36" s="141"/>
      <c r="G36" s="141"/>
      <c r="H36" s="1"/>
      <c r="I36" s="1"/>
      <c r="J36" s="1"/>
      <c r="K36" s="170"/>
      <c r="L36" s="1"/>
      <c r="M36" s="171"/>
      <c r="N36" s="171"/>
      <c r="O36" s="171"/>
      <c r="P36" s="171"/>
      <c r="Q36" s="141"/>
      <c r="R36" s="141"/>
      <c r="S36" s="1"/>
      <c r="T36" s="140"/>
      <c r="U36" s="60"/>
      <c r="V36" s="60"/>
      <c r="W36" s="60"/>
      <c r="X36" s="60"/>
      <c r="Y36" s="1"/>
    </row>
    <row r="37" spans="1:25" s="231" customFormat="1">
      <c r="A37" s="11"/>
      <c r="B37" s="1"/>
      <c r="C37" s="172" t="s">
        <v>161</v>
      </c>
      <c r="D37" s="140"/>
      <c r="E37" s="60"/>
      <c r="F37" s="169"/>
      <c r="G37" s="169"/>
      <c r="H37" s="169"/>
      <c r="I37" s="169"/>
      <c r="J37" s="169"/>
      <c r="K37" s="169"/>
      <c r="L37" s="172"/>
      <c r="M37" s="172"/>
      <c r="N37" s="718" t="s">
        <v>158</v>
      </c>
      <c r="O37" s="718"/>
      <c r="P37" s="719">
        <v>187000</v>
      </c>
      <c r="Q37" s="719"/>
      <c r="R37" s="719"/>
      <c r="S37" s="172" t="s">
        <v>26</v>
      </c>
      <c r="T37" s="124" t="s">
        <v>382</v>
      </c>
      <c r="U37" s="713">
        <f>IF(D38="○",P37,0)</f>
        <v>0</v>
      </c>
      <c r="V37" s="713"/>
      <c r="W37" s="713"/>
      <c r="X37" s="713"/>
      <c r="Y37" s="94" t="s">
        <v>109</v>
      </c>
    </row>
    <row r="38" spans="1:25" s="231" customFormat="1" ht="19.5" customHeight="1">
      <c r="A38" s="11"/>
      <c r="B38" s="94"/>
      <c r="C38" s="17"/>
      <c r="D38" s="270"/>
      <c r="E38" s="715"/>
      <c r="F38" s="716"/>
      <c r="G38" s="716"/>
      <c r="H38" s="716"/>
      <c r="I38" s="716"/>
      <c r="J38" s="716"/>
      <c r="K38" s="716"/>
      <c r="L38" s="716"/>
      <c r="M38" s="716"/>
      <c r="N38" s="716"/>
      <c r="O38" s="716"/>
      <c r="P38" s="716"/>
      <c r="Q38" s="716"/>
      <c r="R38" s="716"/>
      <c r="S38" s="716"/>
      <c r="T38" s="124"/>
      <c r="U38" s="269"/>
      <c r="V38" s="269"/>
      <c r="W38" s="269"/>
      <c r="X38" s="269"/>
      <c r="Y38" s="94"/>
    </row>
    <row r="39" spans="1:25" s="231" customFormat="1" ht="40.5" customHeight="1">
      <c r="B39" s="22"/>
      <c r="C39" s="23"/>
      <c r="D39" s="709" t="s">
        <v>164</v>
      </c>
      <c r="E39" s="709"/>
      <c r="F39" s="709"/>
      <c r="G39" s="709"/>
      <c r="H39" s="709"/>
      <c r="I39" s="709"/>
      <c r="J39" s="709"/>
      <c r="K39" s="709"/>
      <c r="L39" s="709"/>
      <c r="M39" s="709"/>
      <c r="N39" s="709"/>
      <c r="O39" s="709"/>
      <c r="P39" s="709"/>
      <c r="Q39" s="709"/>
      <c r="R39" s="709"/>
      <c r="S39" s="709"/>
      <c r="T39" s="271"/>
      <c r="U39" s="269"/>
      <c r="V39" s="269"/>
      <c r="W39" s="269"/>
      <c r="X39" s="269"/>
      <c r="Y39" s="22"/>
    </row>
    <row r="40" spans="1:25" s="78" customFormat="1">
      <c r="A40" s="11"/>
      <c r="B40" s="1"/>
      <c r="C40" s="172" t="s">
        <v>167</v>
      </c>
      <c r="D40" s="140"/>
      <c r="E40" s="60"/>
      <c r="F40" s="169"/>
      <c r="G40" s="169"/>
      <c r="H40" s="169"/>
      <c r="I40" s="169"/>
      <c r="J40" s="169"/>
      <c r="K40" s="169"/>
      <c r="L40" s="172"/>
      <c r="M40" s="172"/>
      <c r="N40" s="718" t="s">
        <v>168</v>
      </c>
      <c r="O40" s="718"/>
      <c r="P40" s="718"/>
      <c r="Q40" s="734">
        <v>11800</v>
      </c>
      <c r="R40" s="734"/>
      <c r="S40" s="172" t="s">
        <v>26</v>
      </c>
      <c r="T40" s="124" t="s">
        <v>382</v>
      </c>
      <c r="U40" s="713">
        <f>IF(D41="○",Q40*H41,0)</f>
        <v>0</v>
      </c>
      <c r="V40" s="713"/>
      <c r="W40" s="713"/>
      <c r="X40" s="713"/>
      <c r="Y40" s="94" t="s">
        <v>109</v>
      </c>
    </row>
    <row r="41" spans="1:25" ht="19.5" customHeight="1">
      <c r="A41" s="11"/>
      <c r="B41" s="94"/>
      <c r="C41" s="17"/>
      <c r="D41" s="270"/>
      <c r="E41" s="706" t="s">
        <v>169</v>
      </c>
      <c r="F41" s="707"/>
      <c r="G41" s="707"/>
      <c r="H41" s="708"/>
      <c r="I41" s="708"/>
      <c r="J41" s="16" t="s">
        <v>140</v>
      </c>
      <c r="K41" s="272"/>
      <c r="L41" s="272"/>
      <c r="M41" s="272"/>
      <c r="N41" s="272"/>
      <c r="O41" s="272"/>
      <c r="P41" s="272"/>
      <c r="Q41" s="272"/>
      <c r="R41" s="272"/>
      <c r="S41" s="272"/>
      <c r="T41" s="124"/>
      <c r="U41" s="269"/>
      <c r="V41" s="269"/>
      <c r="W41" s="269"/>
      <c r="X41" s="269"/>
      <c r="Y41" s="94"/>
    </row>
    <row r="42" spans="1:25" s="78" customFormat="1" ht="9" customHeight="1">
      <c r="A42" s="231"/>
      <c r="B42" s="22"/>
      <c r="C42" s="23"/>
      <c r="D42" s="709" t="s">
        <v>187</v>
      </c>
      <c r="E42" s="709"/>
      <c r="F42" s="709"/>
      <c r="G42" s="709"/>
      <c r="H42" s="709"/>
      <c r="I42" s="709"/>
      <c r="J42" s="709"/>
      <c r="K42" s="709"/>
      <c r="L42" s="709"/>
      <c r="M42" s="709"/>
      <c r="N42" s="709"/>
      <c r="O42" s="709"/>
      <c r="P42" s="709"/>
      <c r="Q42" s="709"/>
      <c r="R42" s="709"/>
      <c r="S42" s="709"/>
      <c r="T42" s="271"/>
      <c r="U42" s="269"/>
      <c r="V42" s="269"/>
      <c r="W42" s="269"/>
      <c r="X42" s="269"/>
      <c r="Y42" s="22"/>
    </row>
    <row r="43" spans="1:25" ht="15.75" customHeight="1">
      <c r="B43" s="273"/>
      <c r="C43" s="273"/>
      <c r="D43" s="140"/>
      <c r="E43" s="141"/>
      <c r="F43" s="141"/>
      <c r="G43" s="141"/>
      <c r="H43" s="1"/>
      <c r="I43" s="1"/>
      <c r="J43" s="1"/>
      <c r="K43" s="170"/>
      <c r="L43" s="1"/>
      <c r="M43" s="172"/>
      <c r="N43" s="172"/>
      <c r="O43" s="172"/>
      <c r="P43" s="172"/>
      <c r="Q43" s="274"/>
      <c r="R43" s="274"/>
      <c r="S43" s="1"/>
      <c r="T43" s="140"/>
      <c r="U43" s="60"/>
      <c r="V43" s="60"/>
      <c r="W43" s="60"/>
      <c r="X43" s="60"/>
      <c r="Y43" s="1"/>
    </row>
    <row r="44" spans="1:25">
      <c r="B44" s="24"/>
      <c r="C44" s="24"/>
      <c r="D44" s="24"/>
      <c r="E44" s="24"/>
      <c r="F44" s="24"/>
      <c r="G44" s="24"/>
      <c r="H44" s="24"/>
      <c r="I44" s="24"/>
      <c r="J44" s="24"/>
      <c r="K44" s="24"/>
      <c r="L44" s="24"/>
      <c r="M44" s="24"/>
      <c r="N44" s="24"/>
      <c r="O44" s="24"/>
      <c r="P44" s="710" t="s">
        <v>162</v>
      </c>
      <c r="Q44" s="710"/>
      <c r="R44" s="710"/>
      <c r="S44" s="710"/>
      <c r="T44" s="124" t="s">
        <v>385</v>
      </c>
      <c r="U44" s="711">
        <f>SUM(U11,U25,U29,U33,U37,U40)</f>
        <v>0</v>
      </c>
      <c r="V44" s="712"/>
      <c r="W44" s="712"/>
      <c r="X44" s="712"/>
      <c r="Y44" s="94" t="s">
        <v>109</v>
      </c>
    </row>
    <row r="45" spans="1:25" ht="11.25" customHeight="1">
      <c r="B45" s="16"/>
      <c r="C45" s="16"/>
      <c r="D45" s="140"/>
      <c r="E45" s="141"/>
      <c r="F45" s="141"/>
      <c r="G45" s="141"/>
      <c r="H45" s="1"/>
      <c r="I45" s="1"/>
      <c r="J45" s="1"/>
      <c r="K45" s="170"/>
      <c r="L45" s="1"/>
      <c r="M45" s="171"/>
      <c r="N45" s="171"/>
      <c r="O45" s="171"/>
      <c r="P45" s="171"/>
      <c r="Q45" s="141"/>
      <c r="R45" s="141"/>
      <c r="S45" s="1"/>
      <c r="T45" s="140"/>
      <c r="U45" s="60"/>
      <c r="V45" s="60"/>
      <c r="W45" s="60"/>
      <c r="X45" s="60"/>
      <c r="Y45" s="1"/>
    </row>
    <row r="46" spans="1:25">
      <c r="A46" s="78"/>
      <c r="B46" s="275" t="s">
        <v>139</v>
      </c>
      <c r="C46" s="276"/>
      <c r="D46" s="276"/>
      <c r="E46" s="276"/>
      <c r="F46" s="276"/>
      <c r="G46" s="276"/>
      <c r="H46" s="276"/>
      <c r="I46" s="276"/>
      <c r="J46" s="276"/>
      <c r="K46" s="276"/>
      <c r="L46" s="276"/>
      <c r="M46" s="276"/>
      <c r="N46" s="276"/>
      <c r="O46" s="276"/>
      <c r="P46" s="276"/>
      <c r="Q46" s="276"/>
      <c r="R46" s="276"/>
      <c r="S46" s="276"/>
      <c r="T46" s="276"/>
      <c r="U46" s="276"/>
      <c r="V46" s="276"/>
      <c r="W46" s="276"/>
      <c r="X46" s="276"/>
      <c r="Y46" s="276"/>
    </row>
    <row r="47" spans="1:25">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row>
    <row r="48" spans="1:25">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row>
  </sheetData>
  <dataConsolidate/>
  <mergeCells count="54">
    <mergeCell ref="N40:P40"/>
    <mergeCell ref="Q40:R40"/>
    <mergeCell ref="U40:X40"/>
    <mergeCell ref="U33:X33"/>
    <mergeCell ref="E34:S34"/>
    <mergeCell ref="D35:S35"/>
    <mergeCell ref="D39:S39"/>
    <mergeCell ref="N37:O37"/>
    <mergeCell ref="P37:R37"/>
    <mergeCell ref="E38:S38"/>
    <mergeCell ref="U37:X37"/>
    <mergeCell ref="B22:C22"/>
    <mergeCell ref="E22:G22"/>
    <mergeCell ref="E30:S30"/>
    <mergeCell ref="D31:S31"/>
    <mergeCell ref="N33:O33"/>
    <mergeCell ref="P33:R33"/>
    <mergeCell ref="P22:Q22"/>
    <mergeCell ref="R22:S22"/>
    <mergeCell ref="L25:O25"/>
    <mergeCell ref="P25:R25"/>
    <mergeCell ref="B19:C19"/>
    <mergeCell ref="E19:G19"/>
    <mergeCell ref="L19:O19"/>
    <mergeCell ref="P19:Q19"/>
    <mergeCell ref="R19:S19"/>
    <mergeCell ref="C9:X9"/>
    <mergeCell ref="U11:X11"/>
    <mergeCell ref="D12:Y13"/>
    <mergeCell ref="D21:T21"/>
    <mergeCell ref="A3:Y3"/>
    <mergeCell ref="N6:Y6"/>
    <mergeCell ref="L8:M8"/>
    <mergeCell ref="C8:J8"/>
    <mergeCell ref="N8:O8"/>
    <mergeCell ref="D15:T15"/>
    <mergeCell ref="B16:C16"/>
    <mergeCell ref="E16:G16"/>
    <mergeCell ref="L16:O16"/>
    <mergeCell ref="P16:Q16"/>
    <mergeCell ref="R16:S16"/>
    <mergeCell ref="D18:T18"/>
    <mergeCell ref="U25:X25"/>
    <mergeCell ref="L22:O22"/>
    <mergeCell ref="E26:S26"/>
    <mergeCell ref="D27:S27"/>
    <mergeCell ref="N29:O29"/>
    <mergeCell ref="P29:R29"/>
    <mergeCell ref="U29:X29"/>
    <mergeCell ref="E41:G41"/>
    <mergeCell ref="H41:I41"/>
    <mergeCell ref="D42:S42"/>
    <mergeCell ref="P44:S44"/>
    <mergeCell ref="U44:X44"/>
  </mergeCells>
  <phoneticPr fontId="4"/>
  <conditionalFormatting sqref="P16:Q16">
    <cfRule type="expression" dxfId="31" priority="3" stopIfTrue="1">
      <formula>AND($L$8&gt;=1,$L$8&lt;8)</formula>
    </cfRule>
  </conditionalFormatting>
  <conditionalFormatting sqref="P19:Q19">
    <cfRule type="expression" dxfId="30" priority="2" stopIfTrue="1">
      <formula>AND($L$8&gt;=8,$L$8&lt;15)</formula>
    </cfRule>
  </conditionalFormatting>
  <conditionalFormatting sqref="P22:Q22">
    <cfRule type="expression" dxfId="29" priority="1" stopIfTrue="1">
      <formula>AND($L$8&gt;=15,$L$8&lt;22)</formula>
    </cfRule>
  </conditionalFormatting>
  <dataValidations count="1">
    <dataValidation type="list" allowBlank="1" showInputMessage="1" showErrorMessage="1" sqref="WVL983078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WVL38 IZ65562 SV65562 ACR65562 AMN65562 AWJ65562 BGF65562 BQB65562 BZX65562 CJT65562 CTP65562 DDL65562 DNH65562 DXD65562 EGZ65562 EQV65562 FAR65562 FKN65562 FUJ65562 GEF65562 GOB65562 GXX65562 HHT65562 HRP65562 IBL65562 ILH65562 IVD65562 JEZ65562 JOV65562 JYR65562 KIN65562 KSJ65562 LCF65562 LMB65562 LVX65562 MFT65562 MPP65562 MZL65562 NJH65562 NTD65562 OCZ65562 OMV65562 OWR65562 PGN65562 PQJ65562 QAF65562 QKB65562 QTX65562 RDT65562 RNP65562 RXL65562 SHH65562 SRD65562 TAZ65562 TKV65562 TUR65562 UEN65562 UOJ65562 UYF65562 VIB65562 VRX65562 WBT65562 WLP65562 WVL65562 IZ38 IZ131098 SV131098 ACR131098 AMN131098 AWJ131098 BGF131098 BQB131098 BZX131098 CJT131098 CTP131098 DDL131098 DNH131098 DXD131098 EGZ131098 EQV131098 FAR131098 FKN131098 FUJ131098 GEF131098 GOB131098 GXX131098 HHT131098 HRP131098 IBL131098 ILH131098 IVD131098 JEZ131098 JOV131098 JYR131098 KIN131098 KSJ131098 LCF131098 LMB131098 LVX131098 MFT131098 MPP131098 MZL131098 NJH131098 NTD131098 OCZ131098 OMV131098 OWR131098 PGN131098 PQJ131098 QAF131098 QKB131098 QTX131098 RDT131098 RNP131098 RXL131098 SHH131098 SRD131098 TAZ131098 TKV131098 TUR131098 UEN131098 UOJ131098 UYF131098 VIB131098 VRX131098 WBT131098 WLP131098 WVL131098 SV38 IZ196634 SV196634 ACR196634 AMN196634 AWJ196634 BGF196634 BQB196634 BZX196634 CJT196634 CTP196634 DDL196634 DNH196634 DXD196634 EGZ196634 EQV196634 FAR196634 FKN196634 FUJ196634 GEF196634 GOB196634 GXX196634 HHT196634 HRP196634 IBL196634 ILH196634 IVD196634 JEZ196634 JOV196634 JYR196634 KIN196634 KSJ196634 LCF196634 LMB196634 LVX196634 MFT196634 MPP196634 MZL196634 NJH196634 NTD196634 OCZ196634 OMV196634 OWR196634 PGN196634 PQJ196634 QAF196634 QKB196634 QTX196634 RDT196634 RNP196634 RXL196634 SHH196634 SRD196634 TAZ196634 TKV196634 TUR196634 UEN196634 UOJ196634 UYF196634 VIB196634 VRX196634 WBT196634 WLP196634 WVL196634 ACR38 IZ262170 SV262170 ACR262170 AMN262170 AWJ262170 BGF262170 BQB262170 BZX262170 CJT262170 CTP262170 DDL262170 DNH262170 DXD262170 EGZ262170 EQV262170 FAR262170 FKN262170 FUJ262170 GEF262170 GOB262170 GXX262170 HHT262170 HRP262170 IBL262170 ILH262170 IVD262170 JEZ262170 JOV262170 JYR262170 KIN262170 KSJ262170 LCF262170 LMB262170 LVX262170 MFT262170 MPP262170 MZL262170 NJH262170 NTD262170 OCZ262170 OMV262170 OWR262170 PGN262170 PQJ262170 QAF262170 QKB262170 QTX262170 RDT262170 RNP262170 RXL262170 SHH262170 SRD262170 TAZ262170 TKV262170 TUR262170 UEN262170 UOJ262170 UYF262170 VIB262170 VRX262170 WBT262170 WLP262170 WVL262170 AMN38 IZ327706 SV327706 ACR327706 AMN327706 AWJ327706 BGF327706 BQB327706 BZX327706 CJT327706 CTP327706 DDL327706 DNH327706 DXD327706 EGZ327706 EQV327706 FAR327706 FKN327706 FUJ327706 GEF327706 GOB327706 GXX327706 HHT327706 HRP327706 IBL327706 ILH327706 IVD327706 JEZ327706 JOV327706 JYR327706 KIN327706 KSJ327706 LCF327706 LMB327706 LVX327706 MFT327706 MPP327706 MZL327706 NJH327706 NTD327706 OCZ327706 OMV327706 OWR327706 PGN327706 PQJ327706 QAF327706 QKB327706 QTX327706 RDT327706 RNP327706 RXL327706 SHH327706 SRD327706 TAZ327706 TKV327706 TUR327706 UEN327706 UOJ327706 UYF327706 VIB327706 VRX327706 WBT327706 WLP327706 WVL327706 AWJ38 IZ393242 SV393242 ACR393242 AMN393242 AWJ393242 BGF393242 BQB393242 BZX393242 CJT393242 CTP393242 DDL393242 DNH393242 DXD393242 EGZ393242 EQV393242 FAR393242 FKN393242 FUJ393242 GEF393242 GOB393242 GXX393242 HHT393242 HRP393242 IBL393242 ILH393242 IVD393242 JEZ393242 JOV393242 JYR393242 KIN393242 KSJ393242 LCF393242 LMB393242 LVX393242 MFT393242 MPP393242 MZL393242 NJH393242 NTD393242 OCZ393242 OMV393242 OWR393242 PGN393242 PQJ393242 QAF393242 QKB393242 QTX393242 RDT393242 RNP393242 RXL393242 SHH393242 SRD393242 TAZ393242 TKV393242 TUR393242 UEN393242 UOJ393242 UYF393242 VIB393242 VRX393242 WBT393242 WLP393242 WVL393242 BGF38 IZ458778 SV458778 ACR458778 AMN458778 AWJ458778 BGF458778 BQB458778 BZX458778 CJT458778 CTP458778 DDL458778 DNH458778 DXD458778 EGZ458778 EQV458778 FAR458778 FKN458778 FUJ458778 GEF458778 GOB458778 GXX458778 HHT458778 HRP458778 IBL458778 ILH458778 IVD458778 JEZ458778 JOV458778 JYR458778 KIN458778 KSJ458778 LCF458778 LMB458778 LVX458778 MFT458778 MPP458778 MZL458778 NJH458778 NTD458778 OCZ458778 OMV458778 OWR458778 PGN458778 PQJ458778 QAF458778 QKB458778 QTX458778 RDT458778 RNP458778 RXL458778 SHH458778 SRD458778 TAZ458778 TKV458778 TUR458778 UEN458778 UOJ458778 UYF458778 VIB458778 VRX458778 WBT458778 WLP458778 WVL458778 BQB38 IZ524314 SV524314 ACR524314 AMN524314 AWJ524314 BGF524314 BQB524314 BZX524314 CJT524314 CTP524314 DDL524314 DNH524314 DXD524314 EGZ524314 EQV524314 FAR524314 FKN524314 FUJ524314 GEF524314 GOB524314 GXX524314 HHT524314 HRP524314 IBL524314 ILH524314 IVD524314 JEZ524314 JOV524314 JYR524314 KIN524314 KSJ524314 LCF524314 LMB524314 LVX524314 MFT524314 MPP524314 MZL524314 NJH524314 NTD524314 OCZ524314 OMV524314 OWR524314 PGN524314 PQJ524314 QAF524314 QKB524314 QTX524314 RDT524314 RNP524314 RXL524314 SHH524314 SRD524314 TAZ524314 TKV524314 TUR524314 UEN524314 UOJ524314 UYF524314 VIB524314 VRX524314 WBT524314 WLP524314 WVL524314 BZX38 IZ589850 SV589850 ACR589850 AMN589850 AWJ589850 BGF589850 BQB589850 BZX589850 CJT589850 CTP589850 DDL589850 DNH589850 DXD589850 EGZ589850 EQV589850 FAR589850 FKN589850 FUJ589850 GEF589850 GOB589850 GXX589850 HHT589850 HRP589850 IBL589850 ILH589850 IVD589850 JEZ589850 JOV589850 JYR589850 KIN589850 KSJ589850 LCF589850 LMB589850 LVX589850 MFT589850 MPP589850 MZL589850 NJH589850 NTD589850 OCZ589850 OMV589850 OWR589850 PGN589850 PQJ589850 QAF589850 QKB589850 QTX589850 RDT589850 RNP589850 RXL589850 SHH589850 SRD589850 TAZ589850 TKV589850 TUR589850 UEN589850 UOJ589850 UYF589850 VIB589850 VRX589850 WBT589850 WLP589850 WVL589850 CJT38 IZ655386 SV655386 ACR655386 AMN655386 AWJ655386 BGF655386 BQB655386 BZX655386 CJT655386 CTP655386 DDL655386 DNH655386 DXD655386 EGZ655386 EQV655386 FAR655386 FKN655386 FUJ655386 GEF655386 GOB655386 GXX655386 HHT655386 HRP655386 IBL655386 ILH655386 IVD655386 JEZ655386 JOV655386 JYR655386 KIN655386 KSJ655386 LCF655386 LMB655386 LVX655386 MFT655386 MPP655386 MZL655386 NJH655386 NTD655386 OCZ655386 OMV655386 OWR655386 PGN655386 PQJ655386 QAF655386 QKB655386 QTX655386 RDT655386 RNP655386 RXL655386 SHH655386 SRD655386 TAZ655386 TKV655386 TUR655386 UEN655386 UOJ655386 UYF655386 VIB655386 VRX655386 WBT655386 WLP655386 WVL655386 CTP38 IZ720922 SV720922 ACR720922 AMN720922 AWJ720922 BGF720922 BQB720922 BZX720922 CJT720922 CTP720922 DDL720922 DNH720922 DXD720922 EGZ720922 EQV720922 FAR720922 FKN720922 FUJ720922 GEF720922 GOB720922 GXX720922 HHT720922 HRP720922 IBL720922 ILH720922 IVD720922 JEZ720922 JOV720922 JYR720922 KIN720922 KSJ720922 LCF720922 LMB720922 LVX720922 MFT720922 MPP720922 MZL720922 NJH720922 NTD720922 OCZ720922 OMV720922 OWR720922 PGN720922 PQJ720922 QAF720922 QKB720922 QTX720922 RDT720922 RNP720922 RXL720922 SHH720922 SRD720922 TAZ720922 TKV720922 TUR720922 UEN720922 UOJ720922 UYF720922 VIB720922 VRX720922 WBT720922 WLP720922 WVL720922 DDL38 IZ786458 SV786458 ACR786458 AMN786458 AWJ786458 BGF786458 BQB786458 BZX786458 CJT786458 CTP786458 DDL786458 DNH786458 DXD786458 EGZ786458 EQV786458 FAR786458 FKN786458 FUJ786458 GEF786458 GOB786458 GXX786458 HHT786458 HRP786458 IBL786458 ILH786458 IVD786458 JEZ786458 JOV786458 JYR786458 KIN786458 KSJ786458 LCF786458 LMB786458 LVX786458 MFT786458 MPP786458 MZL786458 NJH786458 NTD786458 OCZ786458 OMV786458 OWR786458 PGN786458 PQJ786458 QAF786458 QKB786458 QTX786458 RDT786458 RNP786458 RXL786458 SHH786458 SRD786458 TAZ786458 TKV786458 TUR786458 UEN786458 UOJ786458 UYF786458 VIB786458 VRX786458 WBT786458 WLP786458 WVL786458 DNH38 IZ851994 SV851994 ACR851994 AMN851994 AWJ851994 BGF851994 BQB851994 BZX851994 CJT851994 CTP851994 DDL851994 DNH851994 DXD851994 EGZ851994 EQV851994 FAR851994 FKN851994 FUJ851994 GEF851994 GOB851994 GXX851994 HHT851994 HRP851994 IBL851994 ILH851994 IVD851994 JEZ851994 JOV851994 JYR851994 KIN851994 KSJ851994 LCF851994 LMB851994 LVX851994 MFT851994 MPP851994 MZL851994 NJH851994 NTD851994 OCZ851994 OMV851994 OWR851994 PGN851994 PQJ851994 QAF851994 QKB851994 QTX851994 RDT851994 RNP851994 RXL851994 SHH851994 SRD851994 TAZ851994 TKV851994 TUR851994 UEN851994 UOJ851994 UYF851994 VIB851994 VRX851994 WBT851994 WLP851994 WVL851994 DXD38 IZ917530 SV917530 ACR917530 AMN917530 AWJ917530 BGF917530 BQB917530 BZX917530 CJT917530 CTP917530 DDL917530 DNH917530 DXD917530 EGZ917530 EQV917530 FAR917530 FKN917530 FUJ917530 GEF917530 GOB917530 GXX917530 HHT917530 HRP917530 IBL917530 ILH917530 IVD917530 JEZ917530 JOV917530 JYR917530 KIN917530 KSJ917530 LCF917530 LMB917530 LVX917530 MFT917530 MPP917530 MZL917530 NJH917530 NTD917530 OCZ917530 OMV917530 OWR917530 PGN917530 PQJ917530 QAF917530 QKB917530 QTX917530 RDT917530 RNP917530 RXL917530 SHH917530 SRD917530 TAZ917530 TKV917530 TUR917530 UEN917530 UOJ917530 UYF917530 VIB917530 VRX917530 WBT917530 WLP917530 WVL917530 EGZ38 IZ983066 SV983066 ACR983066 AMN983066 AWJ983066 BGF983066 BQB983066 BZX983066 CJT983066 CTP983066 DDL983066 DNH983066 DXD983066 EGZ983066 EQV983066 FAR983066 FKN983066 FUJ983066 GEF983066 GOB983066 GXX983066 HHT983066 HRP983066 IBL983066 ILH983066 IVD983066 JEZ983066 JOV983066 JYR983066 KIN983066 KSJ983066 LCF983066 LMB983066 LVX983066 MFT983066 MPP983066 MZL983066 NJH983066 NTD983066 OCZ983066 OMV983066 OWR983066 PGN983066 PQJ983066 QAF983066 QKB983066 QTX983066 RDT983066 RNP983066 RXL983066 SHH983066 SRD983066 TAZ983066 TKV983066 TUR983066 UEN983066 UOJ983066 UYF983066 VIB983066 VRX983066 WBT983066 WLP983066 WVL983066 EQV38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FAR38 IZ65566 SV65566 ACR65566 AMN65566 AWJ65566 BGF65566 BQB65566 BZX65566 CJT65566 CTP65566 DDL65566 DNH65566 DXD65566 EGZ65566 EQV65566 FAR65566 FKN65566 FUJ65566 GEF65566 GOB65566 GXX65566 HHT65566 HRP65566 IBL65566 ILH65566 IVD65566 JEZ65566 JOV65566 JYR65566 KIN65566 KSJ65566 LCF65566 LMB65566 LVX65566 MFT65566 MPP65566 MZL65566 NJH65566 NTD65566 OCZ65566 OMV65566 OWR65566 PGN65566 PQJ65566 QAF65566 QKB65566 QTX65566 RDT65566 RNP65566 RXL65566 SHH65566 SRD65566 TAZ65566 TKV65566 TUR65566 UEN65566 UOJ65566 UYF65566 VIB65566 VRX65566 WBT65566 WLP65566 WVL65566 FKN38 IZ131102 SV131102 ACR131102 AMN131102 AWJ131102 BGF131102 BQB131102 BZX131102 CJT131102 CTP131102 DDL131102 DNH131102 DXD131102 EGZ131102 EQV131102 FAR131102 FKN131102 FUJ131102 GEF131102 GOB131102 GXX131102 HHT131102 HRP131102 IBL131102 ILH131102 IVD131102 JEZ131102 JOV131102 JYR131102 KIN131102 KSJ131102 LCF131102 LMB131102 LVX131102 MFT131102 MPP131102 MZL131102 NJH131102 NTD131102 OCZ131102 OMV131102 OWR131102 PGN131102 PQJ131102 QAF131102 QKB131102 QTX131102 RDT131102 RNP131102 RXL131102 SHH131102 SRD131102 TAZ131102 TKV131102 TUR131102 UEN131102 UOJ131102 UYF131102 VIB131102 VRX131102 WBT131102 WLP131102 WVL131102 FUJ38 IZ196638 SV196638 ACR196638 AMN196638 AWJ196638 BGF196638 BQB196638 BZX196638 CJT196638 CTP196638 DDL196638 DNH196638 DXD196638 EGZ196638 EQV196638 FAR196638 FKN196638 FUJ196638 GEF196638 GOB196638 GXX196638 HHT196638 HRP196638 IBL196638 ILH196638 IVD196638 JEZ196638 JOV196638 JYR196638 KIN196638 KSJ196638 LCF196638 LMB196638 LVX196638 MFT196638 MPP196638 MZL196638 NJH196638 NTD196638 OCZ196638 OMV196638 OWR196638 PGN196638 PQJ196638 QAF196638 QKB196638 QTX196638 RDT196638 RNP196638 RXL196638 SHH196638 SRD196638 TAZ196638 TKV196638 TUR196638 UEN196638 UOJ196638 UYF196638 VIB196638 VRX196638 WBT196638 WLP196638 WVL196638 GEF38 IZ262174 SV262174 ACR262174 AMN262174 AWJ262174 BGF262174 BQB262174 BZX262174 CJT262174 CTP262174 DDL262174 DNH262174 DXD262174 EGZ262174 EQV262174 FAR262174 FKN262174 FUJ262174 GEF262174 GOB262174 GXX262174 HHT262174 HRP262174 IBL262174 ILH262174 IVD262174 JEZ262174 JOV262174 JYR262174 KIN262174 KSJ262174 LCF262174 LMB262174 LVX262174 MFT262174 MPP262174 MZL262174 NJH262174 NTD262174 OCZ262174 OMV262174 OWR262174 PGN262174 PQJ262174 QAF262174 QKB262174 QTX262174 RDT262174 RNP262174 RXL262174 SHH262174 SRD262174 TAZ262174 TKV262174 TUR262174 UEN262174 UOJ262174 UYF262174 VIB262174 VRX262174 WBT262174 WLP262174 WVL262174 GOB38 IZ327710 SV327710 ACR327710 AMN327710 AWJ327710 BGF327710 BQB327710 BZX327710 CJT327710 CTP327710 DDL327710 DNH327710 DXD327710 EGZ327710 EQV327710 FAR327710 FKN327710 FUJ327710 GEF327710 GOB327710 GXX327710 HHT327710 HRP327710 IBL327710 ILH327710 IVD327710 JEZ327710 JOV327710 JYR327710 KIN327710 KSJ327710 LCF327710 LMB327710 LVX327710 MFT327710 MPP327710 MZL327710 NJH327710 NTD327710 OCZ327710 OMV327710 OWR327710 PGN327710 PQJ327710 QAF327710 QKB327710 QTX327710 RDT327710 RNP327710 RXL327710 SHH327710 SRD327710 TAZ327710 TKV327710 TUR327710 UEN327710 UOJ327710 UYF327710 VIB327710 VRX327710 WBT327710 WLP327710 WVL327710 GXX38 IZ393246 SV393246 ACR393246 AMN393246 AWJ393246 BGF393246 BQB393246 BZX393246 CJT393246 CTP393246 DDL393246 DNH393246 DXD393246 EGZ393246 EQV393246 FAR393246 FKN393246 FUJ393246 GEF393246 GOB393246 GXX393246 HHT393246 HRP393246 IBL393246 ILH393246 IVD393246 JEZ393246 JOV393246 JYR393246 KIN393246 KSJ393246 LCF393246 LMB393246 LVX393246 MFT393246 MPP393246 MZL393246 NJH393246 NTD393246 OCZ393246 OMV393246 OWR393246 PGN393246 PQJ393246 QAF393246 QKB393246 QTX393246 RDT393246 RNP393246 RXL393246 SHH393246 SRD393246 TAZ393246 TKV393246 TUR393246 UEN393246 UOJ393246 UYF393246 VIB393246 VRX393246 WBT393246 WLP393246 WVL393246 HHT38 IZ458782 SV458782 ACR458782 AMN458782 AWJ458782 BGF458782 BQB458782 BZX458782 CJT458782 CTP458782 DDL458782 DNH458782 DXD458782 EGZ458782 EQV458782 FAR458782 FKN458782 FUJ458782 GEF458782 GOB458782 GXX458782 HHT458782 HRP458782 IBL458782 ILH458782 IVD458782 JEZ458782 JOV458782 JYR458782 KIN458782 KSJ458782 LCF458782 LMB458782 LVX458782 MFT458782 MPP458782 MZL458782 NJH458782 NTD458782 OCZ458782 OMV458782 OWR458782 PGN458782 PQJ458782 QAF458782 QKB458782 QTX458782 RDT458782 RNP458782 RXL458782 SHH458782 SRD458782 TAZ458782 TKV458782 TUR458782 UEN458782 UOJ458782 UYF458782 VIB458782 VRX458782 WBT458782 WLP458782 WVL458782 HRP38 IZ524318 SV524318 ACR524318 AMN524318 AWJ524318 BGF524318 BQB524318 BZX524318 CJT524318 CTP524318 DDL524318 DNH524318 DXD524318 EGZ524318 EQV524318 FAR524318 FKN524318 FUJ524318 GEF524318 GOB524318 GXX524318 HHT524318 HRP524318 IBL524318 ILH524318 IVD524318 JEZ524318 JOV524318 JYR524318 KIN524318 KSJ524318 LCF524318 LMB524318 LVX524318 MFT524318 MPP524318 MZL524318 NJH524318 NTD524318 OCZ524318 OMV524318 OWR524318 PGN524318 PQJ524318 QAF524318 QKB524318 QTX524318 RDT524318 RNP524318 RXL524318 SHH524318 SRD524318 TAZ524318 TKV524318 TUR524318 UEN524318 UOJ524318 UYF524318 VIB524318 VRX524318 WBT524318 WLP524318 WVL524318 IBL38 IZ589854 SV589854 ACR589854 AMN589854 AWJ589854 BGF589854 BQB589854 BZX589854 CJT589854 CTP589854 DDL589854 DNH589854 DXD589854 EGZ589854 EQV589854 FAR589854 FKN589854 FUJ589854 GEF589854 GOB589854 GXX589854 HHT589854 HRP589854 IBL589854 ILH589854 IVD589854 JEZ589854 JOV589854 JYR589854 KIN589854 KSJ589854 LCF589854 LMB589854 LVX589854 MFT589854 MPP589854 MZL589854 NJH589854 NTD589854 OCZ589854 OMV589854 OWR589854 PGN589854 PQJ589854 QAF589854 QKB589854 QTX589854 RDT589854 RNP589854 RXL589854 SHH589854 SRD589854 TAZ589854 TKV589854 TUR589854 UEN589854 UOJ589854 UYF589854 VIB589854 VRX589854 WBT589854 WLP589854 WVL589854 ILH38 IZ655390 SV655390 ACR655390 AMN655390 AWJ655390 BGF655390 BQB655390 BZX655390 CJT655390 CTP655390 DDL655390 DNH655390 DXD655390 EGZ655390 EQV655390 FAR655390 FKN655390 FUJ655390 GEF655390 GOB655390 GXX655390 HHT655390 HRP655390 IBL655390 ILH655390 IVD655390 JEZ655390 JOV655390 JYR655390 KIN655390 KSJ655390 LCF655390 LMB655390 LVX655390 MFT655390 MPP655390 MZL655390 NJH655390 NTD655390 OCZ655390 OMV655390 OWR655390 PGN655390 PQJ655390 QAF655390 QKB655390 QTX655390 RDT655390 RNP655390 RXL655390 SHH655390 SRD655390 TAZ655390 TKV655390 TUR655390 UEN655390 UOJ655390 UYF655390 VIB655390 VRX655390 WBT655390 WLP655390 WVL655390 IVD38 IZ720926 SV720926 ACR720926 AMN720926 AWJ720926 BGF720926 BQB720926 BZX720926 CJT720926 CTP720926 DDL720926 DNH720926 DXD720926 EGZ720926 EQV720926 FAR720926 FKN720926 FUJ720926 GEF720926 GOB720926 GXX720926 HHT720926 HRP720926 IBL720926 ILH720926 IVD720926 JEZ720926 JOV720926 JYR720926 KIN720926 KSJ720926 LCF720926 LMB720926 LVX720926 MFT720926 MPP720926 MZL720926 NJH720926 NTD720926 OCZ720926 OMV720926 OWR720926 PGN720926 PQJ720926 QAF720926 QKB720926 QTX720926 RDT720926 RNP720926 RXL720926 SHH720926 SRD720926 TAZ720926 TKV720926 TUR720926 UEN720926 UOJ720926 UYF720926 VIB720926 VRX720926 WBT720926 WLP720926 WVL720926 JEZ38 IZ786462 SV786462 ACR786462 AMN786462 AWJ786462 BGF786462 BQB786462 BZX786462 CJT786462 CTP786462 DDL786462 DNH786462 DXD786462 EGZ786462 EQV786462 FAR786462 FKN786462 FUJ786462 GEF786462 GOB786462 GXX786462 HHT786462 HRP786462 IBL786462 ILH786462 IVD786462 JEZ786462 JOV786462 JYR786462 KIN786462 KSJ786462 LCF786462 LMB786462 LVX786462 MFT786462 MPP786462 MZL786462 NJH786462 NTD786462 OCZ786462 OMV786462 OWR786462 PGN786462 PQJ786462 QAF786462 QKB786462 QTX786462 RDT786462 RNP786462 RXL786462 SHH786462 SRD786462 TAZ786462 TKV786462 TUR786462 UEN786462 UOJ786462 UYF786462 VIB786462 VRX786462 WBT786462 WLP786462 WVL786462 JOV38 IZ851998 SV851998 ACR851998 AMN851998 AWJ851998 BGF851998 BQB851998 BZX851998 CJT851998 CTP851998 DDL851998 DNH851998 DXD851998 EGZ851998 EQV851998 FAR851998 FKN851998 FUJ851998 GEF851998 GOB851998 GXX851998 HHT851998 HRP851998 IBL851998 ILH851998 IVD851998 JEZ851998 JOV851998 JYR851998 KIN851998 KSJ851998 LCF851998 LMB851998 LVX851998 MFT851998 MPP851998 MZL851998 NJH851998 NTD851998 OCZ851998 OMV851998 OWR851998 PGN851998 PQJ851998 QAF851998 QKB851998 QTX851998 RDT851998 RNP851998 RXL851998 SHH851998 SRD851998 TAZ851998 TKV851998 TUR851998 UEN851998 UOJ851998 UYF851998 VIB851998 VRX851998 WBT851998 WLP851998 WVL851998 JYR38 IZ917534 SV917534 ACR917534 AMN917534 AWJ917534 BGF917534 BQB917534 BZX917534 CJT917534 CTP917534 DDL917534 DNH917534 DXD917534 EGZ917534 EQV917534 FAR917534 FKN917534 FUJ917534 GEF917534 GOB917534 GXX917534 HHT917534 HRP917534 IBL917534 ILH917534 IVD917534 JEZ917534 JOV917534 JYR917534 KIN917534 KSJ917534 LCF917534 LMB917534 LVX917534 MFT917534 MPP917534 MZL917534 NJH917534 NTD917534 OCZ917534 OMV917534 OWR917534 PGN917534 PQJ917534 QAF917534 QKB917534 QTX917534 RDT917534 RNP917534 RXL917534 SHH917534 SRD917534 TAZ917534 TKV917534 TUR917534 UEN917534 UOJ917534 UYF917534 VIB917534 VRX917534 WBT917534 WLP917534 WVL917534 KIN38 IZ983070 SV983070 ACR983070 AMN983070 AWJ983070 BGF983070 BQB983070 BZX983070 CJT983070 CTP983070 DDL983070 DNH983070 DXD983070 EGZ983070 EQV983070 FAR983070 FKN983070 FUJ983070 GEF983070 GOB983070 GXX983070 HHT983070 HRP983070 IBL983070 ILH983070 IVD983070 JEZ983070 JOV983070 JYR983070 KIN983070 KSJ983070 LCF983070 LMB983070 LVX983070 MFT983070 MPP983070 MZL983070 NJH983070 NTD983070 OCZ983070 OMV983070 OWR983070 PGN983070 PQJ983070 QAF983070 QKB983070 QTX983070 RDT983070 RNP983070 RXL983070 SHH983070 SRD983070 TAZ983070 TKV983070 TUR983070 UEN983070 UOJ983070 UYF983070 VIB983070 VRX983070 WBT983070 WLP983070 WVL983070 KSJ38 IZ31 SV31 ACR31 AMN31 AWJ31 BGF31 BQB31 BZX31 CJT31 CTP31 DDL31 DNH31 DXD31 EGZ31 EQV31 FAR31 FKN31 FUJ31 GEF31 GOB31 GXX31 HHT31 HRP31 IBL31 ILH31 IVD31 JEZ31 JOV31 JYR31 KIN31 KSJ31 LCF31 LMB31 LVX31 MFT31 MPP31 MZL31 NJH31 NTD31 OCZ31 OMV31 OWR31 PGN31 PQJ31 QAF31 QKB31 QTX31 RDT31 RNP31 RXL31 SHH31 SRD31 TAZ31 TKV31 TUR31 UEN31 UOJ31 UYF31 VIB31 VRX31 WBT31 WLP31 WVL31 LCF38 IZ65570 SV65570 ACR65570 AMN65570 AWJ65570 BGF65570 BQB65570 BZX65570 CJT65570 CTP65570 DDL65570 DNH65570 DXD65570 EGZ65570 EQV65570 FAR65570 FKN65570 FUJ65570 GEF65570 GOB65570 GXX65570 HHT65570 HRP65570 IBL65570 ILH65570 IVD65570 JEZ65570 JOV65570 JYR65570 KIN65570 KSJ65570 LCF65570 LMB65570 LVX65570 MFT65570 MPP65570 MZL65570 NJH65570 NTD65570 OCZ65570 OMV65570 OWR65570 PGN65570 PQJ65570 QAF65570 QKB65570 QTX65570 RDT65570 RNP65570 RXL65570 SHH65570 SRD65570 TAZ65570 TKV65570 TUR65570 UEN65570 UOJ65570 UYF65570 VIB65570 VRX65570 WBT65570 WLP65570 WVL65570 LMB38 IZ131106 SV131106 ACR131106 AMN131106 AWJ131106 BGF131106 BQB131106 BZX131106 CJT131106 CTP131106 DDL131106 DNH131106 DXD131106 EGZ131106 EQV131106 FAR131106 FKN131106 FUJ131106 GEF131106 GOB131106 GXX131106 HHT131106 HRP131106 IBL131106 ILH131106 IVD131106 JEZ131106 JOV131106 JYR131106 KIN131106 KSJ131106 LCF131106 LMB131106 LVX131106 MFT131106 MPP131106 MZL131106 NJH131106 NTD131106 OCZ131106 OMV131106 OWR131106 PGN131106 PQJ131106 QAF131106 QKB131106 QTX131106 RDT131106 RNP131106 RXL131106 SHH131106 SRD131106 TAZ131106 TKV131106 TUR131106 UEN131106 UOJ131106 UYF131106 VIB131106 VRX131106 WBT131106 WLP131106 WVL131106 LVX38 IZ196642 SV196642 ACR196642 AMN196642 AWJ196642 BGF196642 BQB196642 BZX196642 CJT196642 CTP196642 DDL196642 DNH196642 DXD196642 EGZ196642 EQV196642 FAR196642 FKN196642 FUJ196642 GEF196642 GOB196642 GXX196642 HHT196642 HRP196642 IBL196642 ILH196642 IVD196642 JEZ196642 JOV196642 JYR196642 KIN196642 KSJ196642 LCF196642 LMB196642 LVX196642 MFT196642 MPP196642 MZL196642 NJH196642 NTD196642 OCZ196642 OMV196642 OWR196642 PGN196642 PQJ196642 QAF196642 QKB196642 QTX196642 RDT196642 RNP196642 RXL196642 SHH196642 SRD196642 TAZ196642 TKV196642 TUR196642 UEN196642 UOJ196642 UYF196642 VIB196642 VRX196642 WBT196642 WLP196642 WVL196642 MFT38 IZ262178 SV262178 ACR262178 AMN262178 AWJ262178 BGF262178 BQB262178 BZX262178 CJT262178 CTP262178 DDL262178 DNH262178 DXD262178 EGZ262178 EQV262178 FAR262178 FKN262178 FUJ262178 GEF262178 GOB262178 GXX262178 HHT262178 HRP262178 IBL262178 ILH262178 IVD262178 JEZ262178 JOV262178 JYR262178 KIN262178 KSJ262178 LCF262178 LMB262178 LVX262178 MFT262178 MPP262178 MZL262178 NJH262178 NTD262178 OCZ262178 OMV262178 OWR262178 PGN262178 PQJ262178 QAF262178 QKB262178 QTX262178 RDT262178 RNP262178 RXL262178 SHH262178 SRD262178 TAZ262178 TKV262178 TUR262178 UEN262178 UOJ262178 UYF262178 VIB262178 VRX262178 WBT262178 WLP262178 WVL262178 MPP38 IZ327714 SV327714 ACR327714 AMN327714 AWJ327714 BGF327714 BQB327714 BZX327714 CJT327714 CTP327714 DDL327714 DNH327714 DXD327714 EGZ327714 EQV327714 FAR327714 FKN327714 FUJ327714 GEF327714 GOB327714 GXX327714 HHT327714 HRP327714 IBL327714 ILH327714 IVD327714 JEZ327714 JOV327714 JYR327714 KIN327714 KSJ327714 LCF327714 LMB327714 LVX327714 MFT327714 MPP327714 MZL327714 NJH327714 NTD327714 OCZ327714 OMV327714 OWR327714 PGN327714 PQJ327714 QAF327714 QKB327714 QTX327714 RDT327714 RNP327714 RXL327714 SHH327714 SRD327714 TAZ327714 TKV327714 TUR327714 UEN327714 UOJ327714 UYF327714 VIB327714 VRX327714 WBT327714 WLP327714 WVL327714 MZL38 IZ393250 SV393250 ACR393250 AMN393250 AWJ393250 BGF393250 BQB393250 BZX393250 CJT393250 CTP393250 DDL393250 DNH393250 DXD393250 EGZ393250 EQV393250 FAR393250 FKN393250 FUJ393250 GEF393250 GOB393250 GXX393250 HHT393250 HRP393250 IBL393250 ILH393250 IVD393250 JEZ393250 JOV393250 JYR393250 KIN393250 KSJ393250 LCF393250 LMB393250 LVX393250 MFT393250 MPP393250 MZL393250 NJH393250 NTD393250 OCZ393250 OMV393250 OWR393250 PGN393250 PQJ393250 QAF393250 QKB393250 QTX393250 RDT393250 RNP393250 RXL393250 SHH393250 SRD393250 TAZ393250 TKV393250 TUR393250 UEN393250 UOJ393250 UYF393250 VIB393250 VRX393250 WBT393250 WLP393250 WVL393250 NJH38 IZ458786 SV458786 ACR458786 AMN458786 AWJ458786 BGF458786 BQB458786 BZX458786 CJT458786 CTP458786 DDL458786 DNH458786 DXD458786 EGZ458786 EQV458786 FAR458786 FKN458786 FUJ458786 GEF458786 GOB458786 GXX458786 HHT458786 HRP458786 IBL458786 ILH458786 IVD458786 JEZ458786 JOV458786 JYR458786 KIN458786 KSJ458786 LCF458786 LMB458786 LVX458786 MFT458786 MPP458786 MZL458786 NJH458786 NTD458786 OCZ458786 OMV458786 OWR458786 PGN458786 PQJ458786 QAF458786 QKB458786 QTX458786 RDT458786 RNP458786 RXL458786 SHH458786 SRD458786 TAZ458786 TKV458786 TUR458786 UEN458786 UOJ458786 UYF458786 VIB458786 VRX458786 WBT458786 WLP458786 WVL458786 NTD38 IZ524322 SV524322 ACR524322 AMN524322 AWJ524322 BGF524322 BQB524322 BZX524322 CJT524322 CTP524322 DDL524322 DNH524322 DXD524322 EGZ524322 EQV524322 FAR524322 FKN524322 FUJ524322 GEF524322 GOB524322 GXX524322 HHT524322 HRP524322 IBL524322 ILH524322 IVD524322 JEZ524322 JOV524322 JYR524322 KIN524322 KSJ524322 LCF524322 LMB524322 LVX524322 MFT524322 MPP524322 MZL524322 NJH524322 NTD524322 OCZ524322 OMV524322 OWR524322 PGN524322 PQJ524322 QAF524322 QKB524322 QTX524322 RDT524322 RNP524322 RXL524322 SHH524322 SRD524322 TAZ524322 TKV524322 TUR524322 UEN524322 UOJ524322 UYF524322 VIB524322 VRX524322 WBT524322 WLP524322 WVL524322 OCZ38 IZ589858 SV589858 ACR589858 AMN589858 AWJ589858 BGF589858 BQB589858 BZX589858 CJT589858 CTP589858 DDL589858 DNH589858 DXD589858 EGZ589858 EQV589858 FAR589858 FKN589858 FUJ589858 GEF589858 GOB589858 GXX589858 HHT589858 HRP589858 IBL589858 ILH589858 IVD589858 JEZ589858 JOV589858 JYR589858 KIN589858 KSJ589858 LCF589858 LMB589858 LVX589858 MFT589858 MPP589858 MZL589858 NJH589858 NTD589858 OCZ589858 OMV589858 OWR589858 PGN589858 PQJ589858 QAF589858 QKB589858 QTX589858 RDT589858 RNP589858 RXL589858 SHH589858 SRD589858 TAZ589858 TKV589858 TUR589858 UEN589858 UOJ589858 UYF589858 VIB589858 VRX589858 WBT589858 WLP589858 WVL589858 OMV38 IZ655394 SV655394 ACR655394 AMN655394 AWJ655394 BGF655394 BQB655394 BZX655394 CJT655394 CTP655394 DDL655394 DNH655394 DXD655394 EGZ655394 EQV655394 FAR655394 FKN655394 FUJ655394 GEF655394 GOB655394 GXX655394 HHT655394 HRP655394 IBL655394 ILH655394 IVD655394 JEZ655394 JOV655394 JYR655394 KIN655394 KSJ655394 LCF655394 LMB655394 LVX655394 MFT655394 MPP655394 MZL655394 NJH655394 NTD655394 OCZ655394 OMV655394 OWR655394 PGN655394 PQJ655394 QAF655394 QKB655394 QTX655394 RDT655394 RNP655394 RXL655394 SHH655394 SRD655394 TAZ655394 TKV655394 TUR655394 UEN655394 UOJ655394 UYF655394 VIB655394 VRX655394 WBT655394 WLP655394 WVL655394 OWR38 IZ720930 SV720930 ACR720930 AMN720930 AWJ720930 BGF720930 BQB720930 BZX720930 CJT720930 CTP720930 DDL720930 DNH720930 DXD720930 EGZ720930 EQV720930 FAR720930 FKN720930 FUJ720930 GEF720930 GOB720930 GXX720930 HHT720930 HRP720930 IBL720930 ILH720930 IVD720930 JEZ720930 JOV720930 JYR720930 KIN720930 KSJ720930 LCF720930 LMB720930 LVX720930 MFT720930 MPP720930 MZL720930 NJH720930 NTD720930 OCZ720930 OMV720930 OWR720930 PGN720930 PQJ720930 QAF720930 QKB720930 QTX720930 RDT720930 RNP720930 RXL720930 SHH720930 SRD720930 TAZ720930 TKV720930 TUR720930 UEN720930 UOJ720930 UYF720930 VIB720930 VRX720930 WBT720930 WLP720930 WVL720930 PGN38 IZ786466 SV786466 ACR786466 AMN786466 AWJ786466 BGF786466 BQB786466 BZX786466 CJT786466 CTP786466 DDL786466 DNH786466 DXD786466 EGZ786466 EQV786466 FAR786466 FKN786466 FUJ786466 GEF786466 GOB786466 GXX786466 HHT786466 HRP786466 IBL786466 ILH786466 IVD786466 JEZ786466 JOV786466 JYR786466 KIN786466 KSJ786466 LCF786466 LMB786466 LVX786466 MFT786466 MPP786466 MZL786466 NJH786466 NTD786466 OCZ786466 OMV786466 OWR786466 PGN786466 PQJ786466 QAF786466 QKB786466 QTX786466 RDT786466 RNP786466 RXL786466 SHH786466 SRD786466 TAZ786466 TKV786466 TUR786466 UEN786466 UOJ786466 UYF786466 VIB786466 VRX786466 WBT786466 WLP786466 WVL786466 PQJ38 IZ852002 SV852002 ACR852002 AMN852002 AWJ852002 BGF852002 BQB852002 BZX852002 CJT852002 CTP852002 DDL852002 DNH852002 DXD852002 EGZ852002 EQV852002 FAR852002 FKN852002 FUJ852002 GEF852002 GOB852002 GXX852002 HHT852002 HRP852002 IBL852002 ILH852002 IVD852002 JEZ852002 JOV852002 JYR852002 KIN852002 KSJ852002 LCF852002 LMB852002 LVX852002 MFT852002 MPP852002 MZL852002 NJH852002 NTD852002 OCZ852002 OMV852002 OWR852002 PGN852002 PQJ852002 QAF852002 QKB852002 QTX852002 RDT852002 RNP852002 RXL852002 SHH852002 SRD852002 TAZ852002 TKV852002 TUR852002 UEN852002 UOJ852002 UYF852002 VIB852002 VRX852002 WBT852002 WLP852002 WVL852002 QAF38 IZ917538 SV917538 ACR917538 AMN917538 AWJ917538 BGF917538 BQB917538 BZX917538 CJT917538 CTP917538 DDL917538 DNH917538 DXD917538 EGZ917538 EQV917538 FAR917538 FKN917538 FUJ917538 GEF917538 GOB917538 GXX917538 HHT917538 HRP917538 IBL917538 ILH917538 IVD917538 JEZ917538 JOV917538 JYR917538 KIN917538 KSJ917538 LCF917538 LMB917538 LVX917538 MFT917538 MPP917538 MZL917538 NJH917538 NTD917538 OCZ917538 OMV917538 OWR917538 PGN917538 PQJ917538 QAF917538 QKB917538 QTX917538 RDT917538 RNP917538 RXL917538 SHH917538 SRD917538 TAZ917538 TKV917538 TUR917538 UEN917538 UOJ917538 UYF917538 VIB917538 VRX917538 WBT917538 WLP917538 WVL917538 QKB38 IZ983074 SV983074 ACR983074 AMN983074 AWJ983074 BGF983074 BQB983074 BZX983074 CJT983074 CTP983074 DDL983074 DNH983074 DXD983074 EGZ983074 EQV983074 FAR983074 FKN983074 FUJ983074 GEF983074 GOB983074 GXX983074 HHT983074 HRP983074 IBL983074 ILH983074 IVD983074 JEZ983074 JOV983074 JYR983074 KIN983074 KSJ983074 LCF983074 LMB983074 LVX983074 MFT983074 MPP983074 MZL983074 NJH983074 NTD983074 OCZ983074 OMV983074 OWR983074 PGN983074 PQJ983074 QAF983074 QKB983074 QTX983074 RDT983074 RNP983074 RXL983074 SHH983074 SRD983074 TAZ983074 TKV983074 TUR983074 UEN983074 UOJ983074 UYF983074 VIB983074 VRX983074 WBT983074 WLP983074 WVL983074 QTX38 IZ35 SV35 ACR35 AMN35 AWJ35 BGF35 BQB35 BZX35 CJT35 CTP35 DDL35 DNH35 DXD35 EGZ35 EQV35 FAR35 FKN35 FUJ35 GEF35 GOB35 GXX35 HHT35 HRP35 IBL35 ILH35 IVD35 JEZ35 JOV35 JYR35 KIN35 KSJ35 LCF35 LMB35 LVX35 MFT35 MPP35 MZL35 NJH35 NTD35 OCZ35 OMV35 OWR35 PGN35 PQJ35 QAF35 QKB35 QTX35 RDT35 RNP35 RXL35 SHH35 SRD35 TAZ35 TKV35 TUR35 UEN35 UOJ35 UYF35 VIB35 VRX35 WBT35 WLP35 WVL35 RDT38 IZ65574 SV65574 ACR65574 AMN65574 AWJ65574 BGF65574 BQB65574 BZX65574 CJT65574 CTP65574 DDL65574 DNH65574 DXD65574 EGZ65574 EQV65574 FAR65574 FKN65574 FUJ65574 GEF65574 GOB65574 GXX65574 HHT65574 HRP65574 IBL65574 ILH65574 IVD65574 JEZ65574 JOV65574 JYR65574 KIN65574 KSJ65574 LCF65574 LMB65574 LVX65574 MFT65574 MPP65574 MZL65574 NJH65574 NTD65574 OCZ65574 OMV65574 OWR65574 PGN65574 PQJ65574 QAF65574 QKB65574 QTX65574 RDT65574 RNP65574 RXL65574 SHH65574 SRD65574 TAZ65574 TKV65574 TUR65574 UEN65574 UOJ65574 UYF65574 VIB65574 VRX65574 WBT65574 WLP65574 WVL65574 RNP38 IZ131110 SV131110 ACR131110 AMN131110 AWJ131110 BGF131110 BQB131110 BZX131110 CJT131110 CTP131110 DDL131110 DNH131110 DXD131110 EGZ131110 EQV131110 FAR131110 FKN131110 FUJ131110 GEF131110 GOB131110 GXX131110 HHT131110 HRP131110 IBL131110 ILH131110 IVD131110 JEZ131110 JOV131110 JYR131110 KIN131110 KSJ131110 LCF131110 LMB131110 LVX131110 MFT131110 MPP131110 MZL131110 NJH131110 NTD131110 OCZ131110 OMV131110 OWR131110 PGN131110 PQJ131110 QAF131110 QKB131110 QTX131110 RDT131110 RNP131110 RXL131110 SHH131110 SRD131110 TAZ131110 TKV131110 TUR131110 UEN131110 UOJ131110 UYF131110 VIB131110 VRX131110 WBT131110 WLP131110 WVL131110 RXL38 IZ196646 SV196646 ACR196646 AMN196646 AWJ196646 BGF196646 BQB196646 BZX196646 CJT196646 CTP196646 DDL196646 DNH196646 DXD196646 EGZ196646 EQV196646 FAR196646 FKN196646 FUJ196646 GEF196646 GOB196646 GXX196646 HHT196646 HRP196646 IBL196646 ILH196646 IVD196646 JEZ196646 JOV196646 JYR196646 KIN196646 KSJ196646 LCF196646 LMB196646 LVX196646 MFT196646 MPP196646 MZL196646 NJH196646 NTD196646 OCZ196646 OMV196646 OWR196646 PGN196646 PQJ196646 QAF196646 QKB196646 QTX196646 RDT196646 RNP196646 RXL196646 SHH196646 SRD196646 TAZ196646 TKV196646 TUR196646 UEN196646 UOJ196646 UYF196646 VIB196646 VRX196646 WBT196646 WLP196646 WVL196646 SHH38 IZ262182 SV262182 ACR262182 AMN262182 AWJ262182 BGF262182 BQB262182 BZX262182 CJT262182 CTP262182 DDL262182 DNH262182 DXD262182 EGZ262182 EQV262182 FAR262182 FKN262182 FUJ262182 GEF262182 GOB262182 GXX262182 HHT262182 HRP262182 IBL262182 ILH262182 IVD262182 JEZ262182 JOV262182 JYR262182 KIN262182 KSJ262182 LCF262182 LMB262182 LVX262182 MFT262182 MPP262182 MZL262182 NJH262182 NTD262182 OCZ262182 OMV262182 OWR262182 PGN262182 PQJ262182 QAF262182 QKB262182 QTX262182 RDT262182 RNP262182 RXL262182 SHH262182 SRD262182 TAZ262182 TKV262182 TUR262182 UEN262182 UOJ262182 UYF262182 VIB262182 VRX262182 WBT262182 WLP262182 WVL262182 SRD38 IZ327718 SV327718 ACR327718 AMN327718 AWJ327718 BGF327718 BQB327718 BZX327718 CJT327718 CTP327718 DDL327718 DNH327718 DXD327718 EGZ327718 EQV327718 FAR327718 FKN327718 FUJ327718 GEF327718 GOB327718 GXX327718 HHT327718 HRP327718 IBL327718 ILH327718 IVD327718 JEZ327718 JOV327718 JYR327718 KIN327718 KSJ327718 LCF327718 LMB327718 LVX327718 MFT327718 MPP327718 MZL327718 NJH327718 NTD327718 OCZ327718 OMV327718 OWR327718 PGN327718 PQJ327718 QAF327718 QKB327718 QTX327718 RDT327718 RNP327718 RXL327718 SHH327718 SRD327718 TAZ327718 TKV327718 TUR327718 UEN327718 UOJ327718 UYF327718 VIB327718 VRX327718 WBT327718 WLP327718 WVL327718 TAZ38 IZ393254 SV393254 ACR393254 AMN393254 AWJ393254 BGF393254 BQB393254 BZX393254 CJT393254 CTP393254 DDL393254 DNH393254 DXD393254 EGZ393254 EQV393254 FAR393254 FKN393254 FUJ393254 GEF393254 GOB393254 GXX393254 HHT393254 HRP393254 IBL393254 ILH393254 IVD393254 JEZ393254 JOV393254 JYR393254 KIN393254 KSJ393254 LCF393254 LMB393254 LVX393254 MFT393254 MPP393254 MZL393254 NJH393254 NTD393254 OCZ393254 OMV393254 OWR393254 PGN393254 PQJ393254 QAF393254 QKB393254 QTX393254 RDT393254 RNP393254 RXL393254 SHH393254 SRD393254 TAZ393254 TKV393254 TUR393254 UEN393254 UOJ393254 UYF393254 VIB393254 VRX393254 WBT393254 WLP393254 WVL393254 TKV38 IZ458790 SV458790 ACR458790 AMN458790 AWJ458790 BGF458790 BQB458790 BZX458790 CJT458790 CTP458790 DDL458790 DNH458790 DXD458790 EGZ458790 EQV458790 FAR458790 FKN458790 FUJ458790 GEF458790 GOB458790 GXX458790 HHT458790 HRP458790 IBL458790 ILH458790 IVD458790 JEZ458790 JOV458790 JYR458790 KIN458790 KSJ458790 LCF458790 LMB458790 LVX458790 MFT458790 MPP458790 MZL458790 NJH458790 NTD458790 OCZ458790 OMV458790 OWR458790 PGN458790 PQJ458790 QAF458790 QKB458790 QTX458790 RDT458790 RNP458790 RXL458790 SHH458790 SRD458790 TAZ458790 TKV458790 TUR458790 UEN458790 UOJ458790 UYF458790 VIB458790 VRX458790 WBT458790 WLP458790 WVL458790 TUR38 IZ524326 SV524326 ACR524326 AMN524326 AWJ524326 BGF524326 BQB524326 BZX524326 CJT524326 CTP524326 DDL524326 DNH524326 DXD524326 EGZ524326 EQV524326 FAR524326 FKN524326 FUJ524326 GEF524326 GOB524326 GXX524326 HHT524326 HRP524326 IBL524326 ILH524326 IVD524326 JEZ524326 JOV524326 JYR524326 KIN524326 KSJ524326 LCF524326 LMB524326 LVX524326 MFT524326 MPP524326 MZL524326 NJH524326 NTD524326 OCZ524326 OMV524326 OWR524326 PGN524326 PQJ524326 QAF524326 QKB524326 QTX524326 RDT524326 RNP524326 RXL524326 SHH524326 SRD524326 TAZ524326 TKV524326 TUR524326 UEN524326 UOJ524326 UYF524326 VIB524326 VRX524326 WBT524326 WLP524326 WVL524326 UEN38 IZ589862 SV589862 ACR589862 AMN589862 AWJ589862 BGF589862 BQB589862 BZX589862 CJT589862 CTP589862 DDL589862 DNH589862 DXD589862 EGZ589862 EQV589862 FAR589862 FKN589862 FUJ589862 GEF589862 GOB589862 GXX589862 HHT589862 HRP589862 IBL589862 ILH589862 IVD589862 JEZ589862 JOV589862 JYR589862 KIN589862 KSJ589862 LCF589862 LMB589862 LVX589862 MFT589862 MPP589862 MZL589862 NJH589862 NTD589862 OCZ589862 OMV589862 OWR589862 PGN589862 PQJ589862 QAF589862 QKB589862 QTX589862 RDT589862 RNP589862 RXL589862 SHH589862 SRD589862 TAZ589862 TKV589862 TUR589862 UEN589862 UOJ589862 UYF589862 VIB589862 VRX589862 WBT589862 WLP589862 WVL589862 UOJ38 IZ655398 SV655398 ACR655398 AMN655398 AWJ655398 BGF655398 BQB655398 BZX655398 CJT655398 CTP655398 DDL655398 DNH655398 DXD655398 EGZ655398 EQV655398 FAR655398 FKN655398 FUJ655398 GEF655398 GOB655398 GXX655398 HHT655398 HRP655398 IBL655398 ILH655398 IVD655398 JEZ655398 JOV655398 JYR655398 KIN655398 KSJ655398 LCF655398 LMB655398 LVX655398 MFT655398 MPP655398 MZL655398 NJH655398 NTD655398 OCZ655398 OMV655398 OWR655398 PGN655398 PQJ655398 QAF655398 QKB655398 QTX655398 RDT655398 RNP655398 RXL655398 SHH655398 SRD655398 TAZ655398 TKV655398 TUR655398 UEN655398 UOJ655398 UYF655398 VIB655398 VRX655398 WBT655398 WLP655398 WVL655398 UYF38 IZ720934 SV720934 ACR720934 AMN720934 AWJ720934 BGF720934 BQB720934 BZX720934 CJT720934 CTP720934 DDL720934 DNH720934 DXD720934 EGZ720934 EQV720934 FAR720934 FKN720934 FUJ720934 GEF720934 GOB720934 GXX720934 HHT720934 HRP720934 IBL720934 ILH720934 IVD720934 JEZ720934 JOV720934 JYR720934 KIN720934 KSJ720934 LCF720934 LMB720934 LVX720934 MFT720934 MPP720934 MZL720934 NJH720934 NTD720934 OCZ720934 OMV720934 OWR720934 PGN720934 PQJ720934 QAF720934 QKB720934 QTX720934 RDT720934 RNP720934 RXL720934 SHH720934 SRD720934 TAZ720934 TKV720934 TUR720934 UEN720934 UOJ720934 UYF720934 VIB720934 VRX720934 WBT720934 WLP720934 WVL720934 VIB38 IZ786470 SV786470 ACR786470 AMN786470 AWJ786470 BGF786470 BQB786470 BZX786470 CJT786470 CTP786470 DDL786470 DNH786470 DXD786470 EGZ786470 EQV786470 FAR786470 FKN786470 FUJ786470 GEF786470 GOB786470 GXX786470 HHT786470 HRP786470 IBL786470 ILH786470 IVD786470 JEZ786470 JOV786470 JYR786470 KIN786470 KSJ786470 LCF786470 LMB786470 LVX786470 MFT786470 MPP786470 MZL786470 NJH786470 NTD786470 OCZ786470 OMV786470 OWR786470 PGN786470 PQJ786470 QAF786470 QKB786470 QTX786470 RDT786470 RNP786470 RXL786470 SHH786470 SRD786470 TAZ786470 TKV786470 TUR786470 UEN786470 UOJ786470 UYF786470 VIB786470 VRX786470 WBT786470 WLP786470 WVL786470 VRX38 IZ852006 SV852006 ACR852006 AMN852006 AWJ852006 BGF852006 BQB852006 BZX852006 CJT852006 CTP852006 DDL852006 DNH852006 DXD852006 EGZ852006 EQV852006 FAR852006 FKN852006 FUJ852006 GEF852006 GOB852006 GXX852006 HHT852006 HRP852006 IBL852006 ILH852006 IVD852006 JEZ852006 JOV852006 JYR852006 KIN852006 KSJ852006 LCF852006 LMB852006 LVX852006 MFT852006 MPP852006 MZL852006 NJH852006 NTD852006 OCZ852006 OMV852006 OWR852006 PGN852006 PQJ852006 QAF852006 QKB852006 QTX852006 RDT852006 RNP852006 RXL852006 SHH852006 SRD852006 TAZ852006 TKV852006 TUR852006 UEN852006 UOJ852006 UYF852006 VIB852006 VRX852006 WBT852006 WLP852006 WVL852006 WBT38 IZ917542 SV917542 ACR917542 AMN917542 AWJ917542 BGF917542 BQB917542 BZX917542 CJT917542 CTP917542 DDL917542 DNH917542 DXD917542 EGZ917542 EQV917542 FAR917542 FKN917542 FUJ917542 GEF917542 GOB917542 GXX917542 HHT917542 HRP917542 IBL917542 ILH917542 IVD917542 JEZ917542 JOV917542 JYR917542 KIN917542 KSJ917542 LCF917542 LMB917542 LVX917542 MFT917542 MPP917542 MZL917542 NJH917542 NTD917542 OCZ917542 OMV917542 OWR917542 PGN917542 PQJ917542 QAF917542 QKB917542 QTX917542 RDT917542 RNP917542 RXL917542 SHH917542 SRD917542 TAZ917542 TKV917542 TUR917542 UEN917542 UOJ917542 UYF917542 VIB917542 VRX917542 WBT917542 WLP917542 WVL917542 WLP38 IZ983078 SV983078 ACR983078 AMN983078 AWJ983078 BGF983078 BQB983078 BZX983078 CJT983078 CTP983078 DDL983078 DNH983078 DXD983078 EGZ983078 EQV983078 FAR983078 FKN983078 FUJ983078 GEF983078 GOB983078 GXX983078 HHT983078 HRP983078 IBL983078 ILH983078 IVD983078 JEZ983078 JOV983078 JYR983078 KIN983078 KSJ983078 LCF983078 LMB983078 LVX983078 MFT983078 MPP983078 MZL983078 NJH983078 NTD983078 OCZ983078 OMV983078 OWR983078 PGN983078 PQJ983078 QAF983078 QKB983078 QTX983078 RDT983078 RNP983078 RXL983078 SHH983078 SRD983078 TAZ983078 TKV983078 TUR983078 UEN983078 UOJ983078 UYF983078 VIB983078 VRX983078 WBT983078 WLP983078 D26 D65565 D131101 D196637 D262173 D327709 D393245 D458781 D524317 D589853 D655389 D720925 D786461 D851997 D917533 D983069 D30 D65569 D131105 D196641 D262177 D327713 D393249 D458785 D524321 D589857 D655393 D720929 D786465 D852001 D917537 D983073 D34 D65573 D131109 D196645 D262181 D327717 D393253 D458789 D524325 D589861 D655397 D720933 D786469 D852005 D917541 D983077 D38 D65577 D131113 D196649 D262185 D327721 D393257 D458793 D524329 D589865 D655401 D720937 D786473 D852009 D917545 D983081 D41">
      <formula1>$AA$1:$AA$2</formula1>
    </dataValidation>
  </dataValidations>
  <printOptions horizontalCentered="1"/>
  <pageMargins left="0.39370078740157483" right="0.31496062992125984" top="0.39370078740157483" bottom="0.19685039370078741"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AN168"/>
  <sheetViews>
    <sheetView showZeros="0" view="pageBreakPreview"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7" width="3.625" style="2" customWidth="1"/>
    <col min="28" max="28" width="8.625" style="2" customWidth="1"/>
    <col min="29" max="30" width="7" style="2" customWidth="1"/>
    <col min="31" max="38" width="3.625" style="2"/>
    <col min="39" max="40" width="0" style="2" hidden="1" customWidth="1"/>
    <col min="41"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3" width="3.625" style="2" customWidth="1"/>
    <col min="284" max="284" width="8.625" style="2" customWidth="1"/>
    <col min="285" max="294" width="3.625" style="2"/>
    <col min="295" max="296" width="0" style="2" hidden="1" customWidth="1"/>
    <col min="297"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9" width="3.625" style="2" customWidth="1"/>
    <col min="540" max="540" width="8.625" style="2" customWidth="1"/>
    <col min="541" max="550" width="3.625" style="2"/>
    <col min="551" max="552" width="0" style="2" hidden="1" customWidth="1"/>
    <col min="553"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5" width="3.625" style="2" customWidth="1"/>
    <col min="796" max="796" width="8.625" style="2" customWidth="1"/>
    <col min="797" max="806" width="3.625" style="2"/>
    <col min="807" max="808" width="0" style="2" hidden="1" customWidth="1"/>
    <col min="809"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1" width="3.625" style="2" customWidth="1"/>
    <col min="1052" max="1052" width="8.625" style="2" customWidth="1"/>
    <col min="1053" max="1062" width="3.625" style="2"/>
    <col min="1063" max="1064" width="0" style="2" hidden="1" customWidth="1"/>
    <col min="1065"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7" width="3.625" style="2" customWidth="1"/>
    <col min="1308" max="1308" width="8.625" style="2" customWidth="1"/>
    <col min="1309" max="1318" width="3.625" style="2"/>
    <col min="1319" max="1320" width="0" style="2" hidden="1" customWidth="1"/>
    <col min="1321"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3" width="3.625" style="2" customWidth="1"/>
    <col min="1564" max="1564" width="8.625" style="2" customWidth="1"/>
    <col min="1565" max="1574" width="3.625" style="2"/>
    <col min="1575" max="1576" width="0" style="2" hidden="1" customWidth="1"/>
    <col min="1577"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9" width="3.625" style="2" customWidth="1"/>
    <col min="1820" max="1820" width="8.625" style="2" customWidth="1"/>
    <col min="1821" max="1830" width="3.625" style="2"/>
    <col min="1831" max="1832" width="0" style="2" hidden="1" customWidth="1"/>
    <col min="1833"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5" width="3.625" style="2" customWidth="1"/>
    <col min="2076" max="2076" width="8.625" style="2" customWidth="1"/>
    <col min="2077" max="2086" width="3.625" style="2"/>
    <col min="2087" max="2088" width="0" style="2" hidden="1" customWidth="1"/>
    <col min="2089"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1" width="3.625" style="2" customWidth="1"/>
    <col min="2332" max="2332" width="8.625" style="2" customWidth="1"/>
    <col min="2333" max="2342" width="3.625" style="2"/>
    <col min="2343" max="2344" width="0" style="2" hidden="1" customWidth="1"/>
    <col min="2345"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7" width="3.625" style="2" customWidth="1"/>
    <col min="2588" max="2588" width="8.625" style="2" customWidth="1"/>
    <col min="2589" max="2598" width="3.625" style="2"/>
    <col min="2599" max="2600" width="0" style="2" hidden="1" customWidth="1"/>
    <col min="2601"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3" width="3.625" style="2" customWidth="1"/>
    <col min="2844" max="2844" width="8.625" style="2" customWidth="1"/>
    <col min="2845" max="2854" width="3.625" style="2"/>
    <col min="2855" max="2856" width="0" style="2" hidden="1" customWidth="1"/>
    <col min="2857"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9" width="3.625" style="2" customWidth="1"/>
    <col min="3100" max="3100" width="8.625" style="2" customWidth="1"/>
    <col min="3101" max="3110" width="3.625" style="2"/>
    <col min="3111" max="3112" width="0" style="2" hidden="1" customWidth="1"/>
    <col min="3113"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5" width="3.625" style="2" customWidth="1"/>
    <col min="3356" max="3356" width="8.625" style="2" customWidth="1"/>
    <col min="3357" max="3366" width="3.625" style="2"/>
    <col min="3367" max="3368" width="0" style="2" hidden="1" customWidth="1"/>
    <col min="3369"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1" width="3.625" style="2" customWidth="1"/>
    <col min="3612" max="3612" width="8.625" style="2" customWidth="1"/>
    <col min="3613" max="3622" width="3.625" style="2"/>
    <col min="3623" max="3624" width="0" style="2" hidden="1" customWidth="1"/>
    <col min="3625"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7" width="3.625" style="2" customWidth="1"/>
    <col min="3868" max="3868" width="8.625" style="2" customWidth="1"/>
    <col min="3869" max="3878" width="3.625" style="2"/>
    <col min="3879" max="3880" width="0" style="2" hidden="1" customWidth="1"/>
    <col min="3881"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3" width="3.625" style="2" customWidth="1"/>
    <col min="4124" max="4124" width="8.625" style="2" customWidth="1"/>
    <col min="4125" max="4134" width="3.625" style="2"/>
    <col min="4135" max="4136" width="0" style="2" hidden="1" customWidth="1"/>
    <col min="4137"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9" width="3.625" style="2" customWidth="1"/>
    <col min="4380" max="4380" width="8.625" style="2" customWidth="1"/>
    <col min="4381" max="4390" width="3.625" style="2"/>
    <col min="4391" max="4392" width="0" style="2" hidden="1" customWidth="1"/>
    <col min="4393"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5" width="3.625" style="2" customWidth="1"/>
    <col min="4636" max="4636" width="8.625" style="2" customWidth="1"/>
    <col min="4637" max="4646" width="3.625" style="2"/>
    <col min="4647" max="4648" width="0" style="2" hidden="1" customWidth="1"/>
    <col min="4649"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1" width="3.625" style="2" customWidth="1"/>
    <col min="4892" max="4892" width="8.625" style="2" customWidth="1"/>
    <col min="4893" max="4902" width="3.625" style="2"/>
    <col min="4903" max="4904" width="0" style="2" hidden="1" customWidth="1"/>
    <col min="4905"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7" width="3.625" style="2" customWidth="1"/>
    <col min="5148" max="5148" width="8.625" style="2" customWidth="1"/>
    <col min="5149" max="5158" width="3.625" style="2"/>
    <col min="5159" max="5160" width="0" style="2" hidden="1" customWidth="1"/>
    <col min="5161"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3" width="3.625" style="2" customWidth="1"/>
    <col min="5404" max="5404" width="8.625" style="2" customWidth="1"/>
    <col min="5405" max="5414" width="3.625" style="2"/>
    <col min="5415" max="5416" width="0" style="2" hidden="1" customWidth="1"/>
    <col min="5417"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9" width="3.625" style="2" customWidth="1"/>
    <col min="5660" max="5660" width="8.625" style="2" customWidth="1"/>
    <col min="5661" max="5670" width="3.625" style="2"/>
    <col min="5671" max="5672" width="0" style="2" hidden="1" customWidth="1"/>
    <col min="5673"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5" width="3.625" style="2" customWidth="1"/>
    <col min="5916" max="5916" width="8.625" style="2" customWidth="1"/>
    <col min="5917" max="5926" width="3.625" style="2"/>
    <col min="5927" max="5928" width="0" style="2" hidden="1" customWidth="1"/>
    <col min="5929"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1" width="3.625" style="2" customWidth="1"/>
    <col min="6172" max="6172" width="8.625" style="2" customWidth="1"/>
    <col min="6173" max="6182" width="3.625" style="2"/>
    <col min="6183" max="6184" width="0" style="2" hidden="1" customWidth="1"/>
    <col min="6185"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7" width="3.625" style="2" customWidth="1"/>
    <col min="6428" max="6428" width="8.625" style="2" customWidth="1"/>
    <col min="6429" max="6438" width="3.625" style="2"/>
    <col min="6439" max="6440" width="0" style="2" hidden="1" customWidth="1"/>
    <col min="6441"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3" width="3.625" style="2" customWidth="1"/>
    <col min="6684" max="6684" width="8.625" style="2" customWidth="1"/>
    <col min="6685" max="6694" width="3.625" style="2"/>
    <col min="6695" max="6696" width="0" style="2" hidden="1" customWidth="1"/>
    <col min="6697"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9" width="3.625" style="2" customWidth="1"/>
    <col min="6940" max="6940" width="8.625" style="2" customWidth="1"/>
    <col min="6941" max="6950" width="3.625" style="2"/>
    <col min="6951" max="6952" width="0" style="2" hidden="1" customWidth="1"/>
    <col min="6953"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5" width="3.625" style="2" customWidth="1"/>
    <col min="7196" max="7196" width="8.625" style="2" customWidth="1"/>
    <col min="7197" max="7206" width="3.625" style="2"/>
    <col min="7207" max="7208" width="0" style="2" hidden="1" customWidth="1"/>
    <col min="7209"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1" width="3.625" style="2" customWidth="1"/>
    <col min="7452" max="7452" width="8.625" style="2" customWidth="1"/>
    <col min="7453" max="7462" width="3.625" style="2"/>
    <col min="7463" max="7464" width="0" style="2" hidden="1" customWidth="1"/>
    <col min="7465"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7" width="3.625" style="2" customWidth="1"/>
    <col min="7708" max="7708" width="8.625" style="2" customWidth="1"/>
    <col min="7709" max="7718" width="3.625" style="2"/>
    <col min="7719" max="7720" width="0" style="2" hidden="1" customWidth="1"/>
    <col min="7721"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3" width="3.625" style="2" customWidth="1"/>
    <col min="7964" max="7964" width="8.625" style="2" customWidth="1"/>
    <col min="7965" max="7974" width="3.625" style="2"/>
    <col min="7975" max="7976" width="0" style="2" hidden="1" customWidth="1"/>
    <col min="7977"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9" width="3.625" style="2" customWidth="1"/>
    <col min="8220" max="8220" width="8.625" style="2" customWidth="1"/>
    <col min="8221" max="8230" width="3.625" style="2"/>
    <col min="8231" max="8232" width="0" style="2" hidden="1" customWidth="1"/>
    <col min="8233"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5" width="3.625" style="2" customWidth="1"/>
    <col min="8476" max="8476" width="8.625" style="2" customWidth="1"/>
    <col min="8477" max="8486" width="3.625" style="2"/>
    <col min="8487" max="8488" width="0" style="2" hidden="1" customWidth="1"/>
    <col min="8489"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1" width="3.625" style="2" customWidth="1"/>
    <col min="8732" max="8732" width="8.625" style="2" customWidth="1"/>
    <col min="8733" max="8742" width="3.625" style="2"/>
    <col min="8743" max="8744" width="0" style="2" hidden="1" customWidth="1"/>
    <col min="8745"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7" width="3.625" style="2" customWidth="1"/>
    <col min="8988" max="8988" width="8.625" style="2" customWidth="1"/>
    <col min="8989" max="8998" width="3.625" style="2"/>
    <col min="8999" max="9000" width="0" style="2" hidden="1" customWidth="1"/>
    <col min="9001"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3" width="3.625" style="2" customWidth="1"/>
    <col min="9244" max="9244" width="8.625" style="2" customWidth="1"/>
    <col min="9245" max="9254" width="3.625" style="2"/>
    <col min="9255" max="9256" width="0" style="2" hidden="1" customWidth="1"/>
    <col min="9257"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9" width="3.625" style="2" customWidth="1"/>
    <col min="9500" max="9500" width="8.625" style="2" customWidth="1"/>
    <col min="9501" max="9510" width="3.625" style="2"/>
    <col min="9511" max="9512" width="0" style="2" hidden="1" customWidth="1"/>
    <col min="9513"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5" width="3.625" style="2" customWidth="1"/>
    <col min="9756" max="9756" width="8.625" style="2" customWidth="1"/>
    <col min="9757" max="9766" width="3.625" style="2"/>
    <col min="9767" max="9768" width="0" style="2" hidden="1" customWidth="1"/>
    <col min="9769"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1" width="3.625" style="2" customWidth="1"/>
    <col min="10012" max="10012" width="8.625" style="2" customWidth="1"/>
    <col min="10013" max="10022" width="3.625" style="2"/>
    <col min="10023" max="10024" width="0" style="2" hidden="1" customWidth="1"/>
    <col min="10025"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7" width="3.625" style="2" customWidth="1"/>
    <col min="10268" max="10268" width="8.625" style="2" customWidth="1"/>
    <col min="10269" max="10278" width="3.625" style="2"/>
    <col min="10279" max="10280" width="0" style="2" hidden="1" customWidth="1"/>
    <col min="10281"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3" width="3.625" style="2" customWidth="1"/>
    <col min="10524" max="10524" width="8.625" style="2" customWidth="1"/>
    <col min="10525" max="10534" width="3.625" style="2"/>
    <col min="10535" max="10536" width="0" style="2" hidden="1" customWidth="1"/>
    <col min="10537"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9" width="3.625" style="2" customWidth="1"/>
    <col min="10780" max="10780" width="8.625" style="2" customWidth="1"/>
    <col min="10781" max="10790" width="3.625" style="2"/>
    <col min="10791" max="10792" width="0" style="2" hidden="1" customWidth="1"/>
    <col min="10793"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5" width="3.625" style="2" customWidth="1"/>
    <col min="11036" max="11036" width="8.625" style="2" customWidth="1"/>
    <col min="11037" max="11046" width="3.625" style="2"/>
    <col min="11047" max="11048" width="0" style="2" hidden="1" customWidth="1"/>
    <col min="11049"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1" width="3.625" style="2" customWidth="1"/>
    <col min="11292" max="11292" width="8.625" style="2" customWidth="1"/>
    <col min="11293" max="11302" width="3.625" style="2"/>
    <col min="11303" max="11304" width="0" style="2" hidden="1" customWidth="1"/>
    <col min="11305"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7" width="3.625" style="2" customWidth="1"/>
    <col min="11548" max="11548" width="8.625" style="2" customWidth="1"/>
    <col min="11549" max="11558" width="3.625" style="2"/>
    <col min="11559" max="11560" width="0" style="2" hidden="1" customWidth="1"/>
    <col min="11561"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3" width="3.625" style="2" customWidth="1"/>
    <col min="11804" max="11804" width="8.625" style="2" customWidth="1"/>
    <col min="11805" max="11814" width="3.625" style="2"/>
    <col min="11815" max="11816" width="0" style="2" hidden="1" customWidth="1"/>
    <col min="11817"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9" width="3.625" style="2" customWidth="1"/>
    <col min="12060" max="12060" width="8.625" style="2" customWidth="1"/>
    <col min="12061" max="12070" width="3.625" style="2"/>
    <col min="12071" max="12072" width="0" style="2" hidden="1" customWidth="1"/>
    <col min="12073"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5" width="3.625" style="2" customWidth="1"/>
    <col min="12316" max="12316" width="8.625" style="2" customWidth="1"/>
    <col min="12317" max="12326" width="3.625" style="2"/>
    <col min="12327" max="12328" width="0" style="2" hidden="1" customWidth="1"/>
    <col min="12329"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1" width="3.625" style="2" customWidth="1"/>
    <col min="12572" max="12572" width="8.625" style="2" customWidth="1"/>
    <col min="12573" max="12582" width="3.625" style="2"/>
    <col min="12583" max="12584" width="0" style="2" hidden="1" customWidth="1"/>
    <col min="12585"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7" width="3.625" style="2" customWidth="1"/>
    <col min="12828" max="12828" width="8.625" style="2" customWidth="1"/>
    <col min="12829" max="12838" width="3.625" style="2"/>
    <col min="12839" max="12840" width="0" style="2" hidden="1" customWidth="1"/>
    <col min="12841"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3" width="3.625" style="2" customWidth="1"/>
    <col min="13084" max="13084" width="8.625" style="2" customWidth="1"/>
    <col min="13085" max="13094" width="3.625" style="2"/>
    <col min="13095" max="13096" width="0" style="2" hidden="1" customWidth="1"/>
    <col min="13097"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9" width="3.625" style="2" customWidth="1"/>
    <col min="13340" max="13340" width="8.625" style="2" customWidth="1"/>
    <col min="13341" max="13350" width="3.625" style="2"/>
    <col min="13351" max="13352" width="0" style="2" hidden="1" customWidth="1"/>
    <col min="13353"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5" width="3.625" style="2" customWidth="1"/>
    <col min="13596" max="13596" width="8.625" style="2" customWidth="1"/>
    <col min="13597" max="13606" width="3.625" style="2"/>
    <col min="13607" max="13608" width="0" style="2" hidden="1" customWidth="1"/>
    <col min="13609"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1" width="3.625" style="2" customWidth="1"/>
    <col min="13852" max="13852" width="8.625" style="2" customWidth="1"/>
    <col min="13853" max="13862" width="3.625" style="2"/>
    <col min="13863" max="13864" width="0" style="2" hidden="1" customWidth="1"/>
    <col min="13865"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7" width="3.625" style="2" customWidth="1"/>
    <col min="14108" max="14108" width="8.625" style="2" customWidth="1"/>
    <col min="14109" max="14118" width="3.625" style="2"/>
    <col min="14119" max="14120" width="0" style="2" hidden="1" customWidth="1"/>
    <col min="14121"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3" width="3.625" style="2" customWidth="1"/>
    <col min="14364" max="14364" width="8.625" style="2" customWidth="1"/>
    <col min="14365" max="14374" width="3.625" style="2"/>
    <col min="14375" max="14376" width="0" style="2" hidden="1" customWidth="1"/>
    <col min="14377"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9" width="3.625" style="2" customWidth="1"/>
    <col min="14620" max="14620" width="8.625" style="2" customWidth="1"/>
    <col min="14621" max="14630" width="3.625" style="2"/>
    <col min="14631" max="14632" width="0" style="2" hidden="1" customWidth="1"/>
    <col min="14633"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5" width="3.625" style="2" customWidth="1"/>
    <col min="14876" max="14876" width="8.625" style="2" customWidth="1"/>
    <col min="14877" max="14886" width="3.625" style="2"/>
    <col min="14887" max="14888" width="0" style="2" hidden="1" customWidth="1"/>
    <col min="14889"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1" width="3.625" style="2" customWidth="1"/>
    <col min="15132" max="15132" width="8.625" style="2" customWidth="1"/>
    <col min="15133" max="15142" width="3.625" style="2"/>
    <col min="15143" max="15144" width="0" style="2" hidden="1" customWidth="1"/>
    <col min="15145"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7" width="3.625" style="2" customWidth="1"/>
    <col min="15388" max="15388" width="8.625" style="2" customWidth="1"/>
    <col min="15389" max="15398" width="3.625" style="2"/>
    <col min="15399" max="15400" width="0" style="2" hidden="1" customWidth="1"/>
    <col min="15401"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3" width="3.625" style="2" customWidth="1"/>
    <col min="15644" max="15644" width="8.625" style="2" customWidth="1"/>
    <col min="15645" max="15654" width="3.625" style="2"/>
    <col min="15655" max="15656" width="0" style="2" hidden="1" customWidth="1"/>
    <col min="15657"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9" width="3.625" style="2" customWidth="1"/>
    <col min="15900" max="15900" width="8.625" style="2" customWidth="1"/>
    <col min="15901" max="15910" width="3.625" style="2"/>
    <col min="15911" max="15912" width="0" style="2" hidden="1" customWidth="1"/>
    <col min="15913"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5" width="3.625" style="2" customWidth="1"/>
    <col min="16156" max="16156" width="8.625" style="2" customWidth="1"/>
    <col min="16157" max="16166" width="3.625" style="2"/>
    <col min="16167" max="16168" width="0" style="2" hidden="1" customWidth="1"/>
    <col min="16169" max="16384" width="3.625" style="2"/>
  </cols>
  <sheetData>
    <row r="1" spans="1:27" ht="18.75" customHeight="1">
      <c r="A1" s="28"/>
      <c r="B1" s="318"/>
      <c r="C1" s="28"/>
      <c r="D1" s="28"/>
      <c r="E1" s="28"/>
      <c r="F1" s="28"/>
      <c r="G1" s="28"/>
      <c r="H1" s="28"/>
      <c r="I1" s="28"/>
      <c r="J1" s="28"/>
      <c r="K1" s="28"/>
      <c r="L1" s="28"/>
      <c r="M1" s="28"/>
      <c r="N1" s="28"/>
      <c r="O1" s="28"/>
      <c r="P1" s="28"/>
      <c r="Q1" s="28"/>
      <c r="R1" s="28"/>
      <c r="S1" s="28"/>
      <c r="T1" s="28"/>
      <c r="U1" s="28"/>
      <c r="V1" s="28"/>
      <c r="W1" s="28"/>
      <c r="X1" s="28"/>
      <c r="Y1" s="28"/>
      <c r="AA1" s="2" t="s">
        <v>188</v>
      </c>
    </row>
    <row r="2" spans="1:27" ht="9" customHeight="1">
      <c r="A2" s="28"/>
      <c r="B2" s="28"/>
      <c r="C2" s="28"/>
      <c r="D2" s="28"/>
      <c r="E2" s="28"/>
      <c r="F2" s="28"/>
      <c r="G2" s="28"/>
      <c r="H2" s="28"/>
      <c r="I2" s="28"/>
      <c r="J2" s="28"/>
      <c r="K2" s="28"/>
      <c r="L2" s="28"/>
      <c r="M2" s="28"/>
      <c r="N2" s="28"/>
      <c r="O2" s="28"/>
      <c r="P2" s="28"/>
      <c r="Q2" s="28"/>
      <c r="R2" s="28"/>
      <c r="S2" s="28"/>
      <c r="T2" s="28"/>
      <c r="U2" s="28"/>
      <c r="V2" s="28"/>
      <c r="W2" s="28"/>
      <c r="X2" s="28"/>
      <c r="Y2" s="28"/>
    </row>
    <row r="3" spans="1:27" ht="18.75" customHeight="1">
      <c r="A3" s="907" t="s">
        <v>429</v>
      </c>
      <c r="B3" s="907"/>
      <c r="C3" s="907"/>
      <c r="D3" s="907"/>
      <c r="E3" s="907"/>
      <c r="F3" s="907"/>
      <c r="G3" s="907"/>
      <c r="H3" s="907"/>
      <c r="I3" s="907"/>
      <c r="J3" s="907"/>
      <c r="K3" s="907"/>
      <c r="L3" s="907"/>
      <c r="M3" s="907"/>
      <c r="N3" s="907"/>
      <c r="O3" s="907"/>
      <c r="P3" s="907"/>
      <c r="Q3" s="907"/>
      <c r="R3" s="907"/>
      <c r="S3" s="907"/>
      <c r="T3" s="907"/>
      <c r="U3" s="907"/>
      <c r="V3" s="907"/>
      <c r="W3" s="907"/>
      <c r="X3" s="907"/>
      <c r="Y3" s="907"/>
      <c r="AA3" s="2" t="s">
        <v>189</v>
      </c>
    </row>
    <row r="4" spans="1:27" ht="9" customHeight="1">
      <c r="A4" s="28"/>
      <c r="B4" s="28"/>
      <c r="C4" s="28"/>
      <c r="D4" s="28"/>
      <c r="E4" s="28"/>
      <c r="F4" s="28"/>
      <c r="G4" s="28"/>
      <c r="H4" s="28"/>
      <c r="I4" s="28"/>
      <c r="J4" s="28"/>
      <c r="K4" s="28"/>
      <c r="L4" s="28"/>
      <c r="M4" s="28"/>
      <c r="N4" s="28"/>
      <c r="O4" s="28"/>
      <c r="P4" s="28"/>
      <c r="Q4" s="28"/>
      <c r="R4" s="28"/>
      <c r="S4" s="28"/>
      <c r="T4" s="28"/>
      <c r="U4" s="28"/>
      <c r="V4" s="28"/>
      <c r="W4" s="28"/>
      <c r="X4" s="28"/>
      <c r="Y4" s="28"/>
    </row>
    <row r="5" spans="1:27" ht="18.75" customHeight="1">
      <c r="A5" s="28"/>
      <c r="B5" s="28"/>
      <c r="C5" s="28"/>
      <c r="D5" s="28"/>
      <c r="E5" s="28"/>
      <c r="F5" s="28"/>
      <c r="G5" s="28"/>
      <c r="H5" s="28"/>
      <c r="I5" s="28"/>
      <c r="J5" s="28"/>
      <c r="K5" s="28"/>
      <c r="L5" s="156"/>
      <c r="M5" s="28"/>
      <c r="N5" s="96" t="s">
        <v>75</v>
      </c>
      <c r="O5" s="28"/>
      <c r="P5" s="28"/>
      <c r="Q5" s="28"/>
      <c r="R5" s="28"/>
      <c r="S5" s="28"/>
      <c r="T5" s="28"/>
      <c r="U5" s="28"/>
      <c r="V5" s="28"/>
      <c r="W5" s="28"/>
      <c r="X5" s="28"/>
      <c r="Y5" s="28"/>
    </row>
    <row r="6" spans="1:27" ht="18.75" customHeight="1">
      <c r="A6" s="28"/>
      <c r="B6" s="28"/>
      <c r="C6" s="28"/>
      <c r="D6" s="28"/>
      <c r="E6" s="28"/>
      <c r="F6" s="28"/>
      <c r="G6" s="28"/>
      <c r="H6" s="28"/>
      <c r="I6" s="28"/>
      <c r="J6" s="28"/>
      <c r="K6" s="28"/>
      <c r="L6" s="28"/>
      <c r="M6" s="28"/>
      <c r="N6" s="908"/>
      <c r="O6" s="908"/>
      <c r="P6" s="908"/>
      <c r="Q6" s="908"/>
      <c r="R6" s="908"/>
      <c r="S6" s="908"/>
      <c r="T6" s="908"/>
      <c r="U6" s="908"/>
      <c r="V6" s="908"/>
      <c r="W6" s="908"/>
      <c r="X6" s="908"/>
      <c r="Y6" s="908"/>
    </row>
    <row r="7" spans="1:27" ht="18.75" customHeight="1">
      <c r="A7" s="28" t="s">
        <v>76</v>
      </c>
      <c r="B7" s="28"/>
      <c r="C7" s="28"/>
      <c r="D7" s="28"/>
      <c r="E7" s="28"/>
      <c r="F7" s="28"/>
      <c r="G7" s="28"/>
      <c r="H7" s="28"/>
      <c r="I7" s="175"/>
      <c r="J7" s="28" t="s">
        <v>77</v>
      </c>
      <c r="K7" s="28"/>
      <c r="L7" s="28"/>
      <c r="M7" s="28"/>
      <c r="N7" s="29"/>
      <c r="O7" s="29"/>
      <c r="P7" s="29"/>
      <c r="Q7" s="29"/>
      <c r="R7" s="29"/>
      <c r="S7" s="29"/>
      <c r="T7" s="29"/>
      <c r="U7" s="29"/>
      <c r="V7" s="29"/>
      <c r="W7" s="29"/>
      <c r="X7" s="29"/>
      <c r="Y7" s="29"/>
    </row>
    <row r="8" spans="1:27" ht="18.75" customHeight="1">
      <c r="A8" s="28" t="s">
        <v>190</v>
      </c>
      <c r="B8" s="808" t="s">
        <v>78</v>
      </c>
      <c r="C8" s="808"/>
      <c r="D8" s="808"/>
      <c r="E8" s="808"/>
      <c r="F8" s="808"/>
      <c r="G8" s="808"/>
      <c r="H8" s="808"/>
      <c r="I8" s="808"/>
      <c r="J8" s="808"/>
      <c r="K8" s="808"/>
      <c r="L8" s="808"/>
      <c r="M8" s="808"/>
      <c r="N8" s="808"/>
      <c r="O8" s="808"/>
      <c r="P8" s="808"/>
      <c r="Q8" s="808"/>
      <c r="R8" s="808"/>
      <c r="S8" s="808"/>
      <c r="T8" s="808"/>
      <c r="U8" s="808"/>
      <c r="V8" s="808"/>
      <c r="W8" s="808"/>
      <c r="X8" s="808"/>
      <c r="Y8" s="808"/>
    </row>
    <row r="9" spans="1:27" ht="18.75" customHeight="1">
      <c r="A9" s="28"/>
      <c r="B9" s="808"/>
      <c r="C9" s="808"/>
      <c r="D9" s="808"/>
      <c r="E9" s="808"/>
      <c r="F9" s="808"/>
      <c r="G9" s="808"/>
      <c r="H9" s="808"/>
      <c r="I9" s="808"/>
      <c r="J9" s="808"/>
      <c r="K9" s="808"/>
      <c r="L9" s="808"/>
      <c r="M9" s="808"/>
      <c r="N9" s="808"/>
      <c r="O9" s="808"/>
      <c r="P9" s="808"/>
      <c r="Q9" s="808"/>
      <c r="R9" s="808"/>
      <c r="S9" s="808"/>
      <c r="T9" s="808"/>
      <c r="U9" s="808"/>
      <c r="V9" s="808"/>
      <c r="W9" s="808"/>
      <c r="X9" s="808"/>
      <c r="Y9" s="808"/>
    </row>
    <row r="10" spans="1:27" ht="18.75" customHeight="1">
      <c r="A10" s="28"/>
      <c r="B10" s="28"/>
      <c r="C10" s="28"/>
      <c r="D10" s="28"/>
      <c r="E10" s="28"/>
      <c r="F10" s="28"/>
      <c r="G10" s="28"/>
      <c r="H10" s="28"/>
      <c r="I10" s="28"/>
      <c r="J10" s="28"/>
      <c r="K10" s="28"/>
      <c r="L10" s="28"/>
      <c r="M10" s="28"/>
      <c r="N10" s="29"/>
      <c r="O10" s="29"/>
      <c r="P10" s="29"/>
      <c r="Q10" s="29"/>
      <c r="R10" s="29"/>
      <c r="S10" s="29"/>
      <c r="T10" s="29"/>
      <c r="U10" s="29"/>
      <c r="V10" s="29"/>
      <c r="W10" s="29"/>
      <c r="X10" s="29"/>
      <c r="Y10" s="29"/>
    </row>
    <row r="11" spans="1:27" ht="15" customHeight="1">
      <c r="A11" s="28" t="s">
        <v>79</v>
      </c>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27" ht="15" customHeight="1">
      <c r="A12" s="28" t="s">
        <v>80</v>
      </c>
      <c r="B12" s="28"/>
      <c r="C12" s="28"/>
      <c r="D12" s="28"/>
      <c r="E12" s="28"/>
      <c r="F12" s="28"/>
      <c r="G12" s="28"/>
      <c r="H12" s="28"/>
      <c r="I12" s="28"/>
      <c r="J12" s="28"/>
      <c r="K12" s="28"/>
      <c r="L12" s="28"/>
      <c r="M12" s="28"/>
      <c r="N12" s="28"/>
      <c r="O12" s="28"/>
      <c r="P12" s="28"/>
      <c r="Q12" s="28"/>
      <c r="R12" s="28"/>
      <c r="S12" s="28"/>
      <c r="T12" s="28"/>
      <c r="U12" s="28"/>
      <c r="V12" s="28"/>
      <c r="W12" s="28"/>
      <c r="X12" s="28"/>
      <c r="Y12" s="28"/>
    </row>
    <row r="13" spans="1:27" ht="15" customHeight="1">
      <c r="A13" s="28"/>
      <c r="B13" s="909" t="s">
        <v>1</v>
      </c>
      <c r="C13" s="910"/>
      <c r="D13" s="910"/>
      <c r="E13" s="910"/>
      <c r="F13" s="910"/>
      <c r="G13" s="910"/>
      <c r="H13" s="910"/>
      <c r="I13" s="910"/>
      <c r="J13" s="910"/>
      <c r="K13" s="910"/>
      <c r="L13" s="911"/>
      <c r="M13" s="915" t="s">
        <v>81</v>
      </c>
      <c r="N13" s="916"/>
      <c r="O13" s="916"/>
      <c r="P13" s="916"/>
      <c r="Q13" s="916"/>
      <c r="R13" s="916"/>
      <c r="S13" s="916"/>
      <c r="T13" s="916"/>
      <c r="U13" s="916"/>
      <c r="V13" s="916"/>
      <c r="W13" s="916"/>
      <c r="X13" s="916"/>
      <c r="Y13" s="917"/>
    </row>
    <row r="14" spans="1:27" ht="15" customHeight="1">
      <c r="A14" s="28"/>
      <c r="B14" s="912"/>
      <c r="C14" s="913"/>
      <c r="D14" s="913"/>
      <c r="E14" s="913"/>
      <c r="F14" s="913"/>
      <c r="G14" s="913"/>
      <c r="H14" s="913"/>
      <c r="I14" s="913"/>
      <c r="J14" s="913"/>
      <c r="K14" s="913"/>
      <c r="L14" s="914"/>
      <c r="M14" s="918" t="s">
        <v>82</v>
      </c>
      <c r="N14" s="919"/>
      <c r="O14" s="919"/>
      <c r="P14" s="920"/>
      <c r="Q14" s="918" t="s">
        <v>83</v>
      </c>
      <c r="R14" s="919"/>
      <c r="S14" s="919"/>
      <c r="T14" s="920"/>
      <c r="U14" s="918" t="s">
        <v>62</v>
      </c>
      <c r="V14" s="919"/>
      <c r="W14" s="919"/>
      <c r="X14" s="919"/>
      <c r="Y14" s="920"/>
    </row>
    <row r="15" spans="1:27" ht="15" customHeight="1">
      <c r="A15" s="28"/>
      <c r="B15" s="176" t="s">
        <v>84</v>
      </c>
      <c r="C15" s="177"/>
      <c r="D15" s="177"/>
      <c r="E15" s="177"/>
      <c r="F15" s="177"/>
      <c r="G15" s="177"/>
      <c r="H15" s="177"/>
      <c r="I15" s="177"/>
      <c r="J15" s="177"/>
      <c r="K15" s="177"/>
      <c r="L15" s="177"/>
      <c r="M15" s="904"/>
      <c r="N15" s="905"/>
      <c r="O15" s="905"/>
      <c r="P15" s="178" t="s">
        <v>43</v>
      </c>
      <c r="Q15" s="904"/>
      <c r="R15" s="905"/>
      <c r="S15" s="905"/>
      <c r="T15" s="179" t="s">
        <v>43</v>
      </c>
      <c r="U15" s="180" t="s">
        <v>191</v>
      </c>
      <c r="V15" s="906">
        <f>SUM(M15+Q15)</f>
        <v>0</v>
      </c>
      <c r="W15" s="906"/>
      <c r="X15" s="906"/>
      <c r="Y15" s="179" t="s">
        <v>25</v>
      </c>
    </row>
    <row r="16" spans="1:27" ht="15" customHeight="1">
      <c r="A16" s="28"/>
      <c r="B16" s="176" t="s">
        <v>2</v>
      </c>
      <c r="C16" s="177"/>
      <c r="D16" s="177"/>
      <c r="E16" s="177"/>
      <c r="F16" s="177"/>
      <c r="G16" s="177"/>
      <c r="H16" s="177"/>
      <c r="I16" s="177"/>
      <c r="J16" s="177"/>
      <c r="K16" s="177"/>
      <c r="L16" s="177"/>
      <c r="M16" s="904"/>
      <c r="N16" s="905"/>
      <c r="O16" s="905"/>
      <c r="P16" s="178" t="s">
        <v>43</v>
      </c>
      <c r="Q16" s="904"/>
      <c r="R16" s="905"/>
      <c r="S16" s="905"/>
      <c r="T16" s="179" t="s">
        <v>43</v>
      </c>
      <c r="U16" s="181"/>
      <c r="V16" s="906">
        <f>SUM(M16+Q16)</f>
        <v>0</v>
      </c>
      <c r="W16" s="906"/>
      <c r="X16" s="906"/>
      <c r="Y16" s="179" t="s">
        <v>25</v>
      </c>
    </row>
    <row r="17" spans="1:25" ht="15" customHeight="1">
      <c r="A17" s="28"/>
      <c r="B17" s="176" t="s">
        <v>3</v>
      </c>
      <c r="C17" s="177"/>
      <c r="D17" s="177"/>
      <c r="E17" s="177"/>
      <c r="F17" s="177"/>
      <c r="G17" s="177"/>
      <c r="H17" s="177"/>
      <c r="I17" s="177"/>
      <c r="J17" s="177"/>
      <c r="K17" s="177"/>
      <c r="L17" s="177"/>
      <c r="M17" s="921">
        <f>SUM(M15:O16)</f>
        <v>0</v>
      </c>
      <c r="N17" s="906"/>
      <c r="O17" s="906"/>
      <c r="P17" s="178" t="s">
        <v>43</v>
      </c>
      <c r="Q17" s="922">
        <f>SUM(Q15:S16)</f>
        <v>0</v>
      </c>
      <c r="R17" s="923"/>
      <c r="S17" s="923"/>
      <c r="T17" s="182" t="s">
        <v>43</v>
      </c>
      <c r="U17" s="183" t="s">
        <v>192</v>
      </c>
      <c r="V17" s="923">
        <f>SUM(V15:X16)</f>
        <v>0</v>
      </c>
      <c r="W17" s="923"/>
      <c r="X17" s="923"/>
      <c r="Y17" s="179" t="s">
        <v>25</v>
      </c>
    </row>
    <row r="18" spans="1:25" ht="12" customHeight="1">
      <c r="A18" s="28"/>
      <c r="B18" s="184" t="s">
        <v>193</v>
      </c>
      <c r="C18" s="185"/>
      <c r="D18" s="185"/>
      <c r="E18" s="185"/>
      <c r="F18" s="185"/>
      <c r="G18" s="185"/>
      <c r="H18" s="185"/>
      <c r="I18" s="185"/>
      <c r="J18" s="185"/>
      <c r="K18" s="185"/>
      <c r="L18" s="185"/>
      <c r="M18" s="185"/>
      <c r="N18" s="186"/>
      <c r="O18" s="186"/>
      <c r="P18" s="186"/>
      <c r="Q18" s="186"/>
      <c r="R18" s="186"/>
      <c r="S18" s="186"/>
      <c r="T18" s="186"/>
      <c r="U18" s="186"/>
      <c r="V18" s="186"/>
      <c r="W18" s="186"/>
      <c r="X18" s="186"/>
      <c r="Y18" s="186"/>
    </row>
    <row r="19" spans="1:25" ht="12" customHeight="1">
      <c r="A19" s="28"/>
      <c r="B19" s="811" t="s">
        <v>85</v>
      </c>
      <c r="C19" s="903"/>
      <c r="D19" s="903"/>
      <c r="E19" s="903"/>
      <c r="F19" s="903"/>
      <c r="G19" s="903"/>
      <c r="H19" s="903"/>
      <c r="I19" s="903"/>
      <c r="J19" s="903"/>
      <c r="K19" s="903"/>
      <c r="L19" s="903"/>
      <c r="M19" s="903"/>
      <c r="N19" s="903"/>
      <c r="O19" s="903"/>
      <c r="P19" s="903"/>
      <c r="Q19" s="903"/>
      <c r="R19" s="903"/>
      <c r="S19" s="903"/>
      <c r="T19" s="903"/>
      <c r="U19" s="903"/>
      <c r="V19" s="903"/>
      <c r="W19" s="903"/>
      <c r="X19" s="903"/>
      <c r="Y19" s="903"/>
    </row>
    <row r="20" spans="1:25" ht="12" customHeight="1">
      <c r="A20" s="28"/>
      <c r="B20" s="28"/>
      <c r="C20" s="96" t="s">
        <v>194</v>
      </c>
      <c r="D20" s="28"/>
      <c r="E20" s="28"/>
      <c r="F20" s="28"/>
      <c r="G20" s="28"/>
      <c r="H20" s="28"/>
      <c r="I20" s="28"/>
      <c r="J20" s="28"/>
      <c r="K20" s="28"/>
      <c r="L20" s="28"/>
      <c r="M20" s="28"/>
      <c r="N20" s="28"/>
      <c r="O20" s="28"/>
      <c r="P20" s="28"/>
      <c r="Q20" s="28"/>
      <c r="R20" s="28"/>
      <c r="S20" s="28"/>
      <c r="T20" s="28"/>
      <c r="U20" s="28"/>
      <c r="V20" s="28"/>
      <c r="W20" s="28"/>
      <c r="X20" s="28"/>
      <c r="Y20" s="28"/>
    </row>
    <row r="21" spans="1:25" ht="9"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row>
    <row r="22" spans="1:25" ht="15" customHeight="1">
      <c r="A22" s="28" t="s">
        <v>195</v>
      </c>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15" customHeight="1">
      <c r="A23" s="28"/>
      <c r="B23" s="28" t="s">
        <v>86</v>
      </c>
      <c r="C23" s="28"/>
      <c r="D23" s="28"/>
      <c r="E23" s="28"/>
      <c r="F23" s="28"/>
      <c r="G23" s="28"/>
      <c r="H23" s="28"/>
      <c r="I23" s="28"/>
      <c r="J23" s="28"/>
      <c r="K23" s="28"/>
      <c r="L23" s="28"/>
      <c r="M23" s="28"/>
      <c r="N23" s="28"/>
      <c r="O23" s="28"/>
      <c r="P23" s="28"/>
      <c r="Q23" s="28"/>
      <c r="R23" s="28"/>
      <c r="S23" s="28"/>
      <c r="T23" s="28"/>
      <c r="U23" s="28"/>
      <c r="V23" s="28"/>
      <c r="W23" s="28"/>
      <c r="X23" s="28"/>
      <c r="Y23" s="28"/>
    </row>
    <row r="24" spans="1:25" ht="15" customHeight="1">
      <c r="A24" s="28"/>
      <c r="B24" s="187" t="s">
        <v>87</v>
      </c>
      <c r="C24" s="188"/>
      <c r="D24" s="188"/>
      <c r="E24" s="188"/>
      <c r="F24" s="188"/>
      <c r="G24" s="188"/>
      <c r="H24" s="188"/>
      <c r="I24" s="189"/>
      <c r="J24" s="898">
        <f>M17</f>
        <v>0</v>
      </c>
      <c r="K24" s="899"/>
      <c r="L24" s="899"/>
      <c r="M24" s="899"/>
      <c r="N24" s="190" t="s">
        <v>25</v>
      </c>
      <c r="O24" s="187" t="s">
        <v>88</v>
      </c>
      <c r="P24" s="166"/>
      <c r="Q24" s="166"/>
      <c r="R24" s="191"/>
      <c r="S24" s="192" t="s">
        <v>196</v>
      </c>
      <c r="T24" s="894">
        <f>ROUND(J24/12,3)</f>
        <v>0</v>
      </c>
      <c r="U24" s="894"/>
      <c r="V24" s="894"/>
      <c r="W24" s="894"/>
      <c r="X24" s="894"/>
      <c r="Y24" s="190" t="s">
        <v>25</v>
      </c>
    </row>
    <row r="25" spans="1:25" ht="15" customHeight="1">
      <c r="A25" s="28"/>
      <c r="B25" s="187" t="s">
        <v>89</v>
      </c>
      <c r="C25" s="188"/>
      <c r="D25" s="188"/>
      <c r="E25" s="188"/>
      <c r="F25" s="188"/>
      <c r="G25" s="188"/>
      <c r="H25" s="188"/>
      <c r="I25" s="189"/>
      <c r="J25" s="898">
        <f>Q17</f>
        <v>0</v>
      </c>
      <c r="K25" s="899"/>
      <c r="L25" s="899"/>
      <c r="M25" s="899"/>
      <c r="N25" s="190" t="s">
        <v>25</v>
      </c>
      <c r="O25" s="187" t="s">
        <v>88</v>
      </c>
      <c r="P25" s="166"/>
      <c r="Q25" s="166"/>
      <c r="R25" s="191"/>
      <c r="S25" s="192" t="s">
        <v>197</v>
      </c>
      <c r="T25" s="894">
        <f>ROUND(J25/12,3)</f>
        <v>0</v>
      </c>
      <c r="U25" s="894"/>
      <c r="V25" s="894"/>
      <c r="W25" s="894"/>
      <c r="X25" s="894"/>
      <c r="Y25" s="190" t="s">
        <v>25</v>
      </c>
    </row>
    <row r="26" spans="1:25" ht="15" customHeight="1">
      <c r="A26" s="28"/>
      <c r="B26" s="193"/>
      <c r="C26" s="193"/>
      <c r="D26" s="193"/>
      <c r="E26" s="193"/>
      <c r="F26" s="194"/>
      <c r="G26" s="194"/>
      <c r="H26" s="195"/>
      <c r="I26" s="193"/>
      <c r="J26" s="193"/>
      <c r="K26" s="193"/>
      <c r="L26" s="193"/>
      <c r="M26" s="187"/>
      <c r="N26" s="166"/>
      <c r="O26" s="166"/>
      <c r="P26" s="196" t="s">
        <v>62</v>
      </c>
      <c r="Q26" s="197"/>
      <c r="R26" s="180"/>
      <c r="S26" s="197"/>
      <c r="T26" s="198"/>
      <c r="U26" s="900">
        <f>SUM(T24:X25)</f>
        <v>0</v>
      </c>
      <c r="V26" s="901"/>
      <c r="W26" s="901"/>
      <c r="X26" s="901"/>
      <c r="Y26" s="190" t="s">
        <v>25</v>
      </c>
    </row>
    <row r="27" spans="1:25" ht="15" customHeight="1">
      <c r="A27" s="28"/>
      <c r="B27" s="199"/>
      <c r="C27" s="199"/>
      <c r="D27" s="199"/>
      <c r="E27" s="199"/>
      <c r="F27" s="200"/>
      <c r="G27" s="200"/>
      <c r="H27" s="40"/>
      <c r="I27" s="199"/>
      <c r="J27" s="199"/>
      <c r="K27" s="199"/>
      <c r="L27" s="199"/>
      <c r="M27" s="187" t="s">
        <v>90</v>
      </c>
      <c r="N27" s="166"/>
      <c r="O27" s="166"/>
      <c r="P27" s="196"/>
      <c r="Q27" s="197"/>
      <c r="R27" s="180"/>
      <c r="S27" s="197"/>
      <c r="T27" s="192" t="s">
        <v>198</v>
      </c>
      <c r="U27" s="902">
        <f>ROUND(IF(T24=0,IF(J25=0,0,T25),IF(J25=0,T24,(T24+T25)/2)),0)</f>
        <v>0</v>
      </c>
      <c r="V27" s="893"/>
      <c r="W27" s="893"/>
      <c r="X27" s="893"/>
      <c r="Y27" s="190" t="s">
        <v>43</v>
      </c>
    </row>
    <row r="28" spans="1:25" ht="9" customHeight="1">
      <c r="A28" s="28"/>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row>
    <row r="29" spans="1:25" ht="15" customHeight="1">
      <c r="A29" s="28"/>
      <c r="B29" s="40" t="s">
        <v>91</v>
      </c>
      <c r="C29" s="40"/>
      <c r="D29" s="40"/>
      <c r="E29" s="40"/>
      <c r="F29" s="40"/>
      <c r="G29" s="40"/>
      <c r="H29" s="40"/>
      <c r="I29" s="40"/>
      <c r="J29" s="40"/>
      <c r="K29" s="40"/>
      <c r="L29" s="40"/>
      <c r="M29" s="40"/>
      <c r="N29" s="40"/>
      <c r="O29" s="40"/>
      <c r="P29" s="40"/>
      <c r="Q29" s="40"/>
      <c r="R29" s="40"/>
      <c r="S29" s="40"/>
      <c r="T29" s="199"/>
      <c r="U29" s="40"/>
      <c r="V29" s="40"/>
      <c r="W29" s="40"/>
      <c r="X29" s="40"/>
      <c r="Y29" s="40"/>
    </row>
    <row r="30" spans="1:25" ht="15" customHeight="1">
      <c r="A30" s="28"/>
      <c r="B30" s="187" t="s">
        <v>87</v>
      </c>
      <c r="C30" s="188"/>
      <c r="D30" s="188"/>
      <c r="E30" s="188"/>
      <c r="F30" s="188"/>
      <c r="G30" s="188"/>
      <c r="H30" s="188"/>
      <c r="I30" s="189"/>
      <c r="J30" s="892">
        <f>M15</f>
        <v>0</v>
      </c>
      <c r="K30" s="893"/>
      <c r="L30" s="893"/>
      <c r="M30" s="893"/>
      <c r="N30" s="190" t="s">
        <v>25</v>
      </c>
      <c r="O30" s="187" t="s">
        <v>88</v>
      </c>
      <c r="P30" s="166"/>
      <c r="Q30" s="166"/>
      <c r="R30" s="191"/>
      <c r="S30" s="192" t="s">
        <v>199</v>
      </c>
      <c r="T30" s="894">
        <f>ROUND(J30/12,3)</f>
        <v>0</v>
      </c>
      <c r="U30" s="894"/>
      <c r="V30" s="894"/>
      <c r="W30" s="894"/>
      <c r="X30" s="894"/>
      <c r="Y30" s="190" t="s">
        <v>25</v>
      </c>
    </row>
    <row r="31" spans="1:25" ht="15" customHeight="1">
      <c r="A31" s="28"/>
      <c r="B31" s="187" t="s">
        <v>89</v>
      </c>
      <c r="C31" s="188"/>
      <c r="D31" s="188"/>
      <c r="E31" s="188"/>
      <c r="F31" s="188"/>
      <c r="G31" s="188"/>
      <c r="H31" s="188"/>
      <c r="I31" s="189"/>
      <c r="J31" s="892">
        <f>Q15</f>
        <v>0</v>
      </c>
      <c r="K31" s="893"/>
      <c r="L31" s="893"/>
      <c r="M31" s="893"/>
      <c r="N31" s="190" t="s">
        <v>25</v>
      </c>
      <c r="O31" s="187" t="s">
        <v>88</v>
      </c>
      <c r="P31" s="166"/>
      <c r="Q31" s="166"/>
      <c r="R31" s="191"/>
      <c r="S31" s="192" t="s">
        <v>200</v>
      </c>
      <c r="T31" s="894">
        <f>ROUND(J31/12,3)</f>
        <v>0</v>
      </c>
      <c r="U31" s="894"/>
      <c r="V31" s="894"/>
      <c r="W31" s="894"/>
      <c r="X31" s="894"/>
      <c r="Y31" s="190" t="s">
        <v>25</v>
      </c>
    </row>
    <row r="32" spans="1:25" ht="12" customHeight="1">
      <c r="A32" s="28"/>
      <c r="B32" s="895" t="s">
        <v>92</v>
      </c>
      <c r="C32" s="895"/>
      <c r="D32" s="895"/>
      <c r="E32" s="895"/>
      <c r="F32" s="895"/>
      <c r="G32" s="895"/>
      <c r="H32" s="895"/>
      <c r="I32" s="895"/>
      <c r="J32" s="895"/>
      <c r="K32" s="895"/>
      <c r="L32" s="895"/>
      <c r="M32" s="895"/>
      <c r="N32" s="895"/>
      <c r="O32" s="895"/>
      <c r="P32" s="895"/>
      <c r="Q32" s="895"/>
      <c r="R32" s="895"/>
      <c r="S32" s="895"/>
      <c r="T32" s="895"/>
      <c r="U32" s="895"/>
      <c r="V32" s="895"/>
      <c r="W32" s="895"/>
      <c r="X32" s="895"/>
      <c r="Y32" s="895"/>
    </row>
    <row r="33" spans="1:25" ht="12" customHeight="1">
      <c r="A33" s="28"/>
      <c r="B33" s="736"/>
      <c r="C33" s="736"/>
      <c r="D33" s="736"/>
      <c r="E33" s="736"/>
      <c r="F33" s="736"/>
      <c r="G33" s="736"/>
      <c r="H33" s="736"/>
      <c r="I33" s="736"/>
      <c r="J33" s="736"/>
      <c r="K33" s="736"/>
      <c r="L33" s="736"/>
      <c r="M33" s="736"/>
      <c r="N33" s="736"/>
      <c r="O33" s="736"/>
      <c r="P33" s="736"/>
      <c r="Q33" s="736"/>
      <c r="R33" s="736"/>
      <c r="S33" s="736"/>
      <c r="T33" s="736"/>
      <c r="U33" s="736"/>
      <c r="V33" s="736"/>
      <c r="W33" s="736"/>
      <c r="X33" s="736"/>
      <c r="Y33" s="736"/>
    </row>
    <row r="34" spans="1:25" ht="12" customHeight="1">
      <c r="A34" s="28"/>
      <c r="B34" s="896" t="s">
        <v>93</v>
      </c>
      <c r="C34" s="896"/>
      <c r="D34" s="896"/>
      <c r="E34" s="896"/>
      <c r="F34" s="896"/>
      <c r="G34" s="896"/>
      <c r="H34" s="896"/>
      <c r="I34" s="896"/>
      <c r="J34" s="896"/>
      <c r="K34" s="896"/>
      <c r="L34" s="896"/>
      <c r="M34" s="896"/>
      <c r="N34" s="896"/>
      <c r="O34" s="896"/>
      <c r="P34" s="896"/>
      <c r="Q34" s="896"/>
      <c r="R34" s="896"/>
      <c r="S34" s="896"/>
      <c r="T34" s="896"/>
      <c r="U34" s="896"/>
      <c r="V34" s="896"/>
      <c r="W34" s="896"/>
      <c r="X34" s="896"/>
      <c r="Y34" s="896"/>
    </row>
    <row r="35" spans="1:25" ht="12" customHeight="1">
      <c r="A35" s="28"/>
      <c r="B35" s="897"/>
      <c r="C35" s="897"/>
      <c r="D35" s="897"/>
      <c r="E35" s="897"/>
      <c r="F35" s="897"/>
      <c r="G35" s="897"/>
      <c r="H35" s="897"/>
      <c r="I35" s="897"/>
      <c r="J35" s="897"/>
      <c r="K35" s="897"/>
      <c r="L35" s="897"/>
      <c r="M35" s="897"/>
      <c r="N35" s="897"/>
      <c r="O35" s="897"/>
      <c r="P35" s="897"/>
      <c r="Q35" s="897"/>
      <c r="R35" s="897"/>
      <c r="S35" s="897"/>
      <c r="T35" s="897"/>
      <c r="U35" s="897"/>
      <c r="V35" s="897"/>
      <c r="W35" s="897"/>
      <c r="X35" s="897"/>
      <c r="Y35" s="897"/>
    </row>
    <row r="36" spans="1:25" ht="9" customHeight="1">
      <c r="A36" s="184"/>
      <c r="B36" s="28"/>
      <c r="C36" s="28"/>
      <c r="D36" s="28"/>
      <c r="E36" s="28"/>
      <c r="F36" s="28"/>
      <c r="G36" s="28"/>
      <c r="H36" s="28"/>
      <c r="I36" s="28"/>
      <c r="J36" s="28"/>
      <c r="K36" s="28"/>
      <c r="L36" s="28"/>
      <c r="M36" s="28"/>
      <c r="N36" s="28"/>
      <c r="O36" s="28"/>
      <c r="P36" s="28"/>
      <c r="Q36" s="28"/>
      <c r="R36" s="28"/>
      <c r="S36" s="28"/>
      <c r="T36" s="28"/>
      <c r="U36" s="28"/>
      <c r="V36" s="28"/>
      <c r="W36" s="28"/>
      <c r="X36" s="28"/>
      <c r="Y36" s="28"/>
    </row>
    <row r="37" spans="1:25" ht="15" customHeight="1">
      <c r="A37" s="1" t="s">
        <v>201</v>
      </c>
      <c r="B37" s="1"/>
      <c r="C37" s="1"/>
      <c r="D37" s="1"/>
      <c r="E37" s="1"/>
      <c r="F37" s="1"/>
      <c r="G37" s="1"/>
      <c r="H37" s="1"/>
      <c r="I37" s="1"/>
      <c r="J37" s="1"/>
      <c r="K37" s="1"/>
      <c r="L37" s="1"/>
      <c r="M37" s="1"/>
      <c r="N37" s="1"/>
      <c r="O37" s="1"/>
      <c r="P37" s="1"/>
      <c r="Q37" s="1"/>
      <c r="R37" s="1"/>
      <c r="S37" s="1"/>
      <c r="T37" s="1"/>
      <c r="U37" s="1"/>
      <c r="V37" s="1"/>
      <c r="W37" s="1"/>
      <c r="X37" s="1"/>
      <c r="Y37" s="1"/>
    </row>
    <row r="38" spans="1:25" ht="15" customHeight="1">
      <c r="A38" s="1"/>
      <c r="B38" s="97" t="s">
        <v>202</v>
      </c>
      <c r="C38" s="98"/>
      <c r="D38" s="98"/>
      <c r="E38" s="98"/>
      <c r="F38" s="98"/>
      <c r="G38" s="98"/>
      <c r="H38" s="98"/>
      <c r="I38" s="99"/>
      <c r="J38" s="871"/>
      <c r="K38" s="872"/>
      <c r="L38" s="872"/>
      <c r="M38" s="872"/>
      <c r="N38" s="100" t="s">
        <v>25</v>
      </c>
      <c r="O38" s="101" t="s">
        <v>203</v>
      </c>
      <c r="P38" s="66"/>
      <c r="Q38" s="66"/>
      <c r="R38" s="66"/>
      <c r="S38" s="147"/>
      <c r="T38" s="102"/>
      <c r="U38" s="873"/>
      <c r="V38" s="874"/>
      <c r="W38" s="874"/>
      <c r="X38" s="874"/>
      <c r="Y38" s="100" t="s">
        <v>25</v>
      </c>
    </row>
    <row r="39" spans="1:25" ht="15" customHeight="1">
      <c r="A39" s="1"/>
      <c r="B39" s="97" t="s">
        <v>204</v>
      </c>
      <c r="C39" s="98"/>
      <c r="D39" s="98"/>
      <c r="E39" s="98"/>
      <c r="F39" s="98"/>
      <c r="G39" s="98"/>
      <c r="H39" s="98"/>
      <c r="I39" s="99"/>
      <c r="J39" s="871"/>
      <c r="K39" s="872"/>
      <c r="L39" s="872"/>
      <c r="M39" s="872"/>
      <c r="N39" s="100" t="s">
        <v>25</v>
      </c>
      <c r="O39" s="101" t="s">
        <v>205</v>
      </c>
      <c r="P39" s="66"/>
      <c r="Q39" s="66"/>
      <c r="R39" s="66"/>
      <c r="S39" s="147"/>
      <c r="T39" s="102"/>
      <c r="U39" s="873"/>
      <c r="V39" s="874"/>
      <c r="W39" s="874"/>
      <c r="X39" s="874"/>
      <c r="Y39" s="100" t="s">
        <v>25</v>
      </c>
    </row>
    <row r="40" spans="1:25" ht="15" customHeight="1">
      <c r="A40" s="1"/>
      <c r="B40" s="103"/>
      <c r="C40" s="103"/>
      <c r="D40" s="103"/>
      <c r="E40" s="103"/>
      <c r="F40" s="104"/>
      <c r="G40" s="104"/>
      <c r="H40" s="105"/>
      <c r="I40" s="103"/>
      <c r="J40" s="103"/>
      <c r="K40" s="103"/>
      <c r="L40" s="103"/>
      <c r="M40" s="97"/>
      <c r="N40" s="66"/>
      <c r="O40" s="66"/>
      <c r="P40" s="106" t="s">
        <v>62</v>
      </c>
      <c r="Q40" s="146"/>
      <c r="R40" s="64"/>
      <c r="S40" s="146"/>
      <c r="T40" s="107"/>
      <c r="U40" s="875">
        <f>SUM(U38:X39)</f>
        <v>0</v>
      </c>
      <c r="V40" s="876"/>
      <c r="W40" s="876"/>
      <c r="X40" s="876"/>
      <c r="Y40" s="100" t="s">
        <v>25</v>
      </c>
    </row>
    <row r="41" spans="1:25" ht="15" customHeight="1">
      <c r="A41" s="1"/>
      <c r="B41" s="20"/>
      <c r="C41" s="20"/>
      <c r="D41" s="20"/>
      <c r="E41" s="20"/>
      <c r="F41" s="108"/>
      <c r="G41" s="108"/>
      <c r="H41" s="12"/>
      <c r="I41" s="20"/>
      <c r="J41" s="20"/>
      <c r="K41" s="20"/>
      <c r="L41" s="20"/>
      <c r="M41" s="109" t="s">
        <v>206</v>
      </c>
      <c r="N41" s="66"/>
      <c r="O41" s="66"/>
      <c r="P41" s="106"/>
      <c r="Q41" s="146"/>
      <c r="R41" s="64"/>
      <c r="S41" s="146"/>
      <c r="T41" s="147"/>
      <c r="U41" s="877" t="e">
        <f>ROUNDDOWN(U40/(J38+J39),3)</f>
        <v>#DIV/0!</v>
      </c>
      <c r="V41" s="878"/>
      <c r="W41" s="878"/>
      <c r="X41" s="878"/>
      <c r="Y41" s="100"/>
    </row>
    <row r="42" spans="1:25" ht="6" customHeight="1">
      <c r="A42" s="1"/>
      <c r="B42" s="20"/>
      <c r="C42" s="20"/>
      <c r="D42" s="20"/>
      <c r="E42" s="20"/>
      <c r="F42" s="108"/>
      <c r="G42" s="108"/>
      <c r="H42" s="12"/>
      <c r="I42" s="20"/>
      <c r="J42" s="20"/>
      <c r="K42" s="20"/>
      <c r="L42" s="20"/>
      <c r="M42" s="110"/>
      <c r="N42" s="169"/>
      <c r="O42" s="169"/>
      <c r="P42" s="12"/>
      <c r="Q42" s="20"/>
      <c r="R42" s="142"/>
      <c r="S42" s="20"/>
      <c r="T42" s="20"/>
      <c r="U42" s="111"/>
      <c r="V42" s="112"/>
      <c r="W42" s="112"/>
      <c r="X42" s="112"/>
      <c r="Y42" s="12"/>
    </row>
    <row r="43" spans="1:25" ht="12" customHeight="1">
      <c r="A43" s="1"/>
      <c r="B43" s="879" t="s">
        <v>207</v>
      </c>
      <c r="C43" s="879"/>
      <c r="D43" s="879"/>
      <c r="E43" s="879"/>
      <c r="F43" s="879"/>
      <c r="G43" s="879"/>
      <c r="H43" s="879"/>
      <c r="I43" s="879"/>
      <c r="J43" s="879"/>
      <c r="K43" s="879"/>
      <c r="L43" s="879"/>
      <c r="M43" s="879"/>
      <c r="N43" s="879"/>
      <c r="O43" s="879"/>
      <c r="P43" s="879"/>
      <c r="Q43" s="879"/>
      <c r="R43" s="879"/>
      <c r="S43" s="879"/>
      <c r="T43" s="879"/>
      <c r="U43" s="879"/>
      <c r="V43" s="879"/>
      <c r="W43" s="879"/>
      <c r="X43" s="879"/>
      <c r="Y43" s="879"/>
    </row>
    <row r="44" spans="1:25" ht="12" customHeight="1">
      <c r="A44" s="1"/>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row>
    <row r="45" spans="1:25" ht="15" customHeight="1">
      <c r="A45" s="1" t="s">
        <v>208</v>
      </c>
      <c r="B45" s="1"/>
      <c r="C45" s="1"/>
      <c r="D45" s="1"/>
      <c r="E45" s="1"/>
      <c r="F45" s="1"/>
      <c r="G45" s="1"/>
      <c r="H45" s="1"/>
      <c r="I45" s="1"/>
      <c r="J45" s="1"/>
      <c r="K45" s="1"/>
      <c r="L45" s="1"/>
      <c r="M45" s="1"/>
      <c r="N45" s="1"/>
      <c r="O45" s="1"/>
      <c r="P45" s="1"/>
      <c r="Q45" s="1"/>
      <c r="R45" s="1"/>
      <c r="S45" s="1"/>
      <c r="T45" s="1"/>
      <c r="U45" s="1"/>
      <c r="V45" s="1"/>
      <c r="W45" s="1"/>
      <c r="X45" s="1"/>
      <c r="Y45" s="1"/>
    </row>
    <row r="46" spans="1:25" ht="15" customHeight="1">
      <c r="A46" s="1"/>
      <c r="B46" s="880" t="s">
        <v>1</v>
      </c>
      <c r="C46" s="881"/>
      <c r="D46" s="881"/>
      <c r="E46" s="881"/>
      <c r="F46" s="881"/>
      <c r="G46" s="881"/>
      <c r="H46" s="881"/>
      <c r="I46" s="881"/>
      <c r="J46" s="881"/>
      <c r="K46" s="881"/>
      <c r="L46" s="882"/>
      <c r="M46" s="886" t="s">
        <v>81</v>
      </c>
      <c r="N46" s="887"/>
      <c r="O46" s="887"/>
      <c r="P46" s="887"/>
      <c r="Q46" s="887"/>
      <c r="R46" s="887"/>
      <c r="S46" s="887"/>
      <c r="T46" s="887"/>
      <c r="U46" s="887"/>
      <c r="V46" s="887"/>
      <c r="W46" s="887"/>
      <c r="X46" s="887"/>
      <c r="Y46" s="888"/>
    </row>
    <row r="47" spans="1:25" ht="15" customHeight="1">
      <c r="A47" s="1"/>
      <c r="B47" s="883"/>
      <c r="C47" s="884"/>
      <c r="D47" s="884"/>
      <c r="E47" s="884"/>
      <c r="F47" s="884"/>
      <c r="G47" s="884"/>
      <c r="H47" s="884"/>
      <c r="I47" s="884"/>
      <c r="J47" s="884"/>
      <c r="K47" s="884"/>
      <c r="L47" s="885"/>
      <c r="M47" s="889" t="s">
        <v>82</v>
      </c>
      <c r="N47" s="890"/>
      <c r="O47" s="890"/>
      <c r="P47" s="891"/>
      <c r="Q47" s="889" t="s">
        <v>83</v>
      </c>
      <c r="R47" s="890"/>
      <c r="S47" s="890"/>
      <c r="T47" s="891"/>
      <c r="U47" s="889" t="s">
        <v>62</v>
      </c>
      <c r="V47" s="890"/>
      <c r="W47" s="890"/>
      <c r="X47" s="890"/>
      <c r="Y47" s="891"/>
    </row>
    <row r="48" spans="1:25" ht="15" customHeight="1">
      <c r="A48" s="1"/>
      <c r="B48" s="90" t="s">
        <v>84</v>
      </c>
      <c r="C48" s="91"/>
      <c r="D48" s="91"/>
      <c r="E48" s="91"/>
      <c r="F48" s="91"/>
      <c r="G48" s="91"/>
      <c r="H48" s="91"/>
      <c r="I48" s="91"/>
      <c r="J48" s="91"/>
      <c r="K48" s="91"/>
      <c r="L48" s="91"/>
      <c r="M48" s="863">
        <f>M15</f>
        <v>0</v>
      </c>
      <c r="N48" s="864"/>
      <c r="O48" s="864"/>
      <c r="P48" s="113" t="s">
        <v>43</v>
      </c>
      <c r="Q48" s="863">
        <f>Q15</f>
        <v>0</v>
      </c>
      <c r="R48" s="864"/>
      <c r="S48" s="864"/>
      <c r="T48" s="114" t="s">
        <v>43</v>
      </c>
      <c r="U48" s="115" t="s">
        <v>191</v>
      </c>
      <c r="V48" s="864">
        <f>V15</f>
        <v>0</v>
      </c>
      <c r="W48" s="864"/>
      <c r="X48" s="864"/>
      <c r="Y48" s="114" t="s">
        <v>25</v>
      </c>
    </row>
    <row r="49" spans="1:25" ht="15" customHeight="1">
      <c r="A49" s="1"/>
      <c r="B49" s="865" t="s">
        <v>209</v>
      </c>
      <c r="C49" s="866"/>
      <c r="D49" s="866"/>
      <c r="E49" s="866"/>
      <c r="F49" s="866"/>
      <c r="G49" s="866"/>
      <c r="H49" s="866"/>
      <c r="I49" s="866"/>
      <c r="J49" s="866"/>
      <c r="K49" s="866"/>
      <c r="L49" s="867"/>
      <c r="M49" s="868"/>
      <c r="N49" s="869"/>
      <c r="O49" s="869"/>
      <c r="P49" s="116" t="s">
        <v>43</v>
      </c>
      <c r="Q49" s="868"/>
      <c r="R49" s="869"/>
      <c r="S49" s="869"/>
      <c r="T49" s="117" t="s">
        <v>43</v>
      </c>
      <c r="U49" s="118" t="s">
        <v>210</v>
      </c>
      <c r="V49" s="870">
        <f>M49+Q49</f>
        <v>0</v>
      </c>
      <c r="W49" s="870"/>
      <c r="X49" s="870"/>
      <c r="Y49" s="117" t="s">
        <v>43</v>
      </c>
    </row>
    <row r="50" spans="1:25" ht="12" customHeight="1">
      <c r="A50" s="1"/>
      <c r="B50" s="148" t="s">
        <v>193</v>
      </c>
      <c r="C50" s="119"/>
      <c r="D50" s="119"/>
      <c r="E50" s="119"/>
      <c r="F50" s="119"/>
      <c r="G50" s="119"/>
      <c r="H50" s="119"/>
      <c r="I50" s="119"/>
      <c r="J50" s="119"/>
      <c r="K50" s="119"/>
      <c r="L50" s="119"/>
      <c r="M50" s="119"/>
      <c r="N50" s="91"/>
      <c r="O50" s="91"/>
      <c r="P50" s="91"/>
      <c r="Q50" s="91"/>
      <c r="R50" s="91"/>
      <c r="S50" s="91"/>
      <c r="T50" s="91"/>
      <c r="U50" s="91"/>
      <c r="V50" s="91"/>
      <c r="W50" s="91"/>
      <c r="X50" s="91"/>
      <c r="Y50" s="91"/>
    </row>
    <row r="51" spans="1:25" ht="12" customHeight="1">
      <c r="A51" s="1"/>
      <c r="B51" s="855" t="s">
        <v>85</v>
      </c>
      <c r="C51" s="856"/>
      <c r="D51" s="856"/>
      <c r="E51" s="856"/>
      <c r="F51" s="856"/>
      <c r="G51" s="856"/>
      <c r="H51" s="856"/>
      <c r="I51" s="856"/>
      <c r="J51" s="856"/>
      <c r="K51" s="856"/>
      <c r="L51" s="856"/>
      <c r="M51" s="856"/>
      <c r="N51" s="856"/>
      <c r="O51" s="856"/>
      <c r="P51" s="856"/>
      <c r="Q51" s="856"/>
      <c r="R51" s="856"/>
      <c r="S51" s="856"/>
      <c r="T51" s="856"/>
      <c r="U51" s="856"/>
      <c r="V51" s="856"/>
      <c r="W51" s="856"/>
      <c r="X51" s="856"/>
      <c r="Y51" s="856"/>
    </row>
    <row r="52" spans="1:25" ht="12" customHeight="1">
      <c r="A52" s="1"/>
      <c r="B52" s="1"/>
      <c r="C52" s="120" t="s">
        <v>194</v>
      </c>
      <c r="D52" s="1"/>
      <c r="E52" s="1"/>
      <c r="F52" s="1"/>
      <c r="G52" s="1"/>
      <c r="H52" s="1"/>
      <c r="I52" s="1"/>
      <c r="J52" s="1"/>
      <c r="K52" s="1"/>
      <c r="L52" s="1"/>
      <c r="M52" s="1"/>
      <c r="N52" s="1"/>
      <c r="O52" s="1"/>
      <c r="P52" s="1"/>
      <c r="Q52" s="1"/>
      <c r="R52" s="1"/>
      <c r="S52" s="1"/>
      <c r="T52" s="1"/>
      <c r="U52" s="1"/>
      <c r="V52" s="1"/>
      <c r="W52" s="1"/>
      <c r="X52" s="1"/>
      <c r="Y52" s="1"/>
    </row>
    <row r="53" spans="1:25" ht="12" customHeight="1">
      <c r="A53" s="1"/>
      <c r="B53" s="1"/>
      <c r="C53" s="120"/>
      <c r="D53" s="1"/>
      <c r="E53" s="1"/>
      <c r="F53" s="1"/>
      <c r="G53" s="1"/>
      <c r="H53" s="1"/>
      <c r="I53" s="1"/>
      <c r="J53" s="1"/>
      <c r="K53" s="1"/>
      <c r="L53" s="1"/>
      <c r="M53" s="1"/>
      <c r="N53" s="1"/>
      <c r="O53" s="1"/>
      <c r="P53" s="1"/>
      <c r="Q53" s="1"/>
      <c r="R53" s="1"/>
      <c r="S53" s="1"/>
      <c r="T53" s="1"/>
      <c r="U53" s="1"/>
      <c r="V53" s="1"/>
      <c r="W53" s="1"/>
      <c r="X53" s="1"/>
      <c r="Y53" s="1"/>
    </row>
    <row r="54" spans="1:25" ht="15" customHeight="1">
      <c r="A54" s="152" t="s">
        <v>211</v>
      </c>
      <c r="B54" s="28"/>
      <c r="C54" s="28"/>
      <c r="D54" s="28"/>
      <c r="E54" s="28"/>
      <c r="F54" s="28"/>
      <c r="G54" s="28"/>
      <c r="H54" s="28"/>
      <c r="I54" s="28"/>
      <c r="J54" s="28"/>
      <c r="K54" s="28"/>
      <c r="L54" s="28"/>
      <c r="M54" s="28"/>
      <c r="N54" s="28"/>
      <c r="O54" s="28"/>
      <c r="P54" s="28"/>
      <c r="Q54" s="28"/>
      <c r="R54" s="28"/>
      <c r="S54" s="28"/>
      <c r="T54" s="28"/>
      <c r="U54" s="28"/>
      <c r="V54" s="28"/>
      <c r="W54" s="28"/>
      <c r="X54" s="28"/>
      <c r="Y54" s="28"/>
    </row>
    <row r="55" spans="1:25" ht="15" customHeight="1">
      <c r="A55" s="28"/>
      <c r="B55" s="28"/>
      <c r="C55" s="28"/>
      <c r="D55" s="28"/>
      <c r="E55" s="28"/>
      <c r="F55" s="28"/>
      <c r="G55" s="28"/>
      <c r="H55" s="28"/>
      <c r="I55" s="28"/>
      <c r="J55" s="28"/>
      <c r="K55" s="28"/>
      <c r="L55" s="28"/>
      <c r="M55" s="28"/>
      <c r="N55" s="28"/>
      <c r="O55" s="28"/>
      <c r="P55" s="121"/>
      <c r="Q55" s="857" t="s">
        <v>212</v>
      </c>
      <c r="R55" s="858"/>
      <c r="S55" s="859"/>
      <c r="T55" s="122" t="s">
        <v>213</v>
      </c>
      <c r="U55" s="860"/>
      <c r="V55" s="860"/>
      <c r="W55" s="860"/>
      <c r="X55" s="860"/>
      <c r="Y55" s="123" t="s">
        <v>94</v>
      </c>
    </row>
    <row r="56" spans="1:25" ht="15" customHeight="1">
      <c r="A56" s="28"/>
      <c r="B56" s="28"/>
      <c r="C56" s="28"/>
      <c r="D56" s="28"/>
      <c r="E56" s="28"/>
      <c r="F56" s="28"/>
      <c r="G56" s="28"/>
      <c r="H56" s="28"/>
      <c r="I56" s="28"/>
      <c r="J56" s="28"/>
      <c r="K56" s="28"/>
      <c r="L56" s="28"/>
      <c r="M56" s="28"/>
      <c r="N56" s="28"/>
      <c r="O56" s="28"/>
      <c r="P56" s="28"/>
      <c r="Q56" s="29"/>
      <c r="R56" s="29"/>
      <c r="S56" s="29"/>
      <c r="T56" s="29"/>
      <c r="U56" s="152"/>
      <c r="V56" s="152"/>
      <c r="W56" s="152"/>
      <c r="X56" s="152"/>
      <c r="Y56" s="28"/>
    </row>
    <row r="57" spans="1:25" ht="15" customHeight="1">
      <c r="A57" s="28" t="s">
        <v>214</v>
      </c>
      <c r="B57" s="201"/>
      <c r="C57" s="201"/>
      <c r="D57" s="201"/>
      <c r="E57" s="201"/>
      <c r="F57" s="201"/>
      <c r="G57" s="201"/>
      <c r="H57" s="201"/>
      <c r="I57" s="201"/>
      <c r="J57" s="201"/>
      <c r="K57" s="201"/>
      <c r="L57" s="201"/>
      <c r="M57" s="201"/>
      <c r="N57" s="201"/>
      <c r="O57" s="201"/>
      <c r="P57" s="201"/>
      <c r="Q57" s="201"/>
      <c r="R57" s="201"/>
      <c r="S57" s="201"/>
      <c r="T57" s="201"/>
      <c r="U57" s="201"/>
      <c r="V57" s="861" t="s">
        <v>95</v>
      </c>
      <c r="W57" s="861"/>
      <c r="X57" s="861" t="s">
        <v>96</v>
      </c>
      <c r="Y57" s="861"/>
    </row>
    <row r="58" spans="1:25" ht="15" customHeight="1">
      <c r="A58" s="28"/>
      <c r="B58" s="28"/>
      <c r="C58" s="28"/>
      <c r="D58" s="28"/>
      <c r="E58" s="28"/>
      <c r="F58" s="28"/>
      <c r="G58" s="28"/>
      <c r="H58" s="28"/>
      <c r="I58" s="28"/>
      <c r="J58" s="28"/>
      <c r="K58" s="28"/>
      <c r="L58" s="28"/>
      <c r="M58" s="28"/>
      <c r="N58" s="28"/>
      <c r="O58" s="28"/>
      <c r="P58" s="28"/>
      <c r="Q58" s="28"/>
      <c r="R58" s="28"/>
      <c r="S58" s="28"/>
      <c r="T58" s="28"/>
      <c r="U58" s="28"/>
      <c r="V58" s="861"/>
      <c r="W58" s="861"/>
      <c r="X58" s="861"/>
      <c r="Y58" s="861"/>
    </row>
    <row r="59" spans="1:25" ht="12" customHeight="1">
      <c r="A59" s="201"/>
      <c r="B59" s="844" t="s">
        <v>215</v>
      </c>
      <c r="C59" s="862" t="s">
        <v>97</v>
      </c>
      <c r="D59" s="862"/>
      <c r="E59" s="862"/>
      <c r="F59" s="862"/>
      <c r="G59" s="862"/>
      <c r="H59" s="862"/>
      <c r="I59" s="862"/>
      <c r="J59" s="862"/>
      <c r="K59" s="862"/>
      <c r="L59" s="862"/>
      <c r="M59" s="862"/>
      <c r="N59" s="862"/>
      <c r="O59" s="862"/>
      <c r="P59" s="862"/>
      <c r="Q59" s="862"/>
      <c r="R59" s="862"/>
      <c r="S59" s="862"/>
      <c r="T59" s="862"/>
      <c r="U59" s="862"/>
      <c r="V59" s="847"/>
      <c r="W59" s="848"/>
      <c r="X59" s="847"/>
      <c r="Y59" s="848"/>
    </row>
    <row r="60" spans="1:25" ht="12" customHeight="1">
      <c r="A60" s="28"/>
      <c r="B60" s="844"/>
      <c r="C60" s="862"/>
      <c r="D60" s="862"/>
      <c r="E60" s="862"/>
      <c r="F60" s="862"/>
      <c r="G60" s="862"/>
      <c r="H60" s="862"/>
      <c r="I60" s="862"/>
      <c r="J60" s="862"/>
      <c r="K60" s="862"/>
      <c r="L60" s="862"/>
      <c r="M60" s="862"/>
      <c r="N60" s="862"/>
      <c r="O60" s="862"/>
      <c r="P60" s="862"/>
      <c r="Q60" s="862"/>
      <c r="R60" s="862"/>
      <c r="S60" s="862"/>
      <c r="T60" s="862"/>
      <c r="U60" s="862"/>
      <c r="V60" s="849"/>
      <c r="W60" s="850"/>
      <c r="X60" s="849"/>
      <c r="Y60" s="850"/>
    </row>
    <row r="61" spans="1:25" ht="12" customHeight="1">
      <c r="A61" s="28"/>
      <c r="B61" s="844" t="s">
        <v>216</v>
      </c>
      <c r="C61" s="845" t="s">
        <v>98</v>
      </c>
      <c r="D61" s="845"/>
      <c r="E61" s="845"/>
      <c r="F61" s="845"/>
      <c r="G61" s="845"/>
      <c r="H61" s="845"/>
      <c r="I61" s="845"/>
      <c r="J61" s="845"/>
      <c r="K61" s="845"/>
      <c r="L61" s="845"/>
      <c r="M61" s="845"/>
      <c r="N61" s="845"/>
      <c r="O61" s="845"/>
      <c r="P61" s="845"/>
      <c r="Q61" s="845"/>
      <c r="R61" s="845"/>
      <c r="S61" s="845"/>
      <c r="T61" s="845"/>
      <c r="U61" s="846"/>
      <c r="V61" s="847"/>
      <c r="W61" s="848"/>
      <c r="X61" s="847"/>
      <c r="Y61" s="848"/>
    </row>
    <row r="62" spans="1:25" ht="12" customHeight="1">
      <c r="A62" s="28"/>
      <c r="B62" s="844"/>
      <c r="C62" s="845"/>
      <c r="D62" s="845"/>
      <c r="E62" s="845"/>
      <c r="F62" s="845"/>
      <c r="G62" s="845"/>
      <c r="H62" s="845"/>
      <c r="I62" s="845"/>
      <c r="J62" s="845"/>
      <c r="K62" s="845"/>
      <c r="L62" s="845"/>
      <c r="M62" s="845"/>
      <c r="N62" s="845"/>
      <c r="O62" s="845"/>
      <c r="P62" s="845"/>
      <c r="Q62" s="845"/>
      <c r="R62" s="845"/>
      <c r="S62" s="845"/>
      <c r="T62" s="845"/>
      <c r="U62" s="846"/>
      <c r="V62" s="849"/>
      <c r="W62" s="850"/>
      <c r="X62" s="849"/>
      <c r="Y62" s="850"/>
    </row>
    <row r="63" spans="1:25" ht="15" customHeight="1">
      <c r="A63" s="28"/>
      <c r="B63" s="28"/>
      <c r="C63" s="28"/>
      <c r="D63" s="28"/>
      <c r="E63" s="28"/>
      <c r="F63" s="28"/>
      <c r="G63" s="28"/>
      <c r="H63" s="28"/>
      <c r="I63" s="28"/>
      <c r="J63" s="28"/>
      <c r="K63" s="28"/>
      <c r="L63" s="28"/>
      <c r="M63" s="28"/>
      <c r="N63" s="28"/>
      <c r="O63" s="28"/>
      <c r="P63" s="28"/>
      <c r="Q63" s="29"/>
      <c r="R63" s="29"/>
      <c r="S63" s="29"/>
      <c r="T63" s="29"/>
      <c r="U63" s="152"/>
      <c r="V63" s="152"/>
      <c r="W63" s="152"/>
      <c r="X63" s="152"/>
      <c r="Y63" s="28"/>
    </row>
    <row r="64" spans="1:25" ht="12" customHeight="1">
      <c r="A64" s="28"/>
      <c r="B64" s="202"/>
      <c r="C64" s="40"/>
      <c r="D64" s="40"/>
      <c r="E64" s="40"/>
      <c r="F64" s="40"/>
      <c r="G64" s="40"/>
      <c r="H64" s="40"/>
      <c r="I64" s="40"/>
      <c r="J64" s="40"/>
      <c r="K64" s="40"/>
      <c r="L64" s="40"/>
      <c r="M64" s="40"/>
      <c r="N64" s="203"/>
      <c r="O64" s="203"/>
      <c r="P64" s="203"/>
      <c r="Q64" s="204"/>
      <c r="R64" s="199"/>
      <c r="S64" s="199"/>
      <c r="T64" s="205"/>
      <c r="U64" s="206"/>
      <c r="V64" s="206"/>
      <c r="W64" s="206"/>
      <c r="X64" s="206"/>
      <c r="Y64" s="40"/>
    </row>
    <row r="65" spans="1:40" ht="24.95" customHeight="1">
      <c r="A65" s="752" t="s">
        <v>217</v>
      </c>
      <c r="B65" s="752"/>
      <c r="C65" s="752"/>
      <c r="D65" s="752"/>
      <c r="E65" s="752"/>
      <c r="F65" s="752"/>
      <c r="G65" s="752"/>
      <c r="H65" s="752"/>
      <c r="I65" s="752"/>
      <c r="J65" s="752"/>
      <c r="K65" s="752"/>
      <c r="L65" s="752"/>
      <c r="M65" s="752"/>
      <c r="N65" s="851" t="s">
        <v>100</v>
      </c>
      <c r="O65" s="852"/>
      <c r="P65" s="819" t="s">
        <v>430</v>
      </c>
      <c r="Q65" s="820"/>
      <c r="R65" s="820"/>
      <c r="S65" s="821"/>
      <c r="T65" s="181" t="s">
        <v>218</v>
      </c>
      <c r="U65" s="822"/>
      <c r="V65" s="823"/>
      <c r="W65" s="823"/>
      <c r="X65" s="824"/>
      <c r="Y65" s="190" t="s">
        <v>99</v>
      </c>
    </row>
    <row r="66" spans="1:40" ht="24.95" customHeight="1">
      <c r="A66" s="752"/>
      <c r="B66" s="752"/>
      <c r="C66" s="752"/>
      <c r="D66" s="752"/>
      <c r="E66" s="752"/>
      <c r="F66" s="752"/>
      <c r="G66" s="752"/>
      <c r="H66" s="752"/>
      <c r="I66" s="752"/>
      <c r="J66" s="752"/>
      <c r="K66" s="752"/>
      <c r="L66" s="752"/>
      <c r="M66" s="752"/>
      <c r="N66" s="853"/>
      <c r="O66" s="854"/>
      <c r="P66" s="819" t="s">
        <v>431</v>
      </c>
      <c r="Q66" s="820"/>
      <c r="R66" s="820"/>
      <c r="S66" s="821"/>
      <c r="T66" s="181" t="s">
        <v>219</v>
      </c>
      <c r="U66" s="822"/>
      <c r="V66" s="823"/>
      <c r="W66" s="823"/>
      <c r="X66" s="824"/>
      <c r="Y66" s="190" t="s">
        <v>94</v>
      </c>
      <c r="AM66" s="207"/>
      <c r="AN66" s="207"/>
    </row>
    <row r="67" spans="1:40" ht="24.95" customHeight="1">
      <c r="A67" s="752" t="s">
        <v>181</v>
      </c>
      <c r="B67" s="752"/>
      <c r="C67" s="752"/>
      <c r="D67" s="752"/>
      <c r="E67" s="752"/>
      <c r="F67" s="752"/>
      <c r="G67" s="752"/>
      <c r="H67" s="752"/>
      <c r="I67" s="752"/>
      <c r="J67" s="752"/>
      <c r="K67" s="752"/>
      <c r="L67" s="752"/>
      <c r="M67" s="752"/>
      <c r="N67" s="841" t="s">
        <v>101</v>
      </c>
      <c r="O67" s="816"/>
      <c r="P67" s="819" t="s">
        <v>430</v>
      </c>
      <c r="Q67" s="820"/>
      <c r="R67" s="820"/>
      <c r="S67" s="821"/>
      <c r="T67" s="181" t="s">
        <v>220</v>
      </c>
      <c r="U67" s="822"/>
      <c r="V67" s="823"/>
      <c r="W67" s="823"/>
      <c r="X67" s="824"/>
      <c r="Y67" s="190" t="s">
        <v>99</v>
      </c>
      <c r="AM67" s="207">
        <v>1</v>
      </c>
      <c r="AN67" s="207">
        <v>2</v>
      </c>
    </row>
    <row r="68" spans="1:40" ht="24.95" customHeight="1">
      <c r="A68" s="752"/>
      <c r="B68" s="752"/>
      <c r="C68" s="752"/>
      <c r="D68" s="752"/>
      <c r="E68" s="752"/>
      <c r="F68" s="752"/>
      <c r="G68" s="752"/>
      <c r="H68" s="752"/>
      <c r="I68" s="752"/>
      <c r="J68" s="752"/>
      <c r="K68" s="752"/>
      <c r="L68" s="752"/>
      <c r="M68" s="752"/>
      <c r="N68" s="842"/>
      <c r="O68" s="843"/>
      <c r="P68" s="819" t="s">
        <v>431</v>
      </c>
      <c r="Q68" s="820"/>
      <c r="R68" s="820"/>
      <c r="S68" s="821"/>
      <c r="T68" s="181" t="s">
        <v>221</v>
      </c>
      <c r="U68" s="822"/>
      <c r="V68" s="823"/>
      <c r="W68" s="823"/>
      <c r="X68" s="824"/>
      <c r="Y68" s="190" t="s">
        <v>94</v>
      </c>
      <c r="AM68" s="207">
        <v>2</v>
      </c>
      <c r="AN68" s="207">
        <v>3</v>
      </c>
    </row>
    <row r="69" spans="1:40" ht="13.5" customHeight="1">
      <c r="A69" s="208"/>
      <c r="B69" s="208"/>
      <c r="C69" s="208"/>
      <c r="D69" s="208"/>
      <c r="E69" s="208"/>
      <c r="F69" s="208"/>
      <c r="G69" s="208"/>
      <c r="H69" s="208"/>
      <c r="I69" s="208"/>
      <c r="J69" s="208"/>
      <c r="K69" s="208"/>
      <c r="L69" s="208"/>
      <c r="M69" s="208"/>
      <c r="N69" s="204"/>
      <c r="O69" s="204"/>
      <c r="P69" s="204"/>
      <c r="Q69" s="204"/>
      <c r="R69" s="204"/>
      <c r="S69" s="204"/>
      <c r="T69" s="205"/>
      <c r="U69" s="206"/>
      <c r="V69" s="206"/>
      <c r="W69" s="206"/>
      <c r="X69" s="206"/>
      <c r="Y69" s="40"/>
      <c r="AM69" s="207">
        <v>3</v>
      </c>
      <c r="AN69" s="1"/>
    </row>
    <row r="70" spans="1:40" ht="24.95" customHeight="1">
      <c r="A70" s="752" t="s">
        <v>222</v>
      </c>
      <c r="B70" s="752"/>
      <c r="C70" s="752"/>
      <c r="D70" s="752"/>
      <c r="E70" s="752"/>
      <c r="F70" s="752"/>
      <c r="G70" s="752"/>
      <c r="H70" s="752"/>
      <c r="I70" s="752"/>
      <c r="J70" s="752"/>
      <c r="K70" s="752"/>
      <c r="L70" s="752"/>
      <c r="M70" s="752"/>
      <c r="N70" s="831" t="s">
        <v>100</v>
      </c>
      <c r="O70" s="832"/>
      <c r="P70" s="835" t="s">
        <v>430</v>
      </c>
      <c r="Q70" s="836"/>
      <c r="R70" s="836"/>
      <c r="S70" s="837"/>
      <c r="T70" s="209" t="s">
        <v>223</v>
      </c>
      <c r="U70" s="838"/>
      <c r="V70" s="839"/>
      <c r="W70" s="839"/>
      <c r="X70" s="840"/>
      <c r="Y70" s="210" t="s">
        <v>99</v>
      </c>
      <c r="AM70" s="207">
        <v>4</v>
      </c>
      <c r="AN70" s="1"/>
    </row>
    <row r="71" spans="1:40" ht="24.95" customHeight="1">
      <c r="A71" s="752"/>
      <c r="B71" s="752"/>
      <c r="C71" s="752"/>
      <c r="D71" s="752"/>
      <c r="E71" s="752"/>
      <c r="F71" s="752"/>
      <c r="G71" s="752"/>
      <c r="H71" s="752"/>
      <c r="I71" s="752"/>
      <c r="J71" s="752"/>
      <c r="K71" s="752"/>
      <c r="L71" s="752"/>
      <c r="M71" s="752"/>
      <c r="N71" s="833"/>
      <c r="O71" s="834"/>
      <c r="P71" s="819" t="s">
        <v>431</v>
      </c>
      <c r="Q71" s="820"/>
      <c r="R71" s="820"/>
      <c r="S71" s="821"/>
      <c r="T71" s="181" t="s">
        <v>224</v>
      </c>
      <c r="U71" s="822"/>
      <c r="V71" s="823"/>
      <c r="W71" s="823"/>
      <c r="X71" s="824"/>
      <c r="Y71" s="211" t="s">
        <v>94</v>
      </c>
      <c r="AM71" s="207">
        <v>5</v>
      </c>
      <c r="AN71" s="1"/>
    </row>
    <row r="72" spans="1:40" ht="24.95" customHeight="1">
      <c r="A72" s="752" t="s">
        <v>182</v>
      </c>
      <c r="B72" s="752"/>
      <c r="C72" s="752"/>
      <c r="D72" s="752"/>
      <c r="E72" s="752"/>
      <c r="F72" s="752"/>
      <c r="G72" s="752"/>
      <c r="H72" s="752"/>
      <c r="I72" s="752"/>
      <c r="J72" s="752"/>
      <c r="K72" s="752"/>
      <c r="L72" s="752"/>
      <c r="M72" s="752"/>
      <c r="N72" s="815" t="s">
        <v>101</v>
      </c>
      <c r="O72" s="816"/>
      <c r="P72" s="819" t="s">
        <v>430</v>
      </c>
      <c r="Q72" s="820"/>
      <c r="R72" s="820"/>
      <c r="S72" s="821"/>
      <c r="T72" s="181" t="s">
        <v>225</v>
      </c>
      <c r="U72" s="822"/>
      <c r="V72" s="823"/>
      <c r="W72" s="823"/>
      <c r="X72" s="824"/>
      <c r="Y72" s="211" t="s">
        <v>99</v>
      </c>
    </row>
    <row r="73" spans="1:40" ht="24.95" customHeight="1">
      <c r="A73" s="752"/>
      <c r="B73" s="752"/>
      <c r="C73" s="752"/>
      <c r="D73" s="752"/>
      <c r="E73" s="752"/>
      <c r="F73" s="752"/>
      <c r="G73" s="752"/>
      <c r="H73" s="752"/>
      <c r="I73" s="752"/>
      <c r="J73" s="752"/>
      <c r="K73" s="752"/>
      <c r="L73" s="752"/>
      <c r="M73" s="752"/>
      <c r="N73" s="817"/>
      <c r="O73" s="818"/>
      <c r="P73" s="825" t="s">
        <v>431</v>
      </c>
      <c r="Q73" s="826"/>
      <c r="R73" s="826"/>
      <c r="S73" s="827"/>
      <c r="T73" s="212" t="s">
        <v>226</v>
      </c>
      <c r="U73" s="828"/>
      <c r="V73" s="829"/>
      <c r="W73" s="829"/>
      <c r="X73" s="830"/>
      <c r="Y73" s="213" t="s">
        <v>94</v>
      </c>
    </row>
    <row r="74" spans="1:40" s="78" customFormat="1" ht="15" customHeight="1">
      <c r="A74" s="28" t="s">
        <v>227</v>
      </c>
      <c r="B74" s="28"/>
      <c r="C74" s="28"/>
      <c r="D74" s="28"/>
      <c r="E74" s="28"/>
      <c r="F74" s="28"/>
      <c r="G74" s="28"/>
      <c r="H74" s="28"/>
      <c r="I74" s="28"/>
      <c r="J74" s="28"/>
      <c r="K74" s="28"/>
      <c r="L74" s="28"/>
      <c r="M74" s="28"/>
      <c r="N74" s="28"/>
      <c r="O74" s="28"/>
      <c r="P74" s="28"/>
      <c r="Q74" s="28"/>
      <c r="R74" s="28"/>
      <c r="S74" s="28"/>
      <c r="T74" s="28"/>
      <c r="U74" s="28"/>
      <c r="V74" s="28"/>
      <c r="W74" s="28"/>
      <c r="X74" s="28"/>
      <c r="Y74" s="28"/>
    </row>
    <row r="75" spans="1:40" s="78" customFormat="1" ht="9" customHeight="1">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row>
    <row r="76" spans="1:40" s="78" customFormat="1" ht="8.25" customHeight="1">
      <c r="A76" s="201"/>
      <c r="B76" s="214"/>
      <c r="C76" s="215"/>
      <c r="D76" s="215"/>
      <c r="E76" s="215"/>
      <c r="F76" s="215"/>
      <c r="G76" s="215"/>
      <c r="H76" s="215"/>
      <c r="I76" s="215"/>
      <c r="J76" s="215"/>
      <c r="K76" s="215"/>
      <c r="L76" s="215"/>
      <c r="M76" s="215"/>
      <c r="N76" s="215"/>
      <c r="O76" s="215"/>
      <c r="P76" s="215"/>
      <c r="Q76" s="215"/>
      <c r="R76" s="215"/>
      <c r="S76" s="216"/>
      <c r="T76" s="214"/>
      <c r="U76" s="215"/>
      <c r="V76" s="215"/>
      <c r="W76" s="215"/>
      <c r="X76" s="215"/>
      <c r="Y76" s="216"/>
    </row>
    <row r="77" spans="1:40" s="78" customFormat="1" ht="15" customHeight="1">
      <c r="A77" s="201"/>
      <c r="B77" s="217"/>
      <c r="C77" s="28" t="s">
        <v>102</v>
      </c>
      <c r="D77" s="28"/>
      <c r="E77" s="28"/>
      <c r="F77" s="28"/>
      <c r="G77" s="28"/>
      <c r="H77" s="811" t="s">
        <v>103</v>
      </c>
      <c r="I77" s="811"/>
      <c r="J77" s="811"/>
      <c r="K77" s="811"/>
      <c r="L77" s="811"/>
      <c r="M77" s="811"/>
      <c r="N77" s="811"/>
      <c r="O77" s="811"/>
      <c r="P77" s="811"/>
      <c r="Q77" s="811"/>
      <c r="R77" s="811"/>
      <c r="S77" s="811"/>
      <c r="T77" s="811"/>
      <c r="U77" s="811"/>
      <c r="V77" s="811"/>
      <c r="W77" s="811"/>
      <c r="X77" s="811"/>
      <c r="Y77" s="812"/>
    </row>
    <row r="78" spans="1:40" s="78" customFormat="1" ht="15" customHeight="1">
      <c r="A78" s="201"/>
      <c r="B78" s="217"/>
      <c r="C78" s="28" t="s">
        <v>104</v>
      </c>
      <c r="D78" s="28"/>
      <c r="E78" s="28"/>
      <c r="F78" s="28"/>
      <c r="G78" s="28"/>
      <c r="H78" s="40"/>
      <c r="I78" s="813" t="s">
        <v>105</v>
      </c>
      <c r="J78" s="814"/>
      <c r="K78" s="218"/>
      <c r="L78" s="28" t="s">
        <v>106</v>
      </c>
      <c r="M78" s="28"/>
      <c r="N78" s="218"/>
      <c r="O78" s="28" t="s">
        <v>107</v>
      </c>
      <c r="P78" s="28"/>
      <c r="Q78" s="28"/>
      <c r="R78" s="28"/>
      <c r="S78" s="28"/>
      <c r="T78" s="219" t="s">
        <v>228</v>
      </c>
      <c r="U78" s="770" t="str">
        <f>IFERROR(U79+U114,"")</f>
        <v/>
      </c>
      <c r="V78" s="770"/>
      <c r="W78" s="770"/>
      <c r="X78" s="770"/>
      <c r="Y78" s="220" t="s">
        <v>108</v>
      </c>
      <c r="Z78" s="221" t="str">
        <f>IF(AB80="未入力","※先に163行目の当該年度４月１日現在の１年次研修医受入数を入力してください","")</f>
        <v>※先に163行目の当該年度４月１日現在の１年次研修医受入数を入力してください</v>
      </c>
    </row>
    <row r="79" spans="1:40" s="78" customFormat="1" ht="15" customHeight="1">
      <c r="A79" s="201"/>
      <c r="B79" s="217" t="s">
        <v>142</v>
      </c>
      <c r="C79" s="28"/>
      <c r="D79" s="28"/>
      <c r="E79" s="28"/>
      <c r="F79" s="28"/>
      <c r="G79" s="28"/>
      <c r="H79" s="28"/>
      <c r="I79" s="29"/>
      <c r="J79" s="29"/>
      <c r="K79" s="28"/>
      <c r="L79" s="28"/>
      <c r="M79" s="28"/>
      <c r="N79" s="28"/>
      <c r="O79" s="28"/>
      <c r="P79" s="28"/>
      <c r="Q79" s="28"/>
      <c r="R79" s="28"/>
      <c r="S79" s="28"/>
      <c r="T79" s="219" t="s">
        <v>229</v>
      </c>
      <c r="U79" s="770" t="str">
        <f>IFERROR(IF(OR(AB80="20人未満",$C$123=1),(E81*Q81)+(E83*Q83)+(E85*Q85)+(E87*Q87)+(E89*Q89)+(E92*Q92)+(E95*0.5*Q95),(E98*Q98)+(E100*Q100)+(E102*Q102)+(E104*Q104)+(E106*Q106)+(E109*Q109)+(E112*0.5*Q112)),"")</f>
        <v/>
      </c>
      <c r="V79" s="770"/>
      <c r="W79" s="770"/>
      <c r="X79" s="770"/>
      <c r="Y79" s="220" t="s">
        <v>109</v>
      </c>
    </row>
    <row r="80" spans="1:40" s="78" customFormat="1" ht="30" customHeight="1">
      <c r="A80" s="201"/>
      <c r="B80" s="807" t="s">
        <v>143</v>
      </c>
      <c r="C80" s="808"/>
      <c r="D80" s="808"/>
      <c r="E80" s="808"/>
      <c r="F80" s="808"/>
      <c r="G80" s="808"/>
      <c r="H80" s="808"/>
      <c r="I80" s="808"/>
      <c r="J80" s="808"/>
      <c r="K80" s="808"/>
      <c r="L80" s="808"/>
      <c r="M80" s="808"/>
      <c r="N80" s="808"/>
      <c r="O80" s="808"/>
      <c r="P80" s="808"/>
      <c r="Q80" s="808"/>
      <c r="R80" s="808"/>
      <c r="S80" s="809"/>
      <c r="T80" s="219"/>
      <c r="U80" s="222"/>
      <c r="V80" s="222"/>
      <c r="W80" s="222"/>
      <c r="X80" s="222"/>
      <c r="Y80" s="220"/>
      <c r="AB80" s="223" t="str">
        <f>IF(N163="","未入力",IF(N163&gt;=20,"20人以上","20人未満"))</f>
        <v>未入力</v>
      </c>
    </row>
    <row r="81" spans="1:31" s="78" customFormat="1" ht="32.25" customHeight="1">
      <c r="A81" s="201"/>
      <c r="B81" s="804" t="s">
        <v>110</v>
      </c>
      <c r="C81" s="801"/>
      <c r="D81" s="27" t="s">
        <v>230</v>
      </c>
      <c r="E81" s="805"/>
      <c r="F81" s="771"/>
      <c r="G81" s="771"/>
      <c r="H81" s="28" t="s">
        <v>27</v>
      </c>
      <c r="I81" s="28"/>
      <c r="J81" s="28"/>
      <c r="K81" s="29" t="s">
        <v>24</v>
      </c>
      <c r="L81" s="28"/>
      <c r="M81" s="802" t="s">
        <v>231</v>
      </c>
      <c r="N81" s="802"/>
      <c r="O81" s="802"/>
      <c r="P81" s="802"/>
      <c r="Q81" s="778" t="str">
        <f>IF(OR($AB$80="20人未満",$C$123=1),IF($K$78=1,$V$15,0)+IF($K$78=2,$V$15,0),"")</f>
        <v/>
      </c>
      <c r="R81" s="778"/>
      <c r="S81" s="28" t="s">
        <v>25</v>
      </c>
      <c r="T81" s="219"/>
      <c r="U81" s="222"/>
      <c r="V81" s="222"/>
      <c r="W81" s="222"/>
      <c r="X81" s="222"/>
      <c r="Y81" s="220"/>
    </row>
    <row r="82" spans="1:31" s="78" customFormat="1" ht="9" customHeight="1">
      <c r="A82" s="201"/>
      <c r="B82" s="30"/>
      <c r="C82" s="31"/>
      <c r="D82" s="27"/>
      <c r="E82" s="151"/>
      <c r="F82" s="151"/>
      <c r="G82" s="151"/>
      <c r="H82" s="28"/>
      <c r="I82" s="28"/>
      <c r="J82" s="28"/>
      <c r="K82" s="29"/>
      <c r="L82" s="28"/>
      <c r="M82" s="32"/>
      <c r="N82" s="32"/>
      <c r="O82" s="32"/>
      <c r="P82" s="32"/>
      <c r="Q82" s="224"/>
      <c r="R82" s="224"/>
      <c r="S82" s="28"/>
      <c r="T82" s="219"/>
      <c r="U82" s="222"/>
      <c r="V82" s="222"/>
      <c r="W82" s="222"/>
      <c r="X82" s="222"/>
      <c r="Y82" s="220"/>
    </row>
    <row r="83" spans="1:31" s="78" customFormat="1" ht="27.75" customHeight="1">
      <c r="A83" s="201"/>
      <c r="B83" s="800" t="s">
        <v>111</v>
      </c>
      <c r="C83" s="801"/>
      <c r="D83" s="27" t="s">
        <v>232</v>
      </c>
      <c r="E83" s="805"/>
      <c r="F83" s="771"/>
      <c r="G83" s="771"/>
      <c r="H83" s="28" t="s">
        <v>27</v>
      </c>
      <c r="I83" s="28"/>
      <c r="J83" s="28"/>
      <c r="K83" s="29" t="s">
        <v>24</v>
      </c>
      <c r="L83" s="28"/>
      <c r="M83" s="802" t="s">
        <v>233</v>
      </c>
      <c r="N83" s="802"/>
      <c r="O83" s="802"/>
      <c r="P83" s="802"/>
      <c r="Q83" s="778" t="str">
        <f>IF(OR($AB$80="20人未満",$C$123=1),IF($K$78=3,$V$15,0),"")</f>
        <v/>
      </c>
      <c r="R83" s="778"/>
      <c r="S83" s="28" t="s">
        <v>25</v>
      </c>
      <c r="T83" s="219"/>
      <c r="U83" s="222"/>
      <c r="V83" s="222"/>
      <c r="W83" s="222"/>
      <c r="X83" s="222"/>
      <c r="Y83" s="220"/>
    </row>
    <row r="84" spans="1:31" s="78" customFormat="1" ht="18" customHeight="1">
      <c r="A84" s="201"/>
      <c r="B84" s="33"/>
      <c r="C84" s="34"/>
      <c r="D84" s="27"/>
      <c r="E84" s="150"/>
      <c r="F84" s="151"/>
      <c r="G84" s="151"/>
      <c r="H84" s="28"/>
      <c r="I84" s="28"/>
      <c r="J84" s="28"/>
      <c r="K84" s="29"/>
      <c r="L84" s="28"/>
      <c r="M84" s="152"/>
      <c r="N84" s="152"/>
      <c r="O84" s="152"/>
      <c r="P84" s="152"/>
      <c r="Q84" s="161"/>
      <c r="R84" s="161"/>
      <c r="S84" s="28"/>
      <c r="T84" s="219"/>
      <c r="U84" s="222"/>
      <c r="V84" s="222"/>
      <c r="W84" s="222"/>
      <c r="X84" s="222"/>
      <c r="Y84" s="220"/>
    </row>
    <row r="85" spans="1:31" s="78" customFormat="1" ht="18" customHeight="1">
      <c r="A85" s="201"/>
      <c r="B85" s="800" t="s">
        <v>112</v>
      </c>
      <c r="C85" s="801"/>
      <c r="D85" s="27" t="s">
        <v>232</v>
      </c>
      <c r="E85" s="771"/>
      <c r="F85" s="771"/>
      <c r="G85" s="771"/>
      <c r="H85" s="28" t="s">
        <v>27</v>
      </c>
      <c r="I85" s="28"/>
      <c r="J85" s="28"/>
      <c r="K85" s="29" t="s">
        <v>24</v>
      </c>
      <c r="L85" s="28"/>
      <c r="M85" s="802" t="s">
        <v>233</v>
      </c>
      <c r="N85" s="802"/>
      <c r="O85" s="802"/>
      <c r="P85" s="802"/>
      <c r="Q85" s="778" t="str">
        <f>IF(OR($AB$80="20人未満",$C$123=1),IF($K$78=4,$V$15,0),"")</f>
        <v/>
      </c>
      <c r="R85" s="778"/>
      <c r="S85" s="28" t="s">
        <v>25</v>
      </c>
      <c r="T85" s="219"/>
      <c r="U85" s="222"/>
      <c r="V85" s="222"/>
      <c r="W85" s="222"/>
      <c r="X85" s="222"/>
      <c r="Y85" s="220"/>
    </row>
    <row r="86" spans="1:31" s="78" customFormat="1" ht="18" customHeight="1">
      <c r="A86" s="201"/>
      <c r="B86" s="33"/>
      <c r="C86" s="34"/>
      <c r="D86" s="27"/>
      <c r="E86" s="771"/>
      <c r="F86" s="771"/>
      <c r="G86" s="771"/>
      <c r="H86" s="28"/>
      <c r="I86" s="28"/>
      <c r="J86" s="28"/>
      <c r="K86" s="29"/>
      <c r="L86" s="28"/>
      <c r="M86" s="152"/>
      <c r="N86" s="152"/>
      <c r="O86" s="152"/>
      <c r="P86" s="152"/>
      <c r="Q86" s="161"/>
      <c r="R86" s="161"/>
      <c r="S86" s="28"/>
      <c r="T86" s="219"/>
      <c r="U86" s="222"/>
      <c r="V86" s="222"/>
      <c r="W86" s="222"/>
      <c r="X86" s="222"/>
      <c r="Y86" s="220"/>
    </row>
    <row r="87" spans="1:31" s="78" customFormat="1" ht="18" customHeight="1">
      <c r="A87" s="201"/>
      <c r="B87" s="800" t="s">
        <v>113</v>
      </c>
      <c r="C87" s="801"/>
      <c r="D87" s="27" t="s">
        <v>232</v>
      </c>
      <c r="E87" s="771"/>
      <c r="F87" s="771"/>
      <c r="G87" s="771"/>
      <c r="H87" s="28" t="s">
        <v>27</v>
      </c>
      <c r="I87" s="28"/>
      <c r="J87" s="28"/>
      <c r="K87" s="29" t="s">
        <v>24</v>
      </c>
      <c r="L87" s="28"/>
      <c r="M87" s="802" t="s">
        <v>233</v>
      </c>
      <c r="N87" s="802"/>
      <c r="O87" s="802"/>
      <c r="P87" s="802"/>
      <c r="Q87" s="778" t="str">
        <f>IF(OR($AB$80="20人未満",$C123=1),IF($K$78=5,$V$15,0),"")</f>
        <v/>
      </c>
      <c r="R87" s="778"/>
      <c r="S87" s="28" t="s">
        <v>25</v>
      </c>
      <c r="T87" s="219"/>
      <c r="U87" s="222"/>
      <c r="V87" s="222"/>
      <c r="W87" s="222"/>
      <c r="X87" s="222"/>
      <c r="Y87" s="220"/>
    </row>
    <row r="88" spans="1:31" s="78" customFormat="1" ht="18" customHeight="1">
      <c r="A88" s="201"/>
      <c r="B88" s="33"/>
      <c r="C88" s="34"/>
      <c r="D88" s="27"/>
      <c r="E88" s="771"/>
      <c r="F88" s="771"/>
      <c r="G88" s="771"/>
      <c r="H88" s="28"/>
      <c r="I88" s="28"/>
      <c r="J88" s="28"/>
      <c r="K88" s="29"/>
      <c r="L88" s="28"/>
      <c r="M88" s="152"/>
      <c r="N88" s="152"/>
      <c r="O88" s="152"/>
      <c r="P88" s="152"/>
      <c r="Q88" s="161"/>
      <c r="R88" s="161"/>
      <c r="S88" s="28"/>
      <c r="T88" s="219"/>
      <c r="U88" s="222"/>
      <c r="V88" s="222"/>
      <c r="W88" s="222"/>
      <c r="X88" s="222"/>
      <c r="Y88" s="220"/>
    </row>
    <row r="89" spans="1:31" s="78" customFormat="1" ht="33.75" customHeight="1">
      <c r="A89" s="201"/>
      <c r="B89" s="797" t="s">
        <v>114</v>
      </c>
      <c r="C89" s="798"/>
      <c r="D89" s="35" t="s">
        <v>232</v>
      </c>
      <c r="E89" s="787"/>
      <c r="F89" s="787"/>
      <c r="G89" s="787"/>
      <c r="H89" s="156" t="s">
        <v>27</v>
      </c>
      <c r="I89" s="156"/>
      <c r="J89" s="156"/>
      <c r="K89" s="36" t="s">
        <v>24</v>
      </c>
      <c r="L89" s="156"/>
      <c r="M89" s="788" t="s">
        <v>233</v>
      </c>
      <c r="N89" s="788"/>
      <c r="O89" s="788"/>
      <c r="P89" s="788"/>
      <c r="Q89" s="810" t="str">
        <f>IF(OR($AB$80="20人未満",$C123=1),IF($N$78=2,$V$15,0)+IF($N$78=3,$V$15,0),"")</f>
        <v/>
      </c>
      <c r="R89" s="810"/>
      <c r="S89" s="156" t="s">
        <v>25</v>
      </c>
      <c r="T89" s="219"/>
      <c r="U89" s="222"/>
      <c r="V89" s="222"/>
      <c r="W89" s="222"/>
      <c r="X89" s="222"/>
      <c r="Y89" s="220"/>
    </row>
    <row r="90" spans="1:31" s="78" customFormat="1" ht="9" customHeight="1">
      <c r="A90" s="201"/>
      <c r="B90" s="153"/>
      <c r="C90" s="154"/>
      <c r="D90" s="35"/>
      <c r="E90" s="155"/>
      <c r="F90" s="155"/>
      <c r="G90" s="155"/>
      <c r="H90" s="156"/>
      <c r="I90" s="156"/>
      <c r="J90" s="156"/>
      <c r="K90" s="36"/>
      <c r="L90" s="156"/>
      <c r="M90" s="156"/>
      <c r="N90" s="156"/>
      <c r="O90" s="156"/>
      <c r="P90" s="156"/>
      <c r="Q90" s="37"/>
      <c r="R90" s="37"/>
      <c r="S90" s="156"/>
      <c r="T90" s="219"/>
      <c r="U90" s="222"/>
      <c r="V90" s="222"/>
      <c r="W90" s="222"/>
      <c r="X90" s="222"/>
      <c r="Y90" s="220"/>
    </row>
    <row r="91" spans="1:31" s="78" customFormat="1" ht="22.5" customHeight="1">
      <c r="A91" s="2"/>
      <c r="B91" s="794" t="s">
        <v>427</v>
      </c>
      <c r="C91" s="795"/>
      <c r="D91" s="795"/>
      <c r="E91" s="795"/>
      <c r="F91" s="795"/>
      <c r="G91" s="795"/>
      <c r="H91" s="795"/>
      <c r="I91" s="795"/>
      <c r="J91" s="795"/>
      <c r="K91" s="795"/>
      <c r="L91" s="795"/>
      <c r="M91" s="795"/>
      <c r="N91" s="795"/>
      <c r="O91" s="795"/>
      <c r="P91" s="795"/>
      <c r="Q91" s="795"/>
      <c r="R91" s="795"/>
      <c r="S91" s="796"/>
      <c r="T91" s="9"/>
      <c r="U91" s="162"/>
      <c r="V91" s="162"/>
      <c r="W91" s="162"/>
      <c r="X91" s="162"/>
      <c r="Y91" s="10"/>
    </row>
    <row r="92" spans="1:31" s="78" customFormat="1" ht="33.75" customHeight="1">
      <c r="A92" s="2"/>
      <c r="B92" s="790" t="s">
        <v>234</v>
      </c>
      <c r="C92" s="791"/>
      <c r="D92" s="124" t="s">
        <v>232</v>
      </c>
      <c r="E92" s="792"/>
      <c r="F92" s="792"/>
      <c r="G92" s="792"/>
      <c r="H92" s="94" t="s">
        <v>27</v>
      </c>
      <c r="I92" s="94"/>
      <c r="J92" s="94"/>
      <c r="K92" s="92" t="s">
        <v>24</v>
      </c>
      <c r="L92" s="94"/>
      <c r="M92" s="793" t="s">
        <v>235</v>
      </c>
      <c r="N92" s="793"/>
      <c r="O92" s="793"/>
      <c r="P92" s="793"/>
      <c r="Q92" s="806" t="str">
        <f>IF(OR($AB$80="20人未満",$C$123=1),IF(AC92="",0,AC92),"")</f>
        <v/>
      </c>
      <c r="R92" s="806"/>
      <c r="S92" s="94" t="s">
        <v>25</v>
      </c>
      <c r="T92" s="9"/>
      <c r="U92" s="162"/>
      <c r="V92" s="162"/>
      <c r="W92" s="162"/>
      <c r="X92" s="162"/>
      <c r="Y92" s="10"/>
      <c r="AB92" s="294" t="e">
        <f>IF($U$41&gt;=0.5,"50％以上","50％未満")</f>
        <v>#DIV/0!</v>
      </c>
      <c r="AC92" s="295" t="e">
        <f>IF(AB92="50％以上",IF(OR(K78=1,K78=2),V49,""),"")</f>
        <v>#DIV/0!</v>
      </c>
      <c r="AD92" s="295" t="e">
        <f>IF(AB92="50％未満",IF(OR(K78=2,K78=1),U40,""),"")</f>
        <v>#DIV/0!</v>
      </c>
      <c r="AE92" s="295"/>
    </row>
    <row r="93" spans="1:31" s="78" customFormat="1" ht="9" customHeight="1">
      <c r="A93" s="2"/>
      <c r="B93" s="157"/>
      <c r="C93" s="158"/>
      <c r="D93" s="124"/>
      <c r="E93" s="159"/>
      <c r="F93" s="159"/>
      <c r="G93" s="159"/>
      <c r="H93" s="94"/>
      <c r="I93" s="94"/>
      <c r="J93" s="94"/>
      <c r="K93" s="92"/>
      <c r="L93" s="94"/>
      <c r="M93" s="94"/>
      <c r="N93" s="94"/>
      <c r="O93" s="94"/>
      <c r="P93" s="94"/>
      <c r="Q93" s="125"/>
      <c r="R93" s="125"/>
      <c r="S93" s="94"/>
      <c r="T93" s="9"/>
      <c r="U93" s="162"/>
      <c r="V93" s="162"/>
      <c r="W93" s="162"/>
      <c r="X93" s="162"/>
      <c r="Y93" s="10"/>
    </row>
    <row r="94" spans="1:31" s="78" customFormat="1" ht="22.5" customHeight="1">
      <c r="A94" s="2"/>
      <c r="B94" s="794" t="s">
        <v>428</v>
      </c>
      <c r="C94" s="795"/>
      <c r="D94" s="795"/>
      <c r="E94" s="795"/>
      <c r="F94" s="795"/>
      <c r="G94" s="795"/>
      <c r="H94" s="795"/>
      <c r="I94" s="795"/>
      <c r="J94" s="795"/>
      <c r="K94" s="795"/>
      <c r="L94" s="795"/>
      <c r="M94" s="795"/>
      <c r="N94" s="795"/>
      <c r="O94" s="795"/>
      <c r="P94" s="795"/>
      <c r="Q94" s="795"/>
      <c r="R94" s="795"/>
      <c r="S94" s="796"/>
      <c r="T94" s="9"/>
      <c r="U94" s="162"/>
      <c r="V94" s="162"/>
      <c r="W94" s="162"/>
      <c r="X94" s="162"/>
      <c r="Y94" s="10"/>
    </row>
    <row r="95" spans="1:31" s="78" customFormat="1" ht="33.75" customHeight="1">
      <c r="A95" s="2"/>
      <c r="B95" s="790" t="s">
        <v>234</v>
      </c>
      <c r="C95" s="791"/>
      <c r="D95" s="124" t="s">
        <v>230</v>
      </c>
      <c r="E95" s="792"/>
      <c r="F95" s="792"/>
      <c r="G95" s="792"/>
      <c r="H95" s="126" t="s">
        <v>236</v>
      </c>
      <c r="I95" s="94"/>
      <c r="J95" s="94"/>
      <c r="K95" s="92" t="s">
        <v>24</v>
      </c>
      <c r="L95" s="94"/>
      <c r="M95" s="793" t="s">
        <v>237</v>
      </c>
      <c r="N95" s="793"/>
      <c r="O95" s="793"/>
      <c r="P95" s="793"/>
      <c r="Q95" s="806" t="str">
        <f>IF(OR($AB$80="20人未満",$C$123=1),IF(AD92="",0,AD92),"")</f>
        <v/>
      </c>
      <c r="R95" s="806"/>
      <c r="S95" s="94" t="s">
        <v>25</v>
      </c>
      <c r="T95" s="9"/>
      <c r="U95" s="162"/>
      <c r="V95" s="162"/>
      <c r="W95" s="162"/>
      <c r="X95" s="162"/>
      <c r="Y95" s="10"/>
    </row>
    <row r="96" spans="1:31" s="78" customFormat="1" ht="9" customHeight="1">
      <c r="A96" s="2"/>
      <c r="B96" s="157"/>
      <c r="C96" s="158"/>
      <c r="D96" s="124"/>
      <c r="E96" s="159"/>
      <c r="F96" s="159"/>
      <c r="G96" s="159"/>
      <c r="H96" s="126"/>
      <c r="I96" s="94"/>
      <c r="J96" s="94"/>
      <c r="K96" s="92"/>
      <c r="L96" s="94"/>
      <c r="M96" s="160"/>
      <c r="N96" s="160"/>
      <c r="O96" s="160"/>
      <c r="P96" s="160"/>
      <c r="Q96" s="125"/>
      <c r="R96" s="125"/>
      <c r="S96" s="94"/>
      <c r="T96" s="9"/>
      <c r="U96" s="162"/>
      <c r="V96" s="162"/>
      <c r="W96" s="162"/>
      <c r="X96" s="162"/>
      <c r="Y96" s="10"/>
    </row>
    <row r="97" spans="1:25" s="78" customFormat="1" ht="30" customHeight="1">
      <c r="A97" s="201"/>
      <c r="B97" s="807" t="s">
        <v>144</v>
      </c>
      <c r="C97" s="808"/>
      <c r="D97" s="808"/>
      <c r="E97" s="808"/>
      <c r="F97" s="808"/>
      <c r="G97" s="808"/>
      <c r="H97" s="808"/>
      <c r="I97" s="808"/>
      <c r="J97" s="808"/>
      <c r="K97" s="808"/>
      <c r="L97" s="808"/>
      <c r="M97" s="808"/>
      <c r="N97" s="808"/>
      <c r="O97" s="808"/>
      <c r="P97" s="808"/>
      <c r="Q97" s="808"/>
      <c r="R97" s="808"/>
      <c r="S97" s="809"/>
      <c r="T97" s="219"/>
      <c r="U97" s="222"/>
      <c r="V97" s="222"/>
      <c r="W97" s="222"/>
      <c r="X97" s="222"/>
      <c r="Y97" s="220"/>
    </row>
    <row r="98" spans="1:25" s="78" customFormat="1" ht="32.25" customHeight="1">
      <c r="A98" s="201"/>
      <c r="B98" s="804" t="s">
        <v>110</v>
      </c>
      <c r="C98" s="801"/>
      <c r="D98" s="27" t="s">
        <v>232</v>
      </c>
      <c r="E98" s="805"/>
      <c r="F98" s="771"/>
      <c r="G98" s="771"/>
      <c r="H98" s="28" t="s">
        <v>27</v>
      </c>
      <c r="I98" s="28"/>
      <c r="J98" s="28"/>
      <c r="K98" s="29" t="s">
        <v>24</v>
      </c>
      <c r="L98" s="28"/>
      <c r="M98" s="802" t="s">
        <v>233</v>
      </c>
      <c r="N98" s="802"/>
      <c r="O98" s="802"/>
      <c r="P98" s="802"/>
      <c r="Q98" s="803" t="str">
        <f>IF(AND($AB$80="20人以上",$C$123=""),IF($K$78=1,$V$15,0)+IF($K$78=2,$V$15,0),"")</f>
        <v/>
      </c>
      <c r="R98" s="803"/>
      <c r="S98" s="28" t="s">
        <v>25</v>
      </c>
      <c r="T98" s="219"/>
      <c r="U98" s="222"/>
      <c r="V98" s="222"/>
      <c r="W98" s="222"/>
      <c r="X98" s="222"/>
      <c r="Y98" s="220"/>
    </row>
    <row r="99" spans="1:25" s="78" customFormat="1" ht="9" customHeight="1">
      <c r="A99" s="201"/>
      <c r="B99" s="30"/>
      <c r="C99" s="31"/>
      <c r="D99" s="27"/>
      <c r="E99" s="151"/>
      <c r="F99" s="151"/>
      <c r="G99" s="151"/>
      <c r="H99" s="28"/>
      <c r="I99" s="28"/>
      <c r="J99" s="28"/>
      <c r="K99" s="29"/>
      <c r="L99" s="28"/>
      <c r="M99" s="32"/>
      <c r="N99" s="32"/>
      <c r="O99" s="32"/>
      <c r="P99" s="32"/>
      <c r="Q99" s="224"/>
      <c r="R99" s="224"/>
      <c r="S99" s="28"/>
      <c r="T99" s="219"/>
      <c r="U99" s="222"/>
      <c r="V99" s="222"/>
      <c r="W99" s="222"/>
      <c r="X99" s="222"/>
      <c r="Y99" s="220"/>
    </row>
    <row r="100" spans="1:25" s="78" customFormat="1" ht="27.75" customHeight="1">
      <c r="A100" s="201"/>
      <c r="B100" s="800" t="s">
        <v>111</v>
      </c>
      <c r="C100" s="801"/>
      <c r="D100" s="27" t="s">
        <v>232</v>
      </c>
      <c r="E100" s="805"/>
      <c r="F100" s="771"/>
      <c r="G100" s="771"/>
      <c r="H100" s="28" t="s">
        <v>27</v>
      </c>
      <c r="I100" s="28"/>
      <c r="J100" s="28"/>
      <c r="K100" s="29" t="s">
        <v>24</v>
      </c>
      <c r="L100" s="28"/>
      <c r="M100" s="802" t="s">
        <v>233</v>
      </c>
      <c r="N100" s="802"/>
      <c r="O100" s="802"/>
      <c r="P100" s="802"/>
      <c r="Q100" s="803" t="str">
        <f>IF(AND($AB$80="20人以上",$C$123=""),IF($K$78=3,$V$15,0),"")</f>
        <v/>
      </c>
      <c r="R100" s="803"/>
      <c r="S100" s="28" t="s">
        <v>25</v>
      </c>
      <c r="T100" s="219"/>
      <c r="U100" s="222"/>
      <c r="V100" s="222"/>
      <c r="W100" s="222"/>
      <c r="X100" s="222"/>
      <c r="Y100" s="220"/>
    </row>
    <row r="101" spans="1:25" s="78" customFormat="1" ht="18" customHeight="1">
      <c r="A101" s="201"/>
      <c r="B101" s="33"/>
      <c r="C101" s="34"/>
      <c r="D101" s="27"/>
      <c r="E101" s="150"/>
      <c r="F101" s="151"/>
      <c r="G101" s="151"/>
      <c r="H101" s="28"/>
      <c r="I101" s="28"/>
      <c r="J101" s="28"/>
      <c r="K101" s="29"/>
      <c r="L101" s="28"/>
      <c r="M101" s="152"/>
      <c r="N101" s="152"/>
      <c r="O101" s="152"/>
      <c r="P101" s="152"/>
      <c r="Q101" s="161"/>
      <c r="R101" s="161"/>
      <c r="S101" s="28"/>
      <c r="T101" s="219"/>
      <c r="U101" s="222"/>
      <c r="V101" s="222"/>
      <c r="W101" s="222"/>
      <c r="X101" s="222"/>
      <c r="Y101" s="220"/>
    </row>
    <row r="102" spans="1:25" s="78" customFormat="1" ht="18" customHeight="1">
      <c r="A102" s="201"/>
      <c r="B102" s="800" t="s">
        <v>112</v>
      </c>
      <c r="C102" s="801"/>
      <c r="D102" s="27" t="s">
        <v>232</v>
      </c>
      <c r="E102" s="771"/>
      <c r="F102" s="771"/>
      <c r="G102" s="771"/>
      <c r="H102" s="28" t="s">
        <v>27</v>
      </c>
      <c r="I102" s="28"/>
      <c r="J102" s="28"/>
      <c r="K102" s="29" t="s">
        <v>24</v>
      </c>
      <c r="L102" s="28"/>
      <c r="M102" s="802" t="s">
        <v>233</v>
      </c>
      <c r="N102" s="802"/>
      <c r="O102" s="802"/>
      <c r="P102" s="802"/>
      <c r="Q102" s="803" t="str">
        <f>IF(AND($AB$80="20人以上",$C$123=""),IF($K$78=4,$V$15,0),"")</f>
        <v/>
      </c>
      <c r="R102" s="803"/>
      <c r="S102" s="28" t="s">
        <v>25</v>
      </c>
      <c r="T102" s="219"/>
      <c r="U102" s="222"/>
      <c r="V102" s="222"/>
      <c r="W102" s="222"/>
      <c r="X102" s="222"/>
      <c r="Y102" s="220"/>
    </row>
    <row r="103" spans="1:25" s="78" customFormat="1" ht="18" customHeight="1">
      <c r="A103" s="201"/>
      <c r="B103" s="33"/>
      <c r="C103" s="34"/>
      <c r="D103" s="27"/>
      <c r="E103" s="771"/>
      <c r="F103" s="771"/>
      <c r="G103" s="771"/>
      <c r="H103" s="28"/>
      <c r="I103" s="28"/>
      <c r="J103" s="28"/>
      <c r="K103" s="29"/>
      <c r="L103" s="28"/>
      <c r="M103" s="152"/>
      <c r="N103" s="152"/>
      <c r="O103" s="152"/>
      <c r="P103" s="152"/>
      <c r="Q103" s="161"/>
      <c r="R103" s="161"/>
      <c r="S103" s="28"/>
      <c r="T103" s="219"/>
      <c r="U103" s="222"/>
      <c r="V103" s="222"/>
      <c r="W103" s="222"/>
      <c r="X103" s="222"/>
      <c r="Y103" s="220"/>
    </row>
    <row r="104" spans="1:25" s="78" customFormat="1" ht="18" customHeight="1">
      <c r="A104" s="201"/>
      <c r="B104" s="800" t="s">
        <v>113</v>
      </c>
      <c r="C104" s="801"/>
      <c r="D104" s="27" t="s">
        <v>232</v>
      </c>
      <c r="E104" s="771"/>
      <c r="F104" s="771"/>
      <c r="G104" s="771"/>
      <c r="H104" s="28" t="s">
        <v>27</v>
      </c>
      <c r="I104" s="28"/>
      <c r="J104" s="28"/>
      <c r="K104" s="29" t="s">
        <v>24</v>
      </c>
      <c r="L104" s="28"/>
      <c r="M104" s="802" t="s">
        <v>233</v>
      </c>
      <c r="N104" s="802"/>
      <c r="O104" s="802"/>
      <c r="P104" s="802"/>
      <c r="Q104" s="803" t="str">
        <f>IF(AND($AB$80="20人以上",$C$123=""),IF($K$78=5,$V$15,0),"")</f>
        <v/>
      </c>
      <c r="R104" s="803"/>
      <c r="S104" s="28" t="s">
        <v>25</v>
      </c>
      <c r="T104" s="219"/>
      <c r="U104" s="222"/>
      <c r="V104" s="222"/>
      <c r="W104" s="222"/>
      <c r="X104" s="222"/>
      <c r="Y104" s="220"/>
    </row>
    <row r="105" spans="1:25" s="78" customFormat="1" ht="18" customHeight="1">
      <c r="A105" s="201"/>
      <c r="B105" s="33"/>
      <c r="C105" s="34"/>
      <c r="D105" s="27"/>
      <c r="E105" s="771"/>
      <c r="F105" s="771"/>
      <c r="G105" s="771"/>
      <c r="H105" s="28"/>
      <c r="I105" s="28"/>
      <c r="J105" s="28"/>
      <c r="K105" s="29"/>
      <c r="L105" s="28"/>
      <c r="M105" s="152"/>
      <c r="N105" s="152"/>
      <c r="O105" s="152"/>
      <c r="P105" s="152"/>
      <c r="Q105" s="161"/>
      <c r="R105" s="161"/>
      <c r="S105" s="28"/>
      <c r="T105" s="219"/>
      <c r="U105" s="222"/>
      <c r="V105" s="222"/>
      <c r="W105" s="222"/>
      <c r="X105" s="222"/>
      <c r="Y105" s="220"/>
    </row>
    <row r="106" spans="1:25" s="78" customFormat="1" ht="33.75" customHeight="1">
      <c r="A106" s="201"/>
      <c r="B106" s="797" t="s">
        <v>114</v>
      </c>
      <c r="C106" s="798"/>
      <c r="D106" s="35" t="s">
        <v>232</v>
      </c>
      <c r="E106" s="787"/>
      <c r="F106" s="787"/>
      <c r="G106" s="787"/>
      <c r="H106" s="156" t="s">
        <v>27</v>
      </c>
      <c r="I106" s="156"/>
      <c r="J106" s="156"/>
      <c r="K106" s="36" t="s">
        <v>24</v>
      </c>
      <c r="L106" s="156"/>
      <c r="M106" s="788" t="s">
        <v>233</v>
      </c>
      <c r="N106" s="788"/>
      <c r="O106" s="788"/>
      <c r="P106" s="788"/>
      <c r="Q106" s="799" t="str">
        <f>IF(AND($AB$80="20人以上",$C$123=""),IF($N$78=2,$V$15,0)+IF($N$78=3,$V$15,0),"")</f>
        <v/>
      </c>
      <c r="R106" s="799"/>
      <c r="S106" s="156" t="s">
        <v>25</v>
      </c>
      <c r="T106" s="219"/>
      <c r="U106" s="227"/>
      <c r="V106" s="227"/>
      <c r="W106" s="227"/>
      <c r="X106" s="227"/>
      <c r="Y106" s="220"/>
    </row>
    <row r="107" spans="1:25" s="78" customFormat="1" ht="9" customHeight="1">
      <c r="A107" s="201"/>
      <c r="B107" s="153"/>
      <c r="C107" s="154"/>
      <c r="D107" s="35"/>
      <c r="E107" s="155"/>
      <c r="F107" s="155"/>
      <c r="G107" s="155"/>
      <c r="H107" s="156"/>
      <c r="I107" s="156"/>
      <c r="J107" s="156"/>
      <c r="K107" s="36"/>
      <c r="L107" s="156"/>
      <c r="M107" s="156"/>
      <c r="N107" s="156"/>
      <c r="O107" s="156"/>
      <c r="P107" s="156"/>
      <c r="Q107" s="37"/>
      <c r="R107" s="37"/>
      <c r="S107" s="156"/>
      <c r="T107" s="219"/>
      <c r="U107" s="222"/>
      <c r="V107" s="222"/>
      <c r="W107" s="222"/>
      <c r="X107" s="222"/>
      <c r="Y107" s="220"/>
    </row>
    <row r="108" spans="1:25" s="78" customFormat="1" ht="22.5" customHeight="1">
      <c r="A108" s="2"/>
      <c r="B108" s="794" t="s">
        <v>427</v>
      </c>
      <c r="C108" s="795"/>
      <c r="D108" s="795"/>
      <c r="E108" s="795"/>
      <c r="F108" s="795"/>
      <c r="G108" s="795"/>
      <c r="H108" s="795"/>
      <c r="I108" s="795"/>
      <c r="J108" s="795"/>
      <c r="K108" s="795"/>
      <c r="L108" s="795"/>
      <c r="M108" s="795"/>
      <c r="N108" s="795"/>
      <c r="O108" s="795"/>
      <c r="P108" s="795"/>
      <c r="Q108" s="795"/>
      <c r="R108" s="795"/>
      <c r="S108" s="796"/>
      <c r="T108" s="9"/>
      <c r="U108" s="162"/>
      <c r="V108" s="162"/>
      <c r="W108" s="162"/>
      <c r="X108" s="162"/>
      <c r="Y108" s="10"/>
    </row>
    <row r="109" spans="1:25" s="78" customFormat="1" ht="33.75" customHeight="1">
      <c r="A109" s="2"/>
      <c r="B109" s="790" t="s">
        <v>234</v>
      </c>
      <c r="C109" s="791"/>
      <c r="D109" s="124" t="s">
        <v>232</v>
      </c>
      <c r="E109" s="792"/>
      <c r="F109" s="792"/>
      <c r="G109" s="792"/>
      <c r="H109" s="94" t="s">
        <v>27</v>
      </c>
      <c r="I109" s="94"/>
      <c r="J109" s="94"/>
      <c r="K109" s="92" t="s">
        <v>24</v>
      </c>
      <c r="L109" s="94"/>
      <c r="M109" s="793" t="s">
        <v>235</v>
      </c>
      <c r="N109" s="793"/>
      <c r="O109" s="793"/>
      <c r="P109" s="793"/>
      <c r="Q109" s="778" t="str">
        <f>IF(AND($AB$80="20人以上",$C$123=""),IF(AC92="",0,AC92),"")</f>
        <v/>
      </c>
      <c r="R109" s="778"/>
      <c r="S109" s="94" t="s">
        <v>25</v>
      </c>
      <c r="T109" s="9"/>
      <c r="U109" s="162"/>
      <c r="V109" s="162"/>
      <c r="W109" s="162"/>
      <c r="X109" s="162"/>
      <c r="Y109" s="10"/>
    </row>
    <row r="110" spans="1:25" s="78" customFormat="1" ht="9" customHeight="1">
      <c r="A110" s="2"/>
      <c r="B110" s="157"/>
      <c r="C110" s="158"/>
      <c r="D110" s="124"/>
      <c r="E110" s="159"/>
      <c r="F110" s="159"/>
      <c r="G110" s="159"/>
      <c r="H110" s="94"/>
      <c r="I110" s="94"/>
      <c r="J110" s="94"/>
      <c r="K110" s="92"/>
      <c r="L110" s="94"/>
      <c r="M110" s="94"/>
      <c r="N110" s="94"/>
      <c r="O110" s="94"/>
      <c r="P110" s="94"/>
      <c r="Q110" s="125"/>
      <c r="R110" s="125"/>
      <c r="S110" s="94"/>
      <c r="T110" s="9"/>
      <c r="U110" s="162"/>
      <c r="V110" s="162"/>
      <c r="W110" s="162"/>
      <c r="X110" s="162"/>
      <c r="Y110" s="10"/>
    </row>
    <row r="111" spans="1:25" s="78" customFormat="1" ht="22.5" customHeight="1">
      <c r="A111" s="2"/>
      <c r="B111" s="794" t="s">
        <v>428</v>
      </c>
      <c r="C111" s="795"/>
      <c r="D111" s="795"/>
      <c r="E111" s="795"/>
      <c r="F111" s="795"/>
      <c r="G111" s="795"/>
      <c r="H111" s="795"/>
      <c r="I111" s="795"/>
      <c r="J111" s="795"/>
      <c r="K111" s="795"/>
      <c r="L111" s="795"/>
      <c r="M111" s="795"/>
      <c r="N111" s="795"/>
      <c r="O111" s="795"/>
      <c r="P111" s="795"/>
      <c r="Q111" s="795"/>
      <c r="R111" s="795"/>
      <c r="S111" s="796"/>
      <c r="T111" s="9"/>
      <c r="U111" s="162"/>
      <c r="V111" s="162"/>
      <c r="W111" s="162"/>
      <c r="X111" s="162"/>
      <c r="Y111" s="10"/>
    </row>
    <row r="112" spans="1:25" s="78" customFormat="1" ht="33.75" customHeight="1">
      <c r="A112" s="2"/>
      <c r="B112" s="790" t="s">
        <v>234</v>
      </c>
      <c r="C112" s="791"/>
      <c r="D112" s="124" t="s">
        <v>232</v>
      </c>
      <c r="E112" s="792"/>
      <c r="F112" s="792"/>
      <c r="G112" s="792"/>
      <c r="H112" s="126" t="s">
        <v>236</v>
      </c>
      <c r="I112" s="94"/>
      <c r="J112" s="94"/>
      <c r="K112" s="92" t="s">
        <v>24</v>
      </c>
      <c r="L112" s="94"/>
      <c r="M112" s="793" t="s">
        <v>235</v>
      </c>
      <c r="N112" s="793"/>
      <c r="O112" s="793"/>
      <c r="P112" s="793"/>
      <c r="Q112" s="778" t="str">
        <f>IF(AND($AB$80="20人以上",$C$123=""),IF(AD92="",0,AD92),"")</f>
        <v/>
      </c>
      <c r="R112" s="778"/>
      <c r="S112" s="94" t="s">
        <v>25</v>
      </c>
      <c r="T112" s="9"/>
      <c r="U112" s="162"/>
      <c r="V112" s="162"/>
      <c r="W112" s="162"/>
      <c r="X112" s="162"/>
      <c r="Y112" s="10"/>
    </row>
    <row r="113" spans="1:32" s="78" customFormat="1" ht="9" customHeight="1">
      <c r="A113" s="2"/>
      <c r="B113" s="157"/>
      <c r="C113" s="158"/>
      <c r="D113" s="124"/>
      <c r="E113" s="159"/>
      <c r="F113" s="159"/>
      <c r="G113" s="159"/>
      <c r="H113" s="126"/>
      <c r="I113" s="94"/>
      <c r="J113" s="94"/>
      <c r="K113" s="92"/>
      <c r="L113" s="94"/>
      <c r="M113" s="160"/>
      <c r="N113" s="160"/>
      <c r="O113" s="160"/>
      <c r="P113" s="160"/>
      <c r="Q113" s="125"/>
      <c r="R113" s="125"/>
      <c r="S113" s="94"/>
      <c r="T113" s="9"/>
      <c r="U113" s="162"/>
      <c r="V113" s="162"/>
      <c r="W113" s="162"/>
      <c r="X113" s="162"/>
      <c r="Y113" s="10"/>
    </row>
    <row r="114" spans="1:32" s="231" customFormat="1" ht="19.5" customHeight="1">
      <c r="A114" s="228"/>
      <c r="B114" s="38" t="s">
        <v>115</v>
      </c>
      <c r="C114" s="39"/>
      <c r="D114" s="35" t="s">
        <v>238</v>
      </c>
      <c r="E114" s="787"/>
      <c r="F114" s="787"/>
      <c r="G114" s="787"/>
      <c r="H114" s="156" t="s">
        <v>27</v>
      </c>
      <c r="I114" s="156"/>
      <c r="J114" s="156"/>
      <c r="K114" s="36" t="s">
        <v>24</v>
      </c>
      <c r="L114" s="156"/>
      <c r="M114" s="788" t="s">
        <v>233</v>
      </c>
      <c r="N114" s="788"/>
      <c r="O114" s="788"/>
      <c r="P114" s="788"/>
      <c r="Q114" s="778">
        <f>V15</f>
        <v>0</v>
      </c>
      <c r="R114" s="778"/>
      <c r="S114" s="156" t="s">
        <v>43</v>
      </c>
      <c r="T114" s="229" t="s">
        <v>238</v>
      </c>
      <c r="U114" s="769">
        <f>E114*Q114</f>
        <v>0</v>
      </c>
      <c r="V114" s="769"/>
      <c r="W114" s="769"/>
      <c r="X114" s="769"/>
      <c r="Y114" s="230" t="s">
        <v>109</v>
      </c>
    </row>
    <row r="115" spans="1:32" s="78" customFormat="1" ht="6" customHeight="1">
      <c r="A115" s="201"/>
      <c r="B115" s="232"/>
      <c r="C115" s="233"/>
      <c r="D115" s="27"/>
      <c r="E115" s="151"/>
      <c r="F115" s="151"/>
      <c r="G115" s="151"/>
      <c r="H115" s="28"/>
      <c r="I115" s="28"/>
      <c r="J115" s="28"/>
      <c r="K115" s="29"/>
      <c r="L115" s="28"/>
      <c r="M115" s="152"/>
      <c r="N115" s="152"/>
      <c r="O115" s="152"/>
      <c r="P115" s="152"/>
      <c r="Q115" s="37"/>
      <c r="R115" s="37"/>
      <c r="S115" s="28"/>
      <c r="T115" s="219"/>
      <c r="U115" s="227"/>
      <c r="V115" s="227"/>
      <c r="W115" s="227"/>
      <c r="X115" s="227"/>
      <c r="Y115" s="220"/>
    </row>
    <row r="116" spans="1:32" s="78" customFormat="1" ht="15" customHeight="1" thickBot="1">
      <c r="A116" s="201"/>
      <c r="B116" s="217"/>
      <c r="C116" s="40" t="s">
        <v>116</v>
      </c>
      <c r="D116" s="40"/>
      <c r="E116" s="40"/>
      <c r="F116" s="40"/>
      <c r="G116" s="40"/>
      <c r="H116" s="127" t="s">
        <v>117</v>
      </c>
      <c r="I116" s="40"/>
      <c r="J116" s="40"/>
      <c r="K116" s="40"/>
      <c r="L116" s="40"/>
      <c r="M116" s="40"/>
      <c r="N116" s="40"/>
      <c r="O116" s="40"/>
      <c r="P116" s="40"/>
      <c r="Q116" s="40"/>
      <c r="R116" s="28"/>
      <c r="S116" s="28"/>
      <c r="T116" s="229"/>
      <c r="U116" s="768"/>
      <c r="V116" s="768"/>
      <c r="W116" s="768"/>
      <c r="X116" s="768"/>
      <c r="Y116" s="230"/>
    </row>
    <row r="117" spans="1:32" s="78" customFormat="1" ht="15" customHeight="1" thickBot="1">
      <c r="A117" s="201"/>
      <c r="B117" s="217"/>
      <c r="C117" s="234"/>
      <c r="D117" s="28" t="s">
        <v>118</v>
      </c>
      <c r="E117" s="28"/>
      <c r="F117" s="28"/>
      <c r="G117" s="28"/>
      <c r="H117" s="28"/>
      <c r="I117" s="28"/>
      <c r="J117" s="28"/>
      <c r="K117" s="29" t="s">
        <v>239</v>
      </c>
      <c r="L117" s="184" t="s">
        <v>120</v>
      </c>
      <c r="M117" s="28"/>
      <c r="N117" s="28"/>
      <c r="O117" s="28"/>
      <c r="P117" s="28"/>
      <c r="Q117" s="785">
        <f>U27</f>
        <v>0</v>
      </c>
      <c r="R117" s="786"/>
      <c r="S117" s="28" t="s">
        <v>43</v>
      </c>
      <c r="T117" s="219"/>
      <c r="U117" s="789"/>
      <c r="V117" s="789"/>
      <c r="W117" s="789"/>
      <c r="X117" s="789"/>
      <c r="Y117" s="220"/>
      <c r="AB117" s="235"/>
      <c r="AC117" s="235"/>
      <c r="AF117" s="235"/>
    </row>
    <row r="118" spans="1:32" s="78" customFormat="1" ht="15" customHeight="1" thickBot="1">
      <c r="A118" s="201"/>
      <c r="B118" s="217"/>
      <c r="C118" s="28"/>
      <c r="D118" s="27" t="s">
        <v>232</v>
      </c>
      <c r="E118" s="771"/>
      <c r="F118" s="771"/>
      <c r="G118" s="771"/>
      <c r="H118" s="28" t="s">
        <v>29</v>
      </c>
      <c r="I118" s="28"/>
      <c r="J118" s="28"/>
      <c r="K118" s="781"/>
      <c r="L118" s="781"/>
      <c r="M118" s="781"/>
      <c r="N118" s="781"/>
      <c r="O118" s="781"/>
      <c r="P118" s="781"/>
      <c r="Q118" s="781"/>
      <c r="R118" s="781"/>
      <c r="S118" s="782"/>
      <c r="T118" s="217"/>
      <c r="U118" s="236"/>
      <c r="V118" s="236"/>
      <c r="W118" s="236"/>
      <c r="X118" s="236"/>
      <c r="Y118" s="220"/>
      <c r="AB118" s="12"/>
      <c r="AC118" s="12"/>
      <c r="AD118" s="12"/>
      <c r="AE118" s="235"/>
      <c r="AF118" s="235"/>
    </row>
    <row r="119" spans="1:32" s="78" customFormat="1" ht="15" customHeight="1" thickBot="1">
      <c r="A119" s="201"/>
      <c r="B119" s="217"/>
      <c r="C119" s="237"/>
      <c r="D119" s="28" t="s">
        <v>119</v>
      </c>
      <c r="E119" s="28"/>
      <c r="F119" s="28"/>
      <c r="G119" s="28"/>
      <c r="H119" s="28"/>
      <c r="I119" s="28"/>
      <c r="J119" s="28"/>
      <c r="K119" s="29" t="s">
        <v>24</v>
      </c>
      <c r="L119" s="184" t="s">
        <v>120</v>
      </c>
      <c r="M119" s="238"/>
      <c r="N119" s="238"/>
      <c r="O119" s="238"/>
      <c r="P119" s="238"/>
      <c r="Q119" s="778">
        <f>U27</f>
        <v>0</v>
      </c>
      <c r="R119" s="778"/>
      <c r="S119" s="28" t="s">
        <v>25</v>
      </c>
      <c r="T119" s="219" t="s">
        <v>240</v>
      </c>
      <c r="U119" s="783">
        <f>IF(C119="○",AA120,IF(C117="○",AA119,0))</f>
        <v>0</v>
      </c>
      <c r="V119" s="783"/>
      <c r="W119" s="783"/>
      <c r="X119" s="783"/>
      <c r="Y119" s="220" t="s">
        <v>28</v>
      </c>
      <c r="AA119" s="784">
        <f>IF(Q119=0,0,ROUNDDOWN((40000*M120/Q120*Q119),0))</f>
        <v>0</v>
      </c>
      <c r="AB119" s="784"/>
      <c r="AC119" s="784"/>
      <c r="AD119" s="784"/>
      <c r="AE119" s="784"/>
    </row>
    <row r="120" spans="1:32" s="78" customFormat="1" ht="15" customHeight="1">
      <c r="A120" s="201"/>
      <c r="B120" s="217"/>
      <c r="C120" s="28"/>
      <c r="D120" s="27" t="s">
        <v>232</v>
      </c>
      <c r="E120" s="771"/>
      <c r="F120" s="771"/>
      <c r="G120" s="771"/>
      <c r="H120" s="28" t="s">
        <v>29</v>
      </c>
      <c r="I120" s="28"/>
      <c r="J120" s="28"/>
      <c r="K120" s="27" t="s">
        <v>232</v>
      </c>
      <c r="L120" s="29" t="s">
        <v>241</v>
      </c>
      <c r="M120" s="785">
        <f>+V15</f>
        <v>0</v>
      </c>
      <c r="N120" s="786"/>
      <c r="O120" s="29" t="s">
        <v>242</v>
      </c>
      <c r="P120" s="29" t="s">
        <v>243</v>
      </c>
      <c r="Q120" s="785">
        <f>+V17</f>
        <v>0</v>
      </c>
      <c r="R120" s="786"/>
      <c r="S120" s="28" t="s">
        <v>244</v>
      </c>
      <c r="T120" s="219"/>
      <c r="U120" s="227"/>
      <c r="V120" s="227"/>
      <c r="W120" s="227"/>
      <c r="X120" s="227"/>
      <c r="Y120" s="220"/>
      <c r="AA120" s="784" t="e">
        <f>IF(C117="○","",ROUNDDOWN((95000*M120/Q120*Q119),0))</f>
        <v>#DIV/0!</v>
      </c>
      <c r="AB120" s="784"/>
      <c r="AC120" s="784"/>
      <c r="AD120" s="784"/>
      <c r="AE120" s="784"/>
    </row>
    <row r="121" spans="1:32" s="78" customFormat="1" ht="8.25" customHeight="1">
      <c r="A121" s="201"/>
      <c r="B121" s="217"/>
      <c r="C121" s="28"/>
      <c r="D121" s="28"/>
      <c r="E121" s="28"/>
      <c r="F121" s="28"/>
      <c r="G121" s="28"/>
      <c r="H121" s="28"/>
      <c r="I121" s="28"/>
      <c r="J121" s="28"/>
      <c r="K121" s="28"/>
      <c r="L121" s="28"/>
      <c r="M121" s="27"/>
      <c r="N121" s="28"/>
      <c r="O121" s="28"/>
      <c r="P121" s="29"/>
      <c r="Q121" s="152"/>
      <c r="R121" s="152"/>
      <c r="S121" s="28"/>
      <c r="T121" s="217"/>
      <c r="U121" s="236"/>
      <c r="V121" s="236"/>
      <c r="W121" s="236"/>
      <c r="X121" s="236"/>
      <c r="Y121" s="220"/>
    </row>
    <row r="122" spans="1:32" s="78" customFormat="1" ht="13.5" customHeight="1" thickBot="1">
      <c r="A122" s="201"/>
      <c r="B122" s="217"/>
      <c r="C122" s="96"/>
      <c r="D122" s="96" t="s">
        <v>245</v>
      </c>
      <c r="E122" s="28"/>
      <c r="F122" s="28"/>
      <c r="G122" s="28"/>
      <c r="H122" s="28"/>
      <c r="I122" s="28"/>
      <c r="J122" s="28"/>
      <c r="K122" s="28"/>
      <c r="L122" s="28"/>
      <c r="M122" s="27"/>
      <c r="N122" s="28"/>
      <c r="O122" s="28"/>
      <c r="P122" s="29"/>
      <c r="Q122" s="152"/>
      <c r="R122" s="152"/>
      <c r="S122" s="28"/>
      <c r="T122" s="217"/>
      <c r="U122" s="236"/>
      <c r="V122" s="236"/>
      <c r="W122" s="236"/>
      <c r="X122" s="236"/>
      <c r="Y122" s="220"/>
    </row>
    <row r="123" spans="1:32" s="78" customFormat="1" ht="15" customHeight="1" thickBot="1">
      <c r="A123" s="201"/>
      <c r="B123" s="217"/>
      <c r="C123" s="41"/>
      <c r="D123" s="96" t="s">
        <v>121</v>
      </c>
      <c r="E123" s="28"/>
      <c r="F123" s="28"/>
      <c r="G123" s="28"/>
      <c r="H123" s="28"/>
      <c r="I123" s="28"/>
      <c r="J123" s="28"/>
      <c r="K123" s="28"/>
      <c r="L123" s="28"/>
      <c r="M123" s="27"/>
      <c r="N123" s="28"/>
      <c r="O123" s="28"/>
      <c r="P123" s="29"/>
      <c r="Q123" s="152"/>
      <c r="R123" s="152"/>
      <c r="S123" s="28"/>
      <c r="T123" s="217"/>
      <c r="U123" s="236"/>
      <c r="V123" s="236"/>
      <c r="W123" s="236"/>
      <c r="X123" s="236"/>
      <c r="Y123" s="220"/>
    </row>
    <row r="124" spans="1:32" s="78" customFormat="1" ht="15" customHeight="1">
      <c r="A124" s="201"/>
      <c r="B124" s="217"/>
      <c r="C124" s="152" t="s">
        <v>122</v>
      </c>
      <c r="D124" s="28"/>
      <c r="E124" s="28"/>
      <c r="F124" s="28"/>
      <c r="G124" s="28"/>
      <c r="H124" s="28"/>
      <c r="I124" s="28"/>
      <c r="J124" s="28"/>
      <c r="K124" s="28"/>
      <c r="L124" s="239"/>
      <c r="M124" s="239"/>
      <c r="N124" s="239"/>
      <c r="O124" s="239"/>
      <c r="P124" s="239"/>
      <c r="Q124" s="28"/>
      <c r="R124" s="28"/>
      <c r="S124" s="28"/>
      <c r="T124" s="217"/>
      <c r="U124" s="236"/>
      <c r="V124" s="236"/>
      <c r="W124" s="236"/>
      <c r="X124" s="236"/>
      <c r="Y124" s="220"/>
    </row>
    <row r="125" spans="1:32" s="78" customFormat="1" ht="15" customHeight="1" thickBot="1">
      <c r="A125" s="201"/>
      <c r="B125" s="217"/>
      <c r="C125" s="28"/>
      <c r="D125" s="240"/>
      <c r="E125" s="776"/>
      <c r="F125" s="776"/>
      <c r="G125" s="776"/>
      <c r="H125" s="776"/>
      <c r="I125" s="28"/>
      <c r="J125" s="28"/>
      <c r="K125" s="777" t="s">
        <v>123</v>
      </c>
      <c r="L125" s="777"/>
      <c r="M125" s="777"/>
      <c r="N125" s="777"/>
      <c r="O125" s="777"/>
      <c r="P125" s="777"/>
      <c r="Q125" s="778">
        <f>U27</f>
        <v>0</v>
      </c>
      <c r="R125" s="778"/>
      <c r="S125" s="28" t="s">
        <v>25</v>
      </c>
      <c r="T125" s="219" t="s">
        <v>240</v>
      </c>
      <c r="U125" s="770">
        <f>IF($C123=1,0,IF(C126="○",0,IF($U27&gt;19,538000,IF($U27&gt;1,269000,IF($U27=0,0,179000)))))</f>
        <v>0</v>
      </c>
      <c r="V125" s="770"/>
      <c r="W125" s="770"/>
      <c r="X125" s="770"/>
      <c r="Y125" s="220" t="s">
        <v>28</v>
      </c>
    </row>
    <row r="126" spans="1:32" s="78" customFormat="1" ht="15" customHeight="1" thickBot="1">
      <c r="A126" s="201"/>
      <c r="B126" s="217"/>
      <c r="C126" s="241"/>
      <c r="D126" s="779" t="s">
        <v>124</v>
      </c>
      <c r="E126" s="779"/>
      <c r="F126" s="779"/>
      <c r="G126" s="779"/>
      <c r="H126" s="779"/>
      <c r="I126" s="779"/>
      <c r="J126" s="779"/>
      <c r="K126" s="779"/>
      <c r="L126" s="779"/>
      <c r="M126" s="779"/>
      <c r="N126" s="779"/>
      <c r="O126" s="779"/>
      <c r="P126" s="779"/>
      <c r="Q126" s="779"/>
      <c r="R126" s="779"/>
      <c r="S126" s="780"/>
      <c r="T126" s="219" t="s">
        <v>240</v>
      </c>
      <c r="U126" s="770">
        <f>IF(C123=1,0,IF(C126="○",1076000,0))</f>
        <v>0</v>
      </c>
      <c r="V126" s="770"/>
      <c r="W126" s="770"/>
      <c r="X126" s="770"/>
      <c r="Y126" s="220" t="s">
        <v>28</v>
      </c>
    </row>
    <row r="127" spans="1:32" s="78" customFormat="1" ht="7.5" customHeight="1">
      <c r="A127" s="201"/>
      <c r="B127" s="217"/>
      <c r="C127" s="28"/>
      <c r="D127" s="779"/>
      <c r="E127" s="779"/>
      <c r="F127" s="779"/>
      <c r="G127" s="779"/>
      <c r="H127" s="779"/>
      <c r="I127" s="779"/>
      <c r="J127" s="779"/>
      <c r="K127" s="779"/>
      <c r="L127" s="779"/>
      <c r="M127" s="779"/>
      <c r="N127" s="779"/>
      <c r="O127" s="779"/>
      <c r="P127" s="779"/>
      <c r="Q127" s="779"/>
      <c r="R127" s="779"/>
      <c r="S127" s="780"/>
      <c r="T127" s="219"/>
      <c r="U127" s="227"/>
      <c r="V127" s="227"/>
      <c r="W127" s="227"/>
      <c r="X127" s="227"/>
      <c r="Y127" s="220"/>
    </row>
    <row r="128" spans="1:32" s="78" customFormat="1" ht="15" customHeight="1">
      <c r="A128" s="201"/>
      <c r="B128" s="217"/>
      <c r="C128" s="28"/>
      <c r="D128" s="240"/>
      <c r="E128" s="239"/>
      <c r="F128" s="152"/>
      <c r="G128" s="152"/>
      <c r="H128" s="152"/>
      <c r="I128" s="28"/>
      <c r="J128" s="28"/>
      <c r="K128" s="28"/>
      <c r="L128" s="28"/>
      <c r="M128" s="28"/>
      <c r="N128" s="28"/>
      <c r="O128" s="28"/>
      <c r="P128" s="28"/>
      <c r="Q128" s="28"/>
      <c r="R128" s="28"/>
      <c r="S128" s="28"/>
      <c r="T128" s="217"/>
      <c r="U128" s="236"/>
      <c r="V128" s="236"/>
      <c r="W128" s="236"/>
      <c r="X128" s="236"/>
      <c r="Y128" s="220"/>
    </row>
    <row r="129" spans="1:39" s="78" customFormat="1" ht="15" customHeight="1">
      <c r="A129" s="201"/>
      <c r="B129" s="217"/>
      <c r="C129" s="152" t="s">
        <v>125</v>
      </c>
      <c r="D129" s="28"/>
      <c r="E129" s="28"/>
      <c r="F129" s="28"/>
      <c r="G129" s="28"/>
      <c r="H129" s="28"/>
      <c r="I129" s="28"/>
      <c r="J129" s="28"/>
      <c r="K129" s="28"/>
      <c r="L129" s="28"/>
      <c r="M129" s="28"/>
      <c r="N129" s="28"/>
      <c r="O129" s="28"/>
      <c r="P129" s="28"/>
      <c r="Q129" s="28"/>
      <c r="R129" s="28"/>
      <c r="S129" s="28"/>
      <c r="T129" s="219" t="s">
        <v>240</v>
      </c>
      <c r="U129" s="770">
        <f>U130+U132</f>
        <v>0</v>
      </c>
      <c r="V129" s="770"/>
      <c r="W129" s="770"/>
      <c r="X129" s="770"/>
      <c r="Y129" s="220" t="s">
        <v>28</v>
      </c>
    </row>
    <row r="130" spans="1:39" s="78" customFormat="1" ht="15" customHeight="1">
      <c r="A130" s="201"/>
      <c r="B130" s="217"/>
      <c r="C130" s="152"/>
      <c r="D130" s="28" t="s">
        <v>126</v>
      </c>
      <c r="E130" s="28"/>
      <c r="F130" s="28"/>
      <c r="G130" s="28"/>
      <c r="H130" s="28"/>
      <c r="I130" s="28"/>
      <c r="J130" s="28"/>
      <c r="K130" s="28"/>
      <c r="L130" s="28"/>
      <c r="M130" s="28"/>
      <c r="N130" s="28"/>
      <c r="O130" s="28"/>
      <c r="P130" s="28"/>
      <c r="Q130" s="28"/>
      <c r="R130" s="28"/>
      <c r="S130" s="28"/>
      <c r="T130" s="219" t="s">
        <v>238</v>
      </c>
      <c r="U130" s="770">
        <f>IF($I$7="",0,IF(C123=1,0,240000))</f>
        <v>0</v>
      </c>
      <c r="V130" s="770"/>
      <c r="W130" s="770"/>
      <c r="X130" s="770"/>
      <c r="Y130" s="220" t="s">
        <v>109</v>
      </c>
    </row>
    <row r="131" spans="1:39" s="78" customFormat="1" ht="15" customHeight="1">
      <c r="A131" s="201"/>
      <c r="B131" s="217"/>
      <c r="C131" s="152"/>
      <c r="D131" s="28" t="s">
        <v>127</v>
      </c>
      <c r="E131" s="28"/>
      <c r="F131" s="28"/>
      <c r="G131" s="28"/>
      <c r="H131" s="28"/>
      <c r="I131" s="28"/>
      <c r="J131" s="28"/>
      <c r="K131" s="28"/>
      <c r="L131" s="28"/>
      <c r="M131" s="28"/>
      <c r="N131" s="28"/>
      <c r="O131" s="28"/>
      <c r="P131" s="28"/>
      <c r="Q131" s="28"/>
      <c r="R131" s="28"/>
      <c r="S131" s="28"/>
      <c r="T131" s="219"/>
      <c r="U131" s="227"/>
      <c r="V131" s="227"/>
      <c r="W131" s="227"/>
      <c r="X131" s="227"/>
      <c r="Y131" s="220"/>
    </row>
    <row r="132" spans="1:39" s="78" customFormat="1" ht="15" customHeight="1">
      <c r="A132" s="201"/>
      <c r="B132" s="217"/>
      <c r="C132" s="152"/>
      <c r="D132" s="28"/>
      <c r="E132" s="242"/>
      <c r="F132" s="242"/>
      <c r="G132" s="771"/>
      <c r="H132" s="771"/>
      <c r="I132" s="771"/>
      <c r="J132" s="28" t="s">
        <v>60</v>
      </c>
      <c r="K132" s="28" t="s">
        <v>246</v>
      </c>
      <c r="L132" s="774" t="s">
        <v>183</v>
      </c>
      <c r="M132" s="774"/>
      <c r="N132" s="774"/>
      <c r="O132" s="775"/>
      <c r="P132" s="775"/>
      <c r="Q132" s="28" t="s">
        <v>128</v>
      </c>
      <c r="R132" s="28"/>
      <c r="S132" s="28"/>
      <c r="T132" s="219" t="s">
        <v>247</v>
      </c>
      <c r="U132" s="770">
        <f>IF(C123=1,0,G132*O132)</f>
        <v>0</v>
      </c>
      <c r="V132" s="770"/>
      <c r="W132" s="770"/>
      <c r="X132" s="770"/>
      <c r="Y132" s="220" t="s">
        <v>109</v>
      </c>
      <c r="AM132" s="243">
        <v>0</v>
      </c>
    </row>
    <row r="133" spans="1:39" s="78" customFormat="1" ht="15" customHeight="1">
      <c r="A133" s="201"/>
      <c r="B133" s="217"/>
      <c r="C133" s="152"/>
      <c r="D133" s="28"/>
      <c r="E133" s="28"/>
      <c r="F133" s="28"/>
      <c r="G133" s="28"/>
      <c r="H133" s="28"/>
      <c r="I133" s="28"/>
      <c r="J133" s="28"/>
      <c r="K133" s="28"/>
      <c r="L133" s="28"/>
      <c r="M133" s="28"/>
      <c r="N133" s="244" t="s">
        <v>129</v>
      </c>
      <c r="O133" s="28"/>
      <c r="P133" s="28"/>
      <c r="Q133" s="28"/>
      <c r="R133" s="28"/>
      <c r="S133" s="28"/>
      <c r="T133" s="219"/>
      <c r="U133" s="227"/>
      <c r="V133" s="227"/>
      <c r="W133" s="227"/>
      <c r="X133" s="227"/>
      <c r="Y133" s="220"/>
      <c r="AM133" s="243">
        <v>1</v>
      </c>
    </row>
    <row r="134" spans="1:39" ht="15" customHeight="1">
      <c r="A134" s="201"/>
      <c r="B134" s="217"/>
      <c r="C134" s="152" t="s">
        <v>130</v>
      </c>
      <c r="D134" s="28"/>
      <c r="E134" s="28"/>
      <c r="F134" s="28"/>
      <c r="G134" s="28"/>
      <c r="H134" s="28"/>
      <c r="I134" s="28"/>
      <c r="J134" s="28"/>
      <c r="K134" s="28"/>
      <c r="L134" s="28"/>
      <c r="M134" s="28"/>
      <c r="N134" s="28"/>
      <c r="O134" s="28"/>
      <c r="P134" s="28"/>
      <c r="Q134" s="28"/>
      <c r="R134" s="28"/>
      <c r="S134" s="28"/>
      <c r="T134" s="217"/>
      <c r="U134" s="236"/>
      <c r="V134" s="236"/>
      <c r="W134" s="236"/>
      <c r="X134" s="236"/>
      <c r="Y134" s="220"/>
      <c r="AM134" s="207">
        <v>2</v>
      </c>
    </row>
    <row r="135" spans="1:39" ht="15.75" customHeight="1">
      <c r="A135" s="201"/>
      <c r="B135" s="217"/>
      <c r="C135" s="28"/>
      <c r="D135" s="27" t="s">
        <v>248</v>
      </c>
      <c r="E135" s="771"/>
      <c r="F135" s="771"/>
      <c r="G135" s="771"/>
      <c r="H135" s="28" t="s">
        <v>131</v>
      </c>
      <c r="I135" s="28"/>
      <c r="J135" s="28"/>
      <c r="K135" s="29" t="s">
        <v>24</v>
      </c>
      <c r="L135" s="28"/>
      <c r="M135" s="772" t="s">
        <v>132</v>
      </c>
      <c r="N135" s="772"/>
      <c r="O135" s="772"/>
      <c r="P135" s="206" t="s">
        <v>249</v>
      </c>
      <c r="Q135" s="773">
        <f>U55</f>
        <v>0</v>
      </c>
      <c r="R135" s="773"/>
      <c r="S135" s="28" t="s">
        <v>94</v>
      </c>
      <c r="T135" s="219" t="s">
        <v>250</v>
      </c>
      <c r="U135" s="770">
        <f>+IF(C123=1,0,E135*Q135)</f>
        <v>0</v>
      </c>
      <c r="V135" s="770"/>
      <c r="W135" s="770"/>
      <c r="X135" s="770"/>
      <c r="Y135" s="220" t="s">
        <v>28</v>
      </c>
    </row>
    <row r="136" spans="1:39" ht="15.75" customHeight="1">
      <c r="A136" s="201"/>
      <c r="B136" s="217"/>
      <c r="C136" s="28"/>
      <c r="D136" s="27"/>
      <c r="E136" s="151"/>
      <c r="F136" s="151"/>
      <c r="G136" s="151"/>
      <c r="H136" s="28"/>
      <c r="I136" s="28"/>
      <c r="J136" s="28"/>
      <c r="K136" s="29"/>
      <c r="L136" s="28"/>
      <c r="M136" s="32"/>
      <c r="N136" s="32"/>
      <c r="O136" s="32"/>
      <c r="P136" s="206"/>
      <c r="Q136" s="151"/>
      <c r="R136" s="151"/>
      <c r="S136" s="28"/>
      <c r="T136" s="219"/>
      <c r="U136" s="227"/>
      <c r="V136" s="227"/>
      <c r="W136" s="227"/>
      <c r="X136" s="227"/>
      <c r="Y136" s="220"/>
    </row>
    <row r="137" spans="1:39">
      <c r="A137" s="245"/>
      <c r="B137" s="246"/>
      <c r="C137" s="752" t="s">
        <v>184</v>
      </c>
      <c r="D137" s="752"/>
      <c r="E137" s="752"/>
      <c r="F137" s="752"/>
      <c r="G137" s="752"/>
      <c r="H137" s="752"/>
      <c r="I137" s="752"/>
      <c r="J137" s="752"/>
      <c r="K137" s="752"/>
      <c r="L137" s="752"/>
      <c r="M137" s="752"/>
      <c r="N137" s="752"/>
      <c r="O137" s="752"/>
      <c r="P137" s="247"/>
      <c r="Q137" s="203"/>
      <c r="R137" s="203"/>
      <c r="S137" s="248"/>
      <c r="T137" s="46"/>
      <c r="U137" s="770"/>
      <c r="V137" s="770"/>
      <c r="W137" s="770"/>
      <c r="X137" s="770"/>
      <c r="Y137" s="43"/>
    </row>
    <row r="138" spans="1:39" ht="16.5" customHeight="1">
      <c r="A138" s="245"/>
      <c r="B138" s="246"/>
      <c r="C138" s="208"/>
      <c r="D138" s="201" t="s">
        <v>134</v>
      </c>
      <c r="E138" s="201"/>
      <c r="F138" s="208"/>
      <c r="G138" s="208"/>
      <c r="H138" s="208"/>
      <c r="I138" s="208"/>
      <c r="J138" s="208"/>
      <c r="K138" s="208"/>
      <c r="L138" s="208"/>
      <c r="M138" s="208"/>
      <c r="N138" s="208"/>
      <c r="O138" s="208"/>
      <c r="P138" s="247"/>
      <c r="Q138" s="203"/>
      <c r="R138" s="203"/>
      <c r="S138" s="248"/>
      <c r="T138" s="46" t="s">
        <v>250</v>
      </c>
      <c r="U138" s="770">
        <f>U139+U140</f>
        <v>0</v>
      </c>
      <c r="V138" s="770"/>
      <c r="W138" s="770"/>
      <c r="X138" s="770"/>
      <c r="Y138" s="43" t="s">
        <v>28</v>
      </c>
    </row>
    <row r="139" spans="1:39" ht="25.5" customHeight="1">
      <c r="A139" s="245"/>
      <c r="B139" s="246"/>
      <c r="C139" s="40"/>
      <c r="D139" s="40"/>
      <c r="E139" s="765"/>
      <c r="F139" s="765"/>
      <c r="G139" s="205" t="s">
        <v>230</v>
      </c>
      <c r="H139" s="766"/>
      <c r="I139" s="766"/>
      <c r="J139" s="40" t="s">
        <v>133</v>
      </c>
      <c r="K139" s="40"/>
      <c r="L139" s="40"/>
      <c r="M139" s="203" t="s">
        <v>251</v>
      </c>
      <c r="N139" s="736" t="s">
        <v>432</v>
      </c>
      <c r="O139" s="767"/>
      <c r="P139" s="767"/>
      <c r="Q139" s="768">
        <f>U65</f>
        <v>0</v>
      </c>
      <c r="R139" s="768"/>
      <c r="S139" s="248" t="s">
        <v>99</v>
      </c>
      <c r="T139" s="249" t="s">
        <v>252</v>
      </c>
      <c r="U139" s="769">
        <f>H139*Q139</f>
        <v>0</v>
      </c>
      <c r="V139" s="769"/>
      <c r="W139" s="769"/>
      <c r="X139" s="769"/>
      <c r="Y139" s="248" t="s">
        <v>109</v>
      </c>
    </row>
    <row r="140" spans="1:39" ht="25.5" customHeight="1">
      <c r="A140" s="245"/>
      <c r="B140" s="246"/>
      <c r="C140" s="40"/>
      <c r="D140" s="40"/>
      <c r="E140" s="765"/>
      <c r="F140" s="765"/>
      <c r="G140" s="205" t="s">
        <v>253</v>
      </c>
      <c r="H140" s="766"/>
      <c r="I140" s="766"/>
      <c r="J140" s="40" t="s">
        <v>131</v>
      </c>
      <c r="K140" s="40"/>
      <c r="L140" s="40"/>
      <c r="M140" s="203" t="s">
        <v>254</v>
      </c>
      <c r="N140" s="736" t="s">
        <v>433</v>
      </c>
      <c r="O140" s="767"/>
      <c r="P140" s="767"/>
      <c r="Q140" s="768">
        <f>U66</f>
        <v>0</v>
      </c>
      <c r="R140" s="768"/>
      <c r="S140" s="248" t="s">
        <v>94</v>
      </c>
      <c r="T140" s="249" t="s">
        <v>255</v>
      </c>
      <c r="U140" s="769">
        <f>H140*Q140</f>
        <v>0</v>
      </c>
      <c r="V140" s="769"/>
      <c r="W140" s="769"/>
      <c r="X140" s="769"/>
      <c r="Y140" s="248" t="s">
        <v>109</v>
      </c>
    </row>
    <row r="141" spans="1:39" ht="12.75" customHeight="1">
      <c r="A141" s="245"/>
      <c r="B141" s="246"/>
      <c r="C141" s="40"/>
      <c r="D141" s="40"/>
      <c r="E141" s="250"/>
      <c r="F141" s="250"/>
      <c r="G141" s="205"/>
      <c r="H141" s="251"/>
      <c r="I141" s="251"/>
      <c r="J141" s="40"/>
      <c r="K141" s="40"/>
      <c r="L141" s="40"/>
      <c r="M141" s="203"/>
      <c r="N141" s="252"/>
      <c r="O141" s="247"/>
      <c r="P141" s="247"/>
      <c r="Q141" s="253"/>
      <c r="R141" s="253"/>
      <c r="S141" s="248"/>
      <c r="T141" s="249"/>
      <c r="U141" s="254"/>
      <c r="V141" s="254"/>
      <c r="W141" s="254"/>
      <c r="X141" s="254"/>
      <c r="Y141" s="248"/>
    </row>
    <row r="142" spans="1:39" ht="15" customHeight="1">
      <c r="A142" s="245"/>
      <c r="B142" s="246"/>
      <c r="C142" s="40"/>
      <c r="D142" s="201" t="s">
        <v>135</v>
      </c>
      <c r="E142" s="201"/>
      <c r="F142" s="208"/>
      <c r="G142" s="208"/>
      <c r="H142" s="208"/>
      <c r="I142" s="208"/>
      <c r="J142" s="208"/>
      <c r="K142" s="208"/>
      <c r="L142" s="208"/>
      <c r="M142" s="208"/>
      <c r="N142" s="208"/>
      <c r="O142" s="208"/>
      <c r="P142" s="247"/>
      <c r="Q142" s="253"/>
      <c r="R142" s="253"/>
      <c r="S142" s="248"/>
      <c r="T142" s="46" t="s">
        <v>250</v>
      </c>
      <c r="U142" s="770">
        <f>U143+U144</f>
        <v>0</v>
      </c>
      <c r="V142" s="770"/>
      <c r="W142" s="770"/>
      <c r="X142" s="770"/>
      <c r="Y142" s="43" t="s">
        <v>28</v>
      </c>
    </row>
    <row r="143" spans="1:39" ht="27.75" customHeight="1">
      <c r="A143" s="245"/>
      <c r="B143" s="246"/>
      <c r="C143" s="40"/>
      <c r="D143" s="40"/>
      <c r="E143" s="765"/>
      <c r="F143" s="765"/>
      <c r="G143" s="205" t="s">
        <v>230</v>
      </c>
      <c r="H143" s="766"/>
      <c r="I143" s="766"/>
      <c r="J143" s="40" t="s">
        <v>133</v>
      </c>
      <c r="K143" s="40"/>
      <c r="L143" s="40"/>
      <c r="M143" s="203" t="s">
        <v>251</v>
      </c>
      <c r="N143" s="736" t="s">
        <v>434</v>
      </c>
      <c r="O143" s="767"/>
      <c r="P143" s="767"/>
      <c r="Q143" s="768">
        <f>U67</f>
        <v>0</v>
      </c>
      <c r="R143" s="768"/>
      <c r="S143" s="248" t="s">
        <v>99</v>
      </c>
      <c r="T143" s="249" t="s">
        <v>252</v>
      </c>
      <c r="U143" s="769">
        <f>H143*Q143</f>
        <v>0</v>
      </c>
      <c r="V143" s="769"/>
      <c r="W143" s="769"/>
      <c r="X143" s="769"/>
      <c r="Y143" s="248" t="s">
        <v>109</v>
      </c>
    </row>
    <row r="144" spans="1:39" ht="27.75" customHeight="1">
      <c r="A144" s="245"/>
      <c r="B144" s="246"/>
      <c r="C144" s="40"/>
      <c r="D144" s="40"/>
      <c r="E144" s="765"/>
      <c r="F144" s="765"/>
      <c r="G144" s="205" t="s">
        <v>253</v>
      </c>
      <c r="H144" s="766"/>
      <c r="I144" s="766"/>
      <c r="J144" s="40" t="s">
        <v>131</v>
      </c>
      <c r="K144" s="40"/>
      <c r="L144" s="40"/>
      <c r="M144" s="203" t="s">
        <v>254</v>
      </c>
      <c r="N144" s="736" t="s">
        <v>435</v>
      </c>
      <c r="O144" s="767"/>
      <c r="P144" s="767"/>
      <c r="Q144" s="768">
        <f>U68</f>
        <v>0</v>
      </c>
      <c r="R144" s="768"/>
      <c r="S144" s="248" t="s">
        <v>94</v>
      </c>
      <c r="T144" s="249" t="s">
        <v>255</v>
      </c>
      <c r="U144" s="769">
        <f>H144*Q144</f>
        <v>0</v>
      </c>
      <c r="V144" s="769"/>
      <c r="W144" s="769"/>
      <c r="X144" s="769"/>
      <c r="Y144" s="248" t="s">
        <v>109</v>
      </c>
    </row>
    <row r="145" spans="1:28" ht="13.5" customHeight="1">
      <c r="A145" s="245"/>
      <c r="B145" s="246"/>
      <c r="C145" s="40"/>
      <c r="D145" s="40"/>
      <c r="E145" s="250"/>
      <c r="F145" s="250"/>
      <c r="G145" s="205"/>
      <c r="H145" s="251"/>
      <c r="I145" s="251"/>
      <c r="J145" s="40"/>
      <c r="K145" s="40"/>
      <c r="L145" s="40"/>
      <c r="M145" s="203"/>
      <c r="N145" s="252"/>
      <c r="O145" s="247"/>
      <c r="P145" s="247"/>
      <c r="Q145" s="253"/>
      <c r="R145" s="253"/>
      <c r="S145" s="248"/>
      <c r="T145" s="249"/>
      <c r="U145" s="254"/>
      <c r="V145" s="254"/>
      <c r="W145" s="254"/>
      <c r="X145" s="254"/>
      <c r="Y145" s="248"/>
    </row>
    <row r="146" spans="1:28">
      <c r="A146" s="245"/>
      <c r="B146" s="246"/>
      <c r="C146" s="752" t="s">
        <v>185</v>
      </c>
      <c r="D146" s="752"/>
      <c r="E146" s="752"/>
      <c r="F146" s="752"/>
      <c r="G146" s="752"/>
      <c r="H146" s="752"/>
      <c r="I146" s="752"/>
      <c r="J146" s="752"/>
      <c r="K146" s="752"/>
      <c r="L146" s="752"/>
      <c r="M146" s="752"/>
      <c r="N146" s="752"/>
      <c r="O146" s="752"/>
      <c r="P146" s="247"/>
      <c r="Q146" s="253"/>
      <c r="R146" s="253"/>
      <c r="S146" s="248"/>
      <c r="T146" s="46"/>
      <c r="U146" s="770"/>
      <c r="V146" s="770"/>
      <c r="W146" s="770"/>
      <c r="X146" s="770"/>
      <c r="Y146" s="43"/>
    </row>
    <row r="147" spans="1:28" ht="14.25" customHeight="1">
      <c r="A147" s="245"/>
      <c r="B147" s="246"/>
      <c r="C147" s="208"/>
      <c r="D147" s="201" t="s">
        <v>134</v>
      </c>
      <c r="E147" s="201"/>
      <c r="F147" s="208"/>
      <c r="G147" s="208"/>
      <c r="H147" s="208"/>
      <c r="I147" s="208"/>
      <c r="J147" s="208"/>
      <c r="K147" s="208"/>
      <c r="L147" s="208"/>
      <c r="M147" s="208"/>
      <c r="N147" s="208"/>
      <c r="O147" s="208"/>
      <c r="P147" s="247"/>
      <c r="Q147" s="253"/>
      <c r="R147" s="253"/>
      <c r="S147" s="248"/>
      <c r="T147" s="46" t="s">
        <v>250</v>
      </c>
      <c r="U147" s="770">
        <f>U148+U149</f>
        <v>0</v>
      </c>
      <c r="V147" s="770"/>
      <c r="W147" s="770"/>
      <c r="X147" s="770"/>
      <c r="Y147" s="43" t="s">
        <v>28</v>
      </c>
    </row>
    <row r="148" spans="1:28" ht="25.5" customHeight="1">
      <c r="A148" s="245"/>
      <c r="B148" s="246"/>
      <c r="C148" s="40"/>
      <c r="D148" s="40"/>
      <c r="E148" s="765"/>
      <c r="F148" s="765"/>
      <c r="G148" s="205" t="s">
        <v>230</v>
      </c>
      <c r="H148" s="766"/>
      <c r="I148" s="766"/>
      <c r="J148" s="40" t="s">
        <v>133</v>
      </c>
      <c r="K148" s="40"/>
      <c r="L148" s="40"/>
      <c r="M148" s="203" t="s">
        <v>251</v>
      </c>
      <c r="N148" s="736" t="s">
        <v>436</v>
      </c>
      <c r="O148" s="767"/>
      <c r="P148" s="767"/>
      <c r="Q148" s="768">
        <f>U70</f>
        <v>0</v>
      </c>
      <c r="R148" s="768"/>
      <c r="S148" s="248" t="s">
        <v>99</v>
      </c>
      <c r="T148" s="249" t="s">
        <v>252</v>
      </c>
      <c r="U148" s="769">
        <f>H148*Q148</f>
        <v>0</v>
      </c>
      <c r="V148" s="769"/>
      <c r="W148" s="769"/>
      <c r="X148" s="769"/>
      <c r="Y148" s="248" t="s">
        <v>109</v>
      </c>
    </row>
    <row r="149" spans="1:28" ht="25.5" customHeight="1">
      <c r="A149" s="245"/>
      <c r="B149" s="246"/>
      <c r="C149" s="40"/>
      <c r="D149" s="40"/>
      <c r="E149" s="765"/>
      <c r="F149" s="765"/>
      <c r="G149" s="205" t="s">
        <v>253</v>
      </c>
      <c r="H149" s="766"/>
      <c r="I149" s="766"/>
      <c r="J149" s="40" t="s">
        <v>131</v>
      </c>
      <c r="K149" s="40"/>
      <c r="L149" s="40"/>
      <c r="M149" s="203" t="s">
        <v>254</v>
      </c>
      <c r="N149" s="736" t="s">
        <v>437</v>
      </c>
      <c r="O149" s="767"/>
      <c r="P149" s="767"/>
      <c r="Q149" s="768">
        <f>U71</f>
        <v>0</v>
      </c>
      <c r="R149" s="768"/>
      <c r="S149" s="248" t="s">
        <v>94</v>
      </c>
      <c r="T149" s="249" t="s">
        <v>255</v>
      </c>
      <c r="U149" s="769">
        <f>H149*Q149</f>
        <v>0</v>
      </c>
      <c r="V149" s="769"/>
      <c r="W149" s="769"/>
      <c r="X149" s="769"/>
      <c r="Y149" s="248" t="s">
        <v>109</v>
      </c>
    </row>
    <row r="150" spans="1:28" ht="14.25" customHeight="1">
      <c r="A150" s="245"/>
      <c r="B150" s="246"/>
      <c r="C150" s="40"/>
      <c r="D150" s="40"/>
      <c r="E150" s="250"/>
      <c r="F150" s="250"/>
      <c r="G150" s="205"/>
      <c r="H150" s="251"/>
      <c r="I150" s="251"/>
      <c r="J150" s="40"/>
      <c r="K150" s="40"/>
      <c r="L150" s="40"/>
      <c r="M150" s="203"/>
      <c r="N150" s="252"/>
      <c r="O150" s="247"/>
      <c r="P150" s="247"/>
      <c r="Q150" s="253"/>
      <c r="R150" s="253"/>
      <c r="S150" s="248"/>
      <c r="T150" s="249"/>
      <c r="U150" s="254"/>
      <c r="V150" s="254"/>
      <c r="W150" s="254"/>
      <c r="X150" s="254"/>
      <c r="Y150" s="248"/>
    </row>
    <row r="151" spans="1:28" ht="15" customHeight="1">
      <c r="A151" s="245"/>
      <c r="B151" s="246"/>
      <c r="C151" s="40"/>
      <c r="D151" s="201" t="s">
        <v>135</v>
      </c>
      <c r="E151" s="201"/>
      <c r="F151" s="208"/>
      <c r="G151" s="208"/>
      <c r="H151" s="208"/>
      <c r="I151" s="208"/>
      <c r="J151" s="208"/>
      <c r="K151" s="208"/>
      <c r="L151" s="208"/>
      <c r="M151" s="208"/>
      <c r="N151" s="208"/>
      <c r="O151" s="208"/>
      <c r="P151" s="247"/>
      <c r="Q151" s="253"/>
      <c r="R151" s="253"/>
      <c r="S151" s="248"/>
      <c r="T151" s="46" t="s">
        <v>250</v>
      </c>
      <c r="U151" s="770">
        <f>U152+U153</f>
        <v>0</v>
      </c>
      <c r="V151" s="770"/>
      <c r="W151" s="770"/>
      <c r="X151" s="770"/>
      <c r="Y151" s="43" t="s">
        <v>28</v>
      </c>
    </row>
    <row r="152" spans="1:28" ht="27.75" customHeight="1">
      <c r="A152" s="245"/>
      <c r="B152" s="246"/>
      <c r="C152" s="40"/>
      <c r="D152" s="40"/>
      <c r="E152" s="765"/>
      <c r="F152" s="765"/>
      <c r="G152" s="205" t="s">
        <v>230</v>
      </c>
      <c r="H152" s="766"/>
      <c r="I152" s="766"/>
      <c r="J152" s="40" t="s">
        <v>133</v>
      </c>
      <c r="K152" s="40"/>
      <c r="L152" s="40"/>
      <c r="M152" s="203" t="s">
        <v>251</v>
      </c>
      <c r="N152" s="736" t="s">
        <v>438</v>
      </c>
      <c r="O152" s="767"/>
      <c r="P152" s="767"/>
      <c r="Q152" s="768">
        <f>U72</f>
        <v>0</v>
      </c>
      <c r="R152" s="768"/>
      <c r="S152" s="248" t="s">
        <v>99</v>
      </c>
      <c r="T152" s="249" t="s">
        <v>252</v>
      </c>
      <c r="U152" s="769">
        <f>H152*Q152</f>
        <v>0</v>
      </c>
      <c r="V152" s="769"/>
      <c r="W152" s="769"/>
      <c r="X152" s="769"/>
      <c r="Y152" s="248" t="s">
        <v>109</v>
      </c>
    </row>
    <row r="153" spans="1:28" ht="27.75" customHeight="1">
      <c r="A153" s="245"/>
      <c r="B153" s="246"/>
      <c r="C153" s="40"/>
      <c r="D153" s="40"/>
      <c r="E153" s="765"/>
      <c r="F153" s="765"/>
      <c r="G153" s="205" t="s">
        <v>253</v>
      </c>
      <c r="H153" s="766"/>
      <c r="I153" s="766"/>
      <c r="J153" s="40" t="s">
        <v>131</v>
      </c>
      <c r="K153" s="40"/>
      <c r="L153" s="40"/>
      <c r="M153" s="203" t="s">
        <v>254</v>
      </c>
      <c r="N153" s="736" t="s">
        <v>439</v>
      </c>
      <c r="O153" s="767"/>
      <c r="P153" s="767"/>
      <c r="Q153" s="768">
        <f>U73</f>
        <v>0</v>
      </c>
      <c r="R153" s="768"/>
      <c r="S153" s="248" t="s">
        <v>94</v>
      </c>
      <c r="T153" s="249" t="s">
        <v>255</v>
      </c>
      <c r="U153" s="769">
        <f>H153*Q153</f>
        <v>0</v>
      </c>
      <c r="V153" s="769"/>
      <c r="W153" s="769"/>
      <c r="X153" s="769"/>
      <c r="Y153" s="248" t="s">
        <v>109</v>
      </c>
    </row>
    <row r="154" spans="1:28" ht="8.25" customHeight="1">
      <c r="A154" s="201"/>
      <c r="B154" s="217"/>
      <c r="C154" s="752"/>
      <c r="D154" s="752"/>
      <c r="E154" s="752"/>
      <c r="F154" s="752"/>
      <c r="G154" s="752"/>
      <c r="H154" s="752"/>
      <c r="I154" s="752"/>
      <c r="J154" s="752"/>
      <c r="K154" s="752"/>
      <c r="L154" s="752"/>
      <c r="M154" s="752"/>
      <c r="N154" s="752"/>
      <c r="O154" s="752"/>
      <c r="P154" s="151"/>
      <c r="Q154" s="151"/>
      <c r="R154" s="151"/>
      <c r="S154" s="255"/>
      <c r="T154" s="219"/>
      <c r="U154" s="227"/>
      <c r="V154" s="227"/>
      <c r="W154" s="227"/>
      <c r="X154" s="227"/>
      <c r="Y154" s="255"/>
    </row>
    <row r="155" spans="1:28" ht="9" customHeight="1">
      <c r="A155" s="201"/>
      <c r="B155" s="217"/>
      <c r="C155" s="28"/>
      <c r="D155" s="29"/>
      <c r="E155" s="32"/>
      <c r="F155" s="32"/>
      <c r="G155" s="205"/>
      <c r="H155" s="251"/>
      <c r="I155" s="251"/>
      <c r="J155" s="40"/>
      <c r="K155" s="40"/>
      <c r="L155" s="40"/>
      <c r="M155" s="256"/>
      <c r="N155" s="257"/>
      <c r="O155" s="258"/>
      <c r="P155" s="258"/>
      <c r="Q155" s="203"/>
      <c r="R155" s="203"/>
      <c r="S155" s="28"/>
      <c r="T155" s="249"/>
      <c r="U155" s="254"/>
      <c r="V155" s="254"/>
      <c r="W155" s="254"/>
      <c r="X155" s="254"/>
      <c r="Y155" s="248"/>
    </row>
    <row r="156" spans="1:28" ht="15" customHeight="1">
      <c r="A156" s="201"/>
      <c r="B156" s="217"/>
      <c r="C156" s="28"/>
      <c r="D156" s="28"/>
      <c r="E156" s="28"/>
      <c r="F156" s="28"/>
      <c r="G156" s="28"/>
      <c r="H156" s="28"/>
      <c r="I156" s="28"/>
      <c r="J156" s="28"/>
      <c r="K156" s="28" t="s">
        <v>136</v>
      </c>
      <c r="L156" s="28"/>
      <c r="M156" s="28"/>
      <c r="N156" s="28"/>
      <c r="O156" s="28"/>
      <c r="P156" s="259"/>
      <c r="Q156" s="29"/>
      <c r="R156" s="29"/>
      <c r="S156" s="121"/>
      <c r="T156" s="219" t="s">
        <v>250</v>
      </c>
      <c r="U156" s="738" t="e">
        <f>U78+U117+U119+U125+U126+U129+U135+U138+U142+U147+U151</f>
        <v>#VALUE!</v>
      </c>
      <c r="V156" s="738"/>
      <c r="W156" s="738"/>
      <c r="X156" s="738"/>
      <c r="Y156" s="220" t="s">
        <v>28</v>
      </c>
      <c r="AB156" s="260"/>
    </row>
    <row r="157" spans="1:28" ht="6" customHeight="1" thickBot="1">
      <c r="A157" s="201"/>
      <c r="B157" s="261"/>
      <c r="C157" s="262"/>
      <c r="D157" s="262"/>
      <c r="E157" s="262"/>
      <c r="F157" s="262"/>
      <c r="G157" s="262"/>
      <c r="H157" s="262"/>
      <c r="I157" s="262"/>
      <c r="J157" s="262"/>
      <c r="K157" s="262"/>
      <c r="L157" s="262"/>
      <c r="M157" s="262"/>
      <c r="N157" s="262"/>
      <c r="O157" s="262"/>
      <c r="P157" s="262"/>
      <c r="Q157" s="262"/>
      <c r="R157" s="262"/>
      <c r="S157" s="263"/>
      <c r="T157" s="261"/>
      <c r="U157" s="262"/>
      <c r="V157" s="262"/>
      <c r="W157" s="262"/>
      <c r="X157" s="262"/>
      <c r="Y157" s="263"/>
    </row>
    <row r="158" spans="1:28" ht="30" customHeight="1" thickTop="1">
      <c r="A158" s="201"/>
      <c r="B158" s="753" t="s">
        <v>137</v>
      </c>
      <c r="C158" s="754"/>
      <c r="D158" s="754"/>
      <c r="E158" s="754"/>
      <c r="F158" s="754"/>
      <c r="G158" s="754"/>
      <c r="H158" s="754"/>
      <c r="I158" s="757"/>
      <c r="J158" s="757"/>
      <c r="K158" s="757"/>
      <c r="L158" s="757"/>
      <c r="M158" s="757"/>
      <c r="N158" s="758"/>
      <c r="O158" s="758"/>
      <c r="P158" s="758"/>
      <c r="Q158" s="758"/>
      <c r="R158" s="758"/>
      <c r="S158" s="42"/>
      <c r="T158" s="759" t="s">
        <v>256</v>
      </c>
      <c r="U158" s="760"/>
      <c r="V158" s="760"/>
      <c r="W158" s="760"/>
      <c r="X158" s="760"/>
      <c r="Y158" s="761"/>
    </row>
    <row r="159" spans="1:28" ht="30" customHeight="1" thickBot="1">
      <c r="A159" s="201"/>
      <c r="B159" s="755"/>
      <c r="C159" s="756"/>
      <c r="D159" s="756"/>
      <c r="E159" s="756"/>
      <c r="F159" s="756"/>
      <c r="G159" s="756"/>
      <c r="H159" s="762" t="s">
        <v>138</v>
      </c>
      <c r="I159" s="763"/>
      <c r="J159" s="763"/>
      <c r="K159" s="763"/>
      <c r="L159" s="763"/>
      <c r="M159" s="763"/>
      <c r="N159" s="764"/>
      <c r="O159" s="764"/>
      <c r="P159" s="764"/>
      <c r="Q159" s="764"/>
      <c r="R159" s="764"/>
      <c r="S159" s="43" t="s">
        <v>60</v>
      </c>
      <c r="T159" s="741"/>
      <c r="U159" s="742"/>
      <c r="V159" s="742"/>
      <c r="W159" s="742"/>
      <c r="X159" s="742"/>
      <c r="Y159" s="743"/>
      <c r="AB159" s="264" t="e">
        <f>U156</f>
        <v>#VALUE!</v>
      </c>
    </row>
    <row r="160" spans="1:28" ht="17.25" customHeight="1">
      <c r="A160" s="201"/>
      <c r="B160" s="44"/>
      <c r="C160" s="45"/>
      <c r="D160" s="45"/>
      <c r="E160" s="45"/>
      <c r="F160" s="45"/>
      <c r="G160" s="45"/>
      <c r="H160" s="45"/>
      <c r="I160" s="45"/>
      <c r="J160" s="128" t="s">
        <v>257</v>
      </c>
      <c r="K160" s="40"/>
      <c r="L160" s="40"/>
      <c r="M160" s="40"/>
      <c r="N160" s="40"/>
      <c r="O160" s="40"/>
      <c r="P160" s="40"/>
      <c r="Q160" s="40"/>
      <c r="R160" s="40"/>
      <c r="S160" s="43"/>
      <c r="T160" s="46" t="s">
        <v>258</v>
      </c>
      <c r="U160" s="738">
        <f>ROUNDDOWN(IF(N159&gt;7200000,U156*0.8,0),0)</f>
        <v>0</v>
      </c>
      <c r="V160" s="738"/>
      <c r="W160" s="738"/>
      <c r="X160" s="738"/>
      <c r="Y160" s="43" t="s">
        <v>28</v>
      </c>
      <c r="AB160" s="264">
        <f>U160</f>
        <v>0</v>
      </c>
    </row>
    <row r="161" spans="1:28" ht="28.5" customHeight="1">
      <c r="A161" s="201"/>
      <c r="B161" s="47"/>
      <c r="C161" s="48"/>
      <c r="D161" s="48"/>
      <c r="E161" s="48"/>
      <c r="F161" s="48"/>
      <c r="G161" s="48"/>
      <c r="H161" s="739" t="s">
        <v>259</v>
      </c>
      <c r="I161" s="739"/>
      <c r="J161" s="739"/>
      <c r="K161" s="739"/>
      <c r="L161" s="739"/>
      <c r="M161" s="739"/>
      <c r="N161" s="739"/>
      <c r="O161" s="739"/>
      <c r="P161" s="739"/>
      <c r="Q161" s="739"/>
      <c r="R161" s="739"/>
      <c r="S161" s="740"/>
      <c r="T161" s="741" t="s">
        <v>145</v>
      </c>
      <c r="U161" s="742"/>
      <c r="V161" s="742"/>
      <c r="W161" s="742"/>
      <c r="X161" s="742"/>
      <c r="Y161" s="743"/>
      <c r="AB161" s="260">
        <f>U163</f>
        <v>0</v>
      </c>
    </row>
    <row r="162" spans="1:28" ht="30" customHeight="1">
      <c r="A162" s="201"/>
      <c r="B162" s="744" t="s">
        <v>146</v>
      </c>
      <c r="C162" s="745"/>
      <c r="D162" s="745"/>
      <c r="E162" s="745"/>
      <c r="F162" s="745"/>
      <c r="G162" s="745"/>
      <c r="H162" s="748"/>
      <c r="I162" s="748"/>
      <c r="J162" s="748"/>
      <c r="K162" s="49"/>
      <c r="L162" s="49"/>
      <c r="M162" s="49"/>
      <c r="N162" s="50"/>
      <c r="O162" s="50"/>
      <c r="P162" s="50"/>
      <c r="Q162" s="50"/>
      <c r="R162" s="50"/>
      <c r="S162" s="51"/>
      <c r="T162" s="741"/>
      <c r="U162" s="742"/>
      <c r="V162" s="742"/>
      <c r="W162" s="742"/>
      <c r="X162" s="742"/>
      <c r="Y162" s="743"/>
    </row>
    <row r="163" spans="1:28" ht="30" customHeight="1" thickBot="1">
      <c r="A163" s="201"/>
      <c r="B163" s="746"/>
      <c r="C163" s="747"/>
      <c r="D163" s="747"/>
      <c r="E163" s="747"/>
      <c r="F163" s="747"/>
      <c r="G163" s="747"/>
      <c r="H163" s="749"/>
      <c r="I163" s="750"/>
      <c r="J163" s="750"/>
      <c r="K163" s="750"/>
      <c r="L163" s="750"/>
      <c r="M163" s="750"/>
      <c r="N163" s="751"/>
      <c r="O163" s="751"/>
      <c r="P163" s="751"/>
      <c r="Q163" s="751"/>
      <c r="R163" s="751"/>
      <c r="S163" s="43" t="s">
        <v>43</v>
      </c>
      <c r="T163" s="46" t="s">
        <v>240</v>
      </c>
      <c r="U163" s="738">
        <f>ROUNDDOWN(IF(AND(N159&gt;6300000,N159&lt;=7200000),U156*0.9,0),0)</f>
        <v>0</v>
      </c>
      <c r="V163" s="738"/>
      <c r="W163" s="738"/>
      <c r="X163" s="738"/>
      <c r="Y163" s="43" t="s">
        <v>28</v>
      </c>
    </row>
    <row r="164" spans="1:28" ht="43.5" customHeight="1">
      <c r="A164" s="201"/>
      <c r="B164" s="735" t="s">
        <v>260</v>
      </c>
      <c r="C164" s="736"/>
      <c r="D164" s="736"/>
      <c r="E164" s="736"/>
      <c r="F164" s="736"/>
      <c r="G164" s="736"/>
      <c r="H164" s="736"/>
      <c r="I164" s="736"/>
      <c r="J164" s="736"/>
      <c r="K164" s="736"/>
      <c r="L164" s="736"/>
      <c r="M164" s="736"/>
      <c r="N164" s="736"/>
      <c r="O164" s="736"/>
      <c r="P164" s="736"/>
      <c r="Q164" s="736"/>
      <c r="R164" s="736"/>
      <c r="S164" s="737"/>
      <c r="T164" s="46"/>
      <c r="U164" s="52"/>
      <c r="V164" s="52"/>
      <c r="W164" s="52"/>
      <c r="X164" s="52"/>
      <c r="Y164" s="43"/>
    </row>
    <row r="165" spans="1:28" ht="6" customHeight="1">
      <c r="A165" s="201"/>
      <c r="B165" s="53"/>
      <c r="C165" s="54"/>
      <c r="D165" s="54"/>
      <c r="E165" s="54"/>
      <c r="F165" s="54"/>
      <c r="G165" s="54"/>
      <c r="H165" s="54"/>
      <c r="I165" s="54"/>
      <c r="J165" s="54"/>
      <c r="K165" s="54"/>
      <c r="L165" s="54"/>
      <c r="M165" s="54"/>
      <c r="N165" s="54"/>
      <c r="O165" s="54"/>
      <c r="P165" s="54"/>
      <c r="Q165" s="54"/>
      <c r="R165" s="54"/>
      <c r="S165" s="55"/>
      <c r="T165" s="47"/>
      <c r="U165" s="48"/>
      <c r="V165" s="48"/>
      <c r="W165" s="48"/>
      <c r="X165" s="48"/>
      <c r="Y165" s="56"/>
    </row>
    <row r="166" spans="1:28" ht="15.75" customHeight="1">
      <c r="A166" s="245"/>
      <c r="B166" s="265" t="s">
        <v>139</v>
      </c>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row>
    <row r="167" spans="1:28" ht="11.1" customHeight="1">
      <c r="A167" s="201"/>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row>
    <row r="168" spans="1:28" ht="11.25" customHeight="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row>
  </sheetData>
  <mergeCells count="253">
    <mergeCell ref="A3:Y3"/>
    <mergeCell ref="N6:Y6"/>
    <mergeCell ref="B8:Y9"/>
    <mergeCell ref="B13:L14"/>
    <mergeCell ref="M13:Y13"/>
    <mergeCell ref="M14:P14"/>
    <mergeCell ref="Q14:T14"/>
    <mergeCell ref="U14:Y14"/>
    <mergeCell ref="M17:O17"/>
    <mergeCell ref="Q17:S17"/>
    <mergeCell ref="V17:X17"/>
    <mergeCell ref="B19:Y19"/>
    <mergeCell ref="J24:M24"/>
    <mergeCell ref="T24:X24"/>
    <mergeCell ref="M15:O15"/>
    <mergeCell ref="Q15:S15"/>
    <mergeCell ref="V15:X15"/>
    <mergeCell ref="M16:O16"/>
    <mergeCell ref="Q16:S16"/>
    <mergeCell ref="V16:X16"/>
    <mergeCell ref="J31:M31"/>
    <mergeCell ref="T31:X31"/>
    <mergeCell ref="B32:Y33"/>
    <mergeCell ref="B34:Y35"/>
    <mergeCell ref="J38:M38"/>
    <mergeCell ref="U38:X38"/>
    <mergeCell ref="J25:M25"/>
    <mergeCell ref="T25:X25"/>
    <mergeCell ref="U26:X26"/>
    <mergeCell ref="U27:X27"/>
    <mergeCell ref="J30:M30"/>
    <mergeCell ref="T30:X30"/>
    <mergeCell ref="M48:O48"/>
    <mergeCell ref="Q48:S48"/>
    <mergeCell ref="V48:X48"/>
    <mergeCell ref="B49:L49"/>
    <mergeCell ref="M49:O49"/>
    <mergeCell ref="Q49:S49"/>
    <mergeCell ref="V49:X49"/>
    <mergeCell ref="J39:M39"/>
    <mergeCell ref="U39:X39"/>
    <mergeCell ref="U40:X40"/>
    <mergeCell ref="U41:X41"/>
    <mergeCell ref="B43:Y43"/>
    <mergeCell ref="B46:L47"/>
    <mergeCell ref="M46:Y46"/>
    <mergeCell ref="M47:P47"/>
    <mergeCell ref="Q47:T47"/>
    <mergeCell ref="U47:Y47"/>
    <mergeCell ref="B51:Y51"/>
    <mergeCell ref="Q55:S55"/>
    <mergeCell ref="U55:X55"/>
    <mergeCell ref="V57:W58"/>
    <mergeCell ref="X57:Y58"/>
    <mergeCell ref="B59:B60"/>
    <mergeCell ref="C59:U60"/>
    <mergeCell ref="V59:W60"/>
    <mergeCell ref="X59:Y60"/>
    <mergeCell ref="A67:M68"/>
    <mergeCell ref="N67:O68"/>
    <mergeCell ref="P67:S67"/>
    <mergeCell ref="U67:X67"/>
    <mergeCell ref="P68:S68"/>
    <mergeCell ref="U68:X68"/>
    <mergeCell ref="B61:B62"/>
    <mergeCell ref="C61:U62"/>
    <mergeCell ref="V61:W62"/>
    <mergeCell ref="X61:Y62"/>
    <mergeCell ref="A65:M66"/>
    <mergeCell ref="N65:O66"/>
    <mergeCell ref="P65:S65"/>
    <mergeCell ref="U65:X65"/>
    <mergeCell ref="P66:S66"/>
    <mergeCell ref="U66:X66"/>
    <mergeCell ref="A72:M73"/>
    <mergeCell ref="N72:O73"/>
    <mergeCell ref="P72:S72"/>
    <mergeCell ref="U72:X72"/>
    <mergeCell ref="P73:S73"/>
    <mergeCell ref="U73:X73"/>
    <mergeCell ref="A70:M71"/>
    <mergeCell ref="N70:O71"/>
    <mergeCell ref="P70:S70"/>
    <mergeCell ref="U70:X70"/>
    <mergeCell ref="P71:S71"/>
    <mergeCell ref="U71:X71"/>
    <mergeCell ref="H77:Y77"/>
    <mergeCell ref="I78:J78"/>
    <mergeCell ref="U78:X78"/>
    <mergeCell ref="U79:X79"/>
    <mergeCell ref="B80:S80"/>
    <mergeCell ref="B81:C81"/>
    <mergeCell ref="E81:G81"/>
    <mergeCell ref="M81:P81"/>
    <mergeCell ref="Q81:R81"/>
    <mergeCell ref="E86:G86"/>
    <mergeCell ref="B87:C87"/>
    <mergeCell ref="E87:G87"/>
    <mergeCell ref="M87:P87"/>
    <mergeCell ref="Q87:R87"/>
    <mergeCell ref="E88:G88"/>
    <mergeCell ref="B83:C83"/>
    <mergeCell ref="E83:G83"/>
    <mergeCell ref="M83:P83"/>
    <mergeCell ref="Q83:R83"/>
    <mergeCell ref="B85:C85"/>
    <mergeCell ref="E85:G85"/>
    <mergeCell ref="M85:P85"/>
    <mergeCell ref="Q85:R85"/>
    <mergeCell ref="B89:C89"/>
    <mergeCell ref="E89:G89"/>
    <mergeCell ref="M89:P89"/>
    <mergeCell ref="Q89:R89"/>
    <mergeCell ref="B91:S91"/>
    <mergeCell ref="B92:C92"/>
    <mergeCell ref="E92:G92"/>
    <mergeCell ref="M92:P92"/>
    <mergeCell ref="Q92:R92"/>
    <mergeCell ref="B98:C98"/>
    <mergeCell ref="E98:G98"/>
    <mergeCell ref="M98:P98"/>
    <mergeCell ref="Q98:R98"/>
    <mergeCell ref="B100:C100"/>
    <mergeCell ref="E100:G100"/>
    <mergeCell ref="M100:P100"/>
    <mergeCell ref="Q100:R100"/>
    <mergeCell ref="B94:S94"/>
    <mergeCell ref="B95:C95"/>
    <mergeCell ref="E95:G95"/>
    <mergeCell ref="M95:P95"/>
    <mergeCell ref="Q95:R95"/>
    <mergeCell ref="B97:S97"/>
    <mergeCell ref="E105:G105"/>
    <mergeCell ref="B106:C106"/>
    <mergeCell ref="E106:G106"/>
    <mergeCell ref="M106:P106"/>
    <mergeCell ref="Q106:R106"/>
    <mergeCell ref="B108:S108"/>
    <mergeCell ref="B102:C102"/>
    <mergeCell ref="E102:G102"/>
    <mergeCell ref="M102:P102"/>
    <mergeCell ref="Q102:R102"/>
    <mergeCell ref="E103:G103"/>
    <mergeCell ref="B104:C104"/>
    <mergeCell ref="E104:G104"/>
    <mergeCell ref="M104:P104"/>
    <mergeCell ref="Q104:R104"/>
    <mergeCell ref="B109:C109"/>
    <mergeCell ref="E109:G109"/>
    <mergeCell ref="M109:P109"/>
    <mergeCell ref="Q109:R109"/>
    <mergeCell ref="B111:S111"/>
    <mergeCell ref="B112:C112"/>
    <mergeCell ref="E112:G112"/>
    <mergeCell ref="M112:P112"/>
    <mergeCell ref="Q112:R112"/>
    <mergeCell ref="AA119:AE119"/>
    <mergeCell ref="E120:G120"/>
    <mergeCell ref="M120:N120"/>
    <mergeCell ref="Q120:R120"/>
    <mergeCell ref="AA120:AE120"/>
    <mergeCell ref="E114:G114"/>
    <mergeCell ref="M114:P114"/>
    <mergeCell ref="Q114:R114"/>
    <mergeCell ref="U114:X114"/>
    <mergeCell ref="U116:X116"/>
    <mergeCell ref="Q117:R117"/>
    <mergeCell ref="U117:X117"/>
    <mergeCell ref="E125:H125"/>
    <mergeCell ref="K125:P125"/>
    <mergeCell ref="Q125:R125"/>
    <mergeCell ref="U125:X125"/>
    <mergeCell ref="D126:S127"/>
    <mergeCell ref="U126:X126"/>
    <mergeCell ref="E118:G118"/>
    <mergeCell ref="K118:S118"/>
    <mergeCell ref="Q119:R119"/>
    <mergeCell ref="U119:X119"/>
    <mergeCell ref="E135:G135"/>
    <mergeCell ref="M135:O135"/>
    <mergeCell ref="Q135:R135"/>
    <mergeCell ref="U135:X135"/>
    <mergeCell ref="C137:O137"/>
    <mergeCell ref="U137:X137"/>
    <mergeCell ref="U129:X129"/>
    <mergeCell ref="U130:X130"/>
    <mergeCell ref="G132:I132"/>
    <mergeCell ref="L132:N132"/>
    <mergeCell ref="O132:P132"/>
    <mergeCell ref="U132:X132"/>
    <mergeCell ref="E140:F140"/>
    <mergeCell ref="H140:I140"/>
    <mergeCell ref="N140:P140"/>
    <mergeCell ref="Q140:R140"/>
    <mergeCell ref="U140:X140"/>
    <mergeCell ref="U142:X142"/>
    <mergeCell ref="U138:X138"/>
    <mergeCell ref="E139:F139"/>
    <mergeCell ref="H139:I139"/>
    <mergeCell ref="N139:P139"/>
    <mergeCell ref="Q139:R139"/>
    <mergeCell ref="U139:X139"/>
    <mergeCell ref="E143:F143"/>
    <mergeCell ref="H143:I143"/>
    <mergeCell ref="N143:P143"/>
    <mergeCell ref="Q143:R143"/>
    <mergeCell ref="U143:X143"/>
    <mergeCell ref="E144:F144"/>
    <mergeCell ref="H144:I144"/>
    <mergeCell ref="N144:P144"/>
    <mergeCell ref="Q144:R144"/>
    <mergeCell ref="U144:X144"/>
    <mergeCell ref="E149:F149"/>
    <mergeCell ref="H149:I149"/>
    <mergeCell ref="N149:P149"/>
    <mergeCell ref="Q149:R149"/>
    <mergeCell ref="U149:X149"/>
    <mergeCell ref="U151:X151"/>
    <mergeCell ref="C146:O146"/>
    <mergeCell ref="U146:X146"/>
    <mergeCell ref="U147:X147"/>
    <mergeCell ref="E148:F148"/>
    <mergeCell ref="H148:I148"/>
    <mergeCell ref="N148:P148"/>
    <mergeCell ref="Q148:R148"/>
    <mergeCell ref="U148:X148"/>
    <mergeCell ref="C154:O154"/>
    <mergeCell ref="U156:X156"/>
    <mergeCell ref="B158:G159"/>
    <mergeCell ref="H158:M158"/>
    <mergeCell ref="N158:R158"/>
    <mergeCell ref="T158:Y159"/>
    <mergeCell ref="H159:M159"/>
    <mergeCell ref="N159:R159"/>
    <mergeCell ref="E152:F152"/>
    <mergeCell ref="H152:I152"/>
    <mergeCell ref="N152:P152"/>
    <mergeCell ref="Q152:R152"/>
    <mergeCell ref="U152:X152"/>
    <mergeCell ref="E153:F153"/>
    <mergeCell ref="H153:I153"/>
    <mergeCell ref="N153:P153"/>
    <mergeCell ref="Q153:R153"/>
    <mergeCell ref="U153:X153"/>
    <mergeCell ref="B164:S164"/>
    <mergeCell ref="U160:X160"/>
    <mergeCell ref="H161:S161"/>
    <mergeCell ref="T161:Y162"/>
    <mergeCell ref="B162:G163"/>
    <mergeCell ref="H162:J162"/>
    <mergeCell ref="H163:M163"/>
    <mergeCell ref="N163:R163"/>
    <mergeCell ref="U163:X163"/>
  </mergeCells>
  <phoneticPr fontId="4"/>
  <conditionalFormatting sqref="M49:O49 Q49:S49">
    <cfRule type="containsBlanks" dxfId="28" priority="1">
      <formula>LEN(TRIM(M49))=0</formula>
    </cfRule>
  </conditionalFormatting>
  <conditionalFormatting sqref="N6:Y6">
    <cfRule type="containsBlanks" dxfId="27" priority="11" stopIfTrue="1">
      <formula>LEN(TRIM(N6))=0</formula>
    </cfRule>
    <cfRule type="containsBlanks" dxfId="26" priority="12" stopIfTrue="1">
      <formula>LEN(TRIM(N6))=0</formula>
    </cfRule>
  </conditionalFormatting>
  <conditionalFormatting sqref="I7">
    <cfRule type="containsBlanks" dxfId="25" priority="10" stopIfTrue="1">
      <formula>LEN(TRIM(I7))=0</formula>
    </cfRule>
  </conditionalFormatting>
  <conditionalFormatting sqref="V59:Y62">
    <cfRule type="containsBlanks" dxfId="24" priority="9" stopIfTrue="1">
      <formula>LEN(TRIM(V59))=0</formula>
    </cfRule>
  </conditionalFormatting>
  <conditionalFormatting sqref="K78 N78">
    <cfRule type="containsBlanks" dxfId="23" priority="8" stopIfTrue="1">
      <formula>LEN(TRIM(K78))=0</formula>
    </cfRule>
  </conditionalFormatting>
  <conditionalFormatting sqref="C117">
    <cfRule type="containsBlanks" dxfId="22" priority="7">
      <formula>LEN(TRIM(C117))=0</formula>
    </cfRule>
  </conditionalFormatting>
  <conditionalFormatting sqref="C119">
    <cfRule type="containsBlanks" dxfId="21" priority="6">
      <formula>LEN(TRIM(C119))=0</formula>
    </cfRule>
  </conditionalFormatting>
  <conditionalFormatting sqref="C123">
    <cfRule type="containsBlanks" dxfId="20" priority="5">
      <formula>LEN(TRIM(C123))=0</formula>
    </cfRule>
  </conditionalFormatting>
  <conditionalFormatting sqref="C126">
    <cfRule type="containsBlanks" dxfId="19" priority="4">
      <formula>LEN(TRIM(C126))=0</formula>
    </cfRule>
  </conditionalFormatting>
  <conditionalFormatting sqref="O132:P132">
    <cfRule type="containsBlanks" dxfId="18" priority="3">
      <formula>LEN(TRIM(O132))=0</formula>
    </cfRule>
  </conditionalFormatting>
  <conditionalFormatting sqref="N163:R163">
    <cfRule type="containsBlanks" dxfId="17" priority="2">
      <formula>LEN(TRIM(N163))=0</formula>
    </cfRule>
  </conditionalFormatting>
  <conditionalFormatting sqref="J38:M39 U38:X39">
    <cfRule type="containsBlanks" dxfId="16" priority="13">
      <formula>LEN(TRIM(J38))=0</formula>
    </cfRule>
  </conditionalFormatting>
  <dataValidations count="5">
    <dataValidation type="list" allowBlank="1" showInputMessage="1" showErrorMessage="1" sqref="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V59:Y62 JR59:JU62 TN59:TQ62 ADJ59:ADM62 ANF59:ANI62 AXB59:AXE62 BGX59:BHA62 BQT59:BQW62 CAP59:CAS62 CKL59:CKO62 CUH59:CUK62 DED59:DEG62 DNZ59:DOC62 DXV59:DXY62 EHR59:EHU62 ERN59:ERQ62 FBJ59:FBM62 FLF59:FLI62 FVB59:FVE62 GEX59:GFA62 GOT59:GOW62 GYP59:GYS62 HIL59:HIO62 HSH59:HSK62 ICD59:ICG62 ILZ59:IMC62 IVV59:IVY62 JFR59:JFU62 JPN59:JPQ62 JZJ59:JZM62 KJF59:KJI62 KTB59:KTE62 LCX59:LDA62 LMT59:LMW62 LWP59:LWS62 MGL59:MGO62 MQH59:MQK62 NAD59:NAG62 NJZ59:NKC62 NTV59:NTY62 ODR59:ODU62 ONN59:ONQ62 OXJ59:OXM62 PHF59:PHI62 PRB59:PRE62 QAX59:QBA62 QKT59:QKW62 QUP59:QUS62 REL59:REO62 ROH59:ROK62 RYD59:RYG62 SHZ59:SIC62 SRV59:SRY62 TBR59:TBU62 TLN59:TLQ62 TVJ59:TVM62 UFF59:UFI62 UPB59:UPE62 UYX59:UZA62 VIT59:VIW62 VSP59:VSS62 WCL59:WCO62 WMH59:WMK62 WWD59:WWG62 V65595:Y65598 JR65595:JU65598 TN65595:TQ65598 ADJ65595:ADM65598 ANF65595:ANI65598 AXB65595:AXE65598 BGX65595:BHA65598 BQT65595:BQW65598 CAP65595:CAS65598 CKL65595:CKO65598 CUH65595:CUK65598 DED65595:DEG65598 DNZ65595:DOC65598 DXV65595:DXY65598 EHR65595:EHU65598 ERN65595:ERQ65598 FBJ65595:FBM65598 FLF65595:FLI65598 FVB65595:FVE65598 GEX65595:GFA65598 GOT65595:GOW65598 GYP65595:GYS65598 HIL65595:HIO65598 HSH65595:HSK65598 ICD65595:ICG65598 ILZ65595:IMC65598 IVV65595:IVY65598 JFR65595:JFU65598 JPN65595:JPQ65598 JZJ65595:JZM65598 KJF65595:KJI65598 KTB65595:KTE65598 LCX65595:LDA65598 LMT65595:LMW65598 LWP65595:LWS65598 MGL65595:MGO65598 MQH65595:MQK65598 NAD65595:NAG65598 NJZ65595:NKC65598 NTV65595:NTY65598 ODR65595:ODU65598 ONN65595:ONQ65598 OXJ65595:OXM65598 PHF65595:PHI65598 PRB65595:PRE65598 QAX65595:QBA65598 QKT65595:QKW65598 QUP65595:QUS65598 REL65595:REO65598 ROH65595:ROK65598 RYD65595:RYG65598 SHZ65595:SIC65598 SRV65595:SRY65598 TBR65595:TBU65598 TLN65595:TLQ65598 TVJ65595:TVM65598 UFF65595:UFI65598 UPB65595:UPE65598 UYX65595:UZA65598 VIT65595:VIW65598 VSP65595:VSS65598 WCL65595:WCO65598 WMH65595:WMK65598 WWD65595:WWG65598 V131131:Y131134 JR131131:JU131134 TN131131:TQ131134 ADJ131131:ADM131134 ANF131131:ANI131134 AXB131131:AXE131134 BGX131131:BHA131134 BQT131131:BQW131134 CAP131131:CAS131134 CKL131131:CKO131134 CUH131131:CUK131134 DED131131:DEG131134 DNZ131131:DOC131134 DXV131131:DXY131134 EHR131131:EHU131134 ERN131131:ERQ131134 FBJ131131:FBM131134 FLF131131:FLI131134 FVB131131:FVE131134 GEX131131:GFA131134 GOT131131:GOW131134 GYP131131:GYS131134 HIL131131:HIO131134 HSH131131:HSK131134 ICD131131:ICG131134 ILZ131131:IMC131134 IVV131131:IVY131134 JFR131131:JFU131134 JPN131131:JPQ131134 JZJ131131:JZM131134 KJF131131:KJI131134 KTB131131:KTE131134 LCX131131:LDA131134 LMT131131:LMW131134 LWP131131:LWS131134 MGL131131:MGO131134 MQH131131:MQK131134 NAD131131:NAG131134 NJZ131131:NKC131134 NTV131131:NTY131134 ODR131131:ODU131134 ONN131131:ONQ131134 OXJ131131:OXM131134 PHF131131:PHI131134 PRB131131:PRE131134 QAX131131:QBA131134 QKT131131:QKW131134 QUP131131:QUS131134 REL131131:REO131134 ROH131131:ROK131134 RYD131131:RYG131134 SHZ131131:SIC131134 SRV131131:SRY131134 TBR131131:TBU131134 TLN131131:TLQ131134 TVJ131131:TVM131134 UFF131131:UFI131134 UPB131131:UPE131134 UYX131131:UZA131134 VIT131131:VIW131134 VSP131131:VSS131134 WCL131131:WCO131134 WMH131131:WMK131134 WWD131131:WWG131134 V196667:Y196670 JR196667:JU196670 TN196667:TQ196670 ADJ196667:ADM196670 ANF196667:ANI196670 AXB196667:AXE196670 BGX196667:BHA196670 BQT196667:BQW196670 CAP196667:CAS196670 CKL196667:CKO196670 CUH196667:CUK196670 DED196667:DEG196670 DNZ196667:DOC196670 DXV196667:DXY196670 EHR196667:EHU196670 ERN196667:ERQ196670 FBJ196667:FBM196670 FLF196667:FLI196670 FVB196667:FVE196670 GEX196667:GFA196670 GOT196667:GOW196670 GYP196667:GYS196670 HIL196667:HIO196670 HSH196667:HSK196670 ICD196667:ICG196670 ILZ196667:IMC196670 IVV196667:IVY196670 JFR196667:JFU196670 JPN196667:JPQ196670 JZJ196667:JZM196670 KJF196667:KJI196670 KTB196667:KTE196670 LCX196667:LDA196670 LMT196667:LMW196670 LWP196667:LWS196670 MGL196667:MGO196670 MQH196667:MQK196670 NAD196667:NAG196670 NJZ196667:NKC196670 NTV196667:NTY196670 ODR196667:ODU196670 ONN196667:ONQ196670 OXJ196667:OXM196670 PHF196667:PHI196670 PRB196667:PRE196670 QAX196667:QBA196670 QKT196667:QKW196670 QUP196667:QUS196670 REL196667:REO196670 ROH196667:ROK196670 RYD196667:RYG196670 SHZ196667:SIC196670 SRV196667:SRY196670 TBR196667:TBU196670 TLN196667:TLQ196670 TVJ196667:TVM196670 UFF196667:UFI196670 UPB196667:UPE196670 UYX196667:UZA196670 VIT196667:VIW196670 VSP196667:VSS196670 WCL196667:WCO196670 WMH196667:WMK196670 WWD196667:WWG196670 V262203:Y262206 JR262203:JU262206 TN262203:TQ262206 ADJ262203:ADM262206 ANF262203:ANI262206 AXB262203:AXE262206 BGX262203:BHA262206 BQT262203:BQW262206 CAP262203:CAS262206 CKL262203:CKO262206 CUH262203:CUK262206 DED262203:DEG262206 DNZ262203:DOC262206 DXV262203:DXY262206 EHR262203:EHU262206 ERN262203:ERQ262206 FBJ262203:FBM262206 FLF262203:FLI262206 FVB262203:FVE262206 GEX262203:GFA262206 GOT262203:GOW262206 GYP262203:GYS262206 HIL262203:HIO262206 HSH262203:HSK262206 ICD262203:ICG262206 ILZ262203:IMC262206 IVV262203:IVY262206 JFR262203:JFU262206 JPN262203:JPQ262206 JZJ262203:JZM262206 KJF262203:KJI262206 KTB262203:KTE262206 LCX262203:LDA262206 LMT262203:LMW262206 LWP262203:LWS262206 MGL262203:MGO262206 MQH262203:MQK262206 NAD262203:NAG262206 NJZ262203:NKC262206 NTV262203:NTY262206 ODR262203:ODU262206 ONN262203:ONQ262206 OXJ262203:OXM262206 PHF262203:PHI262206 PRB262203:PRE262206 QAX262203:QBA262206 QKT262203:QKW262206 QUP262203:QUS262206 REL262203:REO262206 ROH262203:ROK262206 RYD262203:RYG262206 SHZ262203:SIC262206 SRV262203:SRY262206 TBR262203:TBU262206 TLN262203:TLQ262206 TVJ262203:TVM262206 UFF262203:UFI262206 UPB262203:UPE262206 UYX262203:UZA262206 VIT262203:VIW262206 VSP262203:VSS262206 WCL262203:WCO262206 WMH262203:WMK262206 WWD262203:WWG262206 V327739:Y327742 JR327739:JU327742 TN327739:TQ327742 ADJ327739:ADM327742 ANF327739:ANI327742 AXB327739:AXE327742 BGX327739:BHA327742 BQT327739:BQW327742 CAP327739:CAS327742 CKL327739:CKO327742 CUH327739:CUK327742 DED327739:DEG327742 DNZ327739:DOC327742 DXV327739:DXY327742 EHR327739:EHU327742 ERN327739:ERQ327742 FBJ327739:FBM327742 FLF327739:FLI327742 FVB327739:FVE327742 GEX327739:GFA327742 GOT327739:GOW327742 GYP327739:GYS327742 HIL327739:HIO327742 HSH327739:HSK327742 ICD327739:ICG327742 ILZ327739:IMC327742 IVV327739:IVY327742 JFR327739:JFU327742 JPN327739:JPQ327742 JZJ327739:JZM327742 KJF327739:KJI327742 KTB327739:KTE327742 LCX327739:LDA327742 LMT327739:LMW327742 LWP327739:LWS327742 MGL327739:MGO327742 MQH327739:MQK327742 NAD327739:NAG327742 NJZ327739:NKC327742 NTV327739:NTY327742 ODR327739:ODU327742 ONN327739:ONQ327742 OXJ327739:OXM327742 PHF327739:PHI327742 PRB327739:PRE327742 QAX327739:QBA327742 QKT327739:QKW327742 QUP327739:QUS327742 REL327739:REO327742 ROH327739:ROK327742 RYD327739:RYG327742 SHZ327739:SIC327742 SRV327739:SRY327742 TBR327739:TBU327742 TLN327739:TLQ327742 TVJ327739:TVM327742 UFF327739:UFI327742 UPB327739:UPE327742 UYX327739:UZA327742 VIT327739:VIW327742 VSP327739:VSS327742 WCL327739:WCO327742 WMH327739:WMK327742 WWD327739:WWG327742 V393275:Y393278 JR393275:JU393278 TN393275:TQ393278 ADJ393275:ADM393278 ANF393275:ANI393278 AXB393275:AXE393278 BGX393275:BHA393278 BQT393275:BQW393278 CAP393275:CAS393278 CKL393275:CKO393278 CUH393275:CUK393278 DED393275:DEG393278 DNZ393275:DOC393278 DXV393275:DXY393278 EHR393275:EHU393278 ERN393275:ERQ393278 FBJ393275:FBM393278 FLF393275:FLI393278 FVB393275:FVE393278 GEX393275:GFA393278 GOT393275:GOW393278 GYP393275:GYS393278 HIL393275:HIO393278 HSH393275:HSK393278 ICD393275:ICG393278 ILZ393275:IMC393278 IVV393275:IVY393278 JFR393275:JFU393278 JPN393275:JPQ393278 JZJ393275:JZM393278 KJF393275:KJI393278 KTB393275:KTE393278 LCX393275:LDA393278 LMT393275:LMW393278 LWP393275:LWS393278 MGL393275:MGO393278 MQH393275:MQK393278 NAD393275:NAG393278 NJZ393275:NKC393278 NTV393275:NTY393278 ODR393275:ODU393278 ONN393275:ONQ393278 OXJ393275:OXM393278 PHF393275:PHI393278 PRB393275:PRE393278 QAX393275:QBA393278 QKT393275:QKW393278 QUP393275:QUS393278 REL393275:REO393278 ROH393275:ROK393278 RYD393275:RYG393278 SHZ393275:SIC393278 SRV393275:SRY393278 TBR393275:TBU393278 TLN393275:TLQ393278 TVJ393275:TVM393278 UFF393275:UFI393278 UPB393275:UPE393278 UYX393275:UZA393278 VIT393275:VIW393278 VSP393275:VSS393278 WCL393275:WCO393278 WMH393275:WMK393278 WWD393275:WWG393278 V458811:Y458814 JR458811:JU458814 TN458811:TQ458814 ADJ458811:ADM458814 ANF458811:ANI458814 AXB458811:AXE458814 BGX458811:BHA458814 BQT458811:BQW458814 CAP458811:CAS458814 CKL458811:CKO458814 CUH458811:CUK458814 DED458811:DEG458814 DNZ458811:DOC458814 DXV458811:DXY458814 EHR458811:EHU458814 ERN458811:ERQ458814 FBJ458811:FBM458814 FLF458811:FLI458814 FVB458811:FVE458814 GEX458811:GFA458814 GOT458811:GOW458814 GYP458811:GYS458814 HIL458811:HIO458814 HSH458811:HSK458814 ICD458811:ICG458814 ILZ458811:IMC458814 IVV458811:IVY458814 JFR458811:JFU458814 JPN458811:JPQ458814 JZJ458811:JZM458814 KJF458811:KJI458814 KTB458811:KTE458814 LCX458811:LDA458814 LMT458811:LMW458814 LWP458811:LWS458814 MGL458811:MGO458814 MQH458811:MQK458814 NAD458811:NAG458814 NJZ458811:NKC458814 NTV458811:NTY458814 ODR458811:ODU458814 ONN458811:ONQ458814 OXJ458811:OXM458814 PHF458811:PHI458814 PRB458811:PRE458814 QAX458811:QBA458814 QKT458811:QKW458814 QUP458811:QUS458814 REL458811:REO458814 ROH458811:ROK458814 RYD458811:RYG458814 SHZ458811:SIC458814 SRV458811:SRY458814 TBR458811:TBU458814 TLN458811:TLQ458814 TVJ458811:TVM458814 UFF458811:UFI458814 UPB458811:UPE458814 UYX458811:UZA458814 VIT458811:VIW458814 VSP458811:VSS458814 WCL458811:WCO458814 WMH458811:WMK458814 WWD458811:WWG458814 V524347:Y524350 JR524347:JU524350 TN524347:TQ524350 ADJ524347:ADM524350 ANF524347:ANI524350 AXB524347:AXE524350 BGX524347:BHA524350 BQT524347:BQW524350 CAP524347:CAS524350 CKL524347:CKO524350 CUH524347:CUK524350 DED524347:DEG524350 DNZ524347:DOC524350 DXV524347:DXY524350 EHR524347:EHU524350 ERN524347:ERQ524350 FBJ524347:FBM524350 FLF524347:FLI524350 FVB524347:FVE524350 GEX524347:GFA524350 GOT524347:GOW524350 GYP524347:GYS524350 HIL524347:HIO524350 HSH524347:HSK524350 ICD524347:ICG524350 ILZ524347:IMC524350 IVV524347:IVY524350 JFR524347:JFU524350 JPN524347:JPQ524350 JZJ524347:JZM524350 KJF524347:KJI524350 KTB524347:KTE524350 LCX524347:LDA524350 LMT524347:LMW524350 LWP524347:LWS524350 MGL524347:MGO524350 MQH524347:MQK524350 NAD524347:NAG524350 NJZ524347:NKC524350 NTV524347:NTY524350 ODR524347:ODU524350 ONN524347:ONQ524350 OXJ524347:OXM524350 PHF524347:PHI524350 PRB524347:PRE524350 QAX524347:QBA524350 QKT524347:QKW524350 QUP524347:QUS524350 REL524347:REO524350 ROH524347:ROK524350 RYD524347:RYG524350 SHZ524347:SIC524350 SRV524347:SRY524350 TBR524347:TBU524350 TLN524347:TLQ524350 TVJ524347:TVM524350 UFF524347:UFI524350 UPB524347:UPE524350 UYX524347:UZA524350 VIT524347:VIW524350 VSP524347:VSS524350 WCL524347:WCO524350 WMH524347:WMK524350 WWD524347:WWG524350 V589883:Y589886 JR589883:JU589886 TN589883:TQ589886 ADJ589883:ADM589886 ANF589883:ANI589886 AXB589883:AXE589886 BGX589883:BHA589886 BQT589883:BQW589886 CAP589883:CAS589886 CKL589883:CKO589886 CUH589883:CUK589886 DED589883:DEG589886 DNZ589883:DOC589886 DXV589883:DXY589886 EHR589883:EHU589886 ERN589883:ERQ589886 FBJ589883:FBM589886 FLF589883:FLI589886 FVB589883:FVE589886 GEX589883:GFA589886 GOT589883:GOW589886 GYP589883:GYS589886 HIL589883:HIO589886 HSH589883:HSK589886 ICD589883:ICG589886 ILZ589883:IMC589886 IVV589883:IVY589886 JFR589883:JFU589886 JPN589883:JPQ589886 JZJ589883:JZM589886 KJF589883:KJI589886 KTB589883:KTE589886 LCX589883:LDA589886 LMT589883:LMW589886 LWP589883:LWS589886 MGL589883:MGO589886 MQH589883:MQK589886 NAD589883:NAG589886 NJZ589883:NKC589886 NTV589883:NTY589886 ODR589883:ODU589886 ONN589883:ONQ589886 OXJ589883:OXM589886 PHF589883:PHI589886 PRB589883:PRE589886 QAX589883:QBA589886 QKT589883:QKW589886 QUP589883:QUS589886 REL589883:REO589886 ROH589883:ROK589886 RYD589883:RYG589886 SHZ589883:SIC589886 SRV589883:SRY589886 TBR589883:TBU589886 TLN589883:TLQ589886 TVJ589883:TVM589886 UFF589883:UFI589886 UPB589883:UPE589886 UYX589883:UZA589886 VIT589883:VIW589886 VSP589883:VSS589886 WCL589883:WCO589886 WMH589883:WMK589886 WWD589883:WWG589886 V655419:Y655422 JR655419:JU655422 TN655419:TQ655422 ADJ655419:ADM655422 ANF655419:ANI655422 AXB655419:AXE655422 BGX655419:BHA655422 BQT655419:BQW655422 CAP655419:CAS655422 CKL655419:CKO655422 CUH655419:CUK655422 DED655419:DEG655422 DNZ655419:DOC655422 DXV655419:DXY655422 EHR655419:EHU655422 ERN655419:ERQ655422 FBJ655419:FBM655422 FLF655419:FLI655422 FVB655419:FVE655422 GEX655419:GFA655422 GOT655419:GOW655422 GYP655419:GYS655422 HIL655419:HIO655422 HSH655419:HSK655422 ICD655419:ICG655422 ILZ655419:IMC655422 IVV655419:IVY655422 JFR655419:JFU655422 JPN655419:JPQ655422 JZJ655419:JZM655422 KJF655419:KJI655422 KTB655419:KTE655422 LCX655419:LDA655422 LMT655419:LMW655422 LWP655419:LWS655422 MGL655419:MGO655422 MQH655419:MQK655422 NAD655419:NAG655422 NJZ655419:NKC655422 NTV655419:NTY655422 ODR655419:ODU655422 ONN655419:ONQ655422 OXJ655419:OXM655422 PHF655419:PHI655422 PRB655419:PRE655422 QAX655419:QBA655422 QKT655419:QKW655422 QUP655419:QUS655422 REL655419:REO655422 ROH655419:ROK655422 RYD655419:RYG655422 SHZ655419:SIC655422 SRV655419:SRY655422 TBR655419:TBU655422 TLN655419:TLQ655422 TVJ655419:TVM655422 UFF655419:UFI655422 UPB655419:UPE655422 UYX655419:UZA655422 VIT655419:VIW655422 VSP655419:VSS655422 WCL655419:WCO655422 WMH655419:WMK655422 WWD655419:WWG655422 V720955:Y720958 JR720955:JU720958 TN720955:TQ720958 ADJ720955:ADM720958 ANF720955:ANI720958 AXB720955:AXE720958 BGX720955:BHA720958 BQT720955:BQW720958 CAP720955:CAS720958 CKL720955:CKO720958 CUH720955:CUK720958 DED720955:DEG720958 DNZ720955:DOC720958 DXV720955:DXY720958 EHR720955:EHU720958 ERN720955:ERQ720958 FBJ720955:FBM720958 FLF720955:FLI720958 FVB720955:FVE720958 GEX720955:GFA720958 GOT720955:GOW720958 GYP720955:GYS720958 HIL720955:HIO720958 HSH720955:HSK720958 ICD720955:ICG720958 ILZ720955:IMC720958 IVV720955:IVY720958 JFR720955:JFU720958 JPN720955:JPQ720958 JZJ720955:JZM720958 KJF720955:KJI720958 KTB720955:KTE720958 LCX720955:LDA720958 LMT720955:LMW720958 LWP720955:LWS720958 MGL720955:MGO720958 MQH720955:MQK720958 NAD720955:NAG720958 NJZ720955:NKC720958 NTV720955:NTY720958 ODR720955:ODU720958 ONN720955:ONQ720958 OXJ720955:OXM720958 PHF720955:PHI720958 PRB720955:PRE720958 QAX720955:QBA720958 QKT720955:QKW720958 QUP720955:QUS720958 REL720955:REO720958 ROH720955:ROK720958 RYD720955:RYG720958 SHZ720955:SIC720958 SRV720955:SRY720958 TBR720955:TBU720958 TLN720955:TLQ720958 TVJ720955:TVM720958 UFF720955:UFI720958 UPB720955:UPE720958 UYX720955:UZA720958 VIT720955:VIW720958 VSP720955:VSS720958 WCL720955:WCO720958 WMH720955:WMK720958 WWD720955:WWG720958 V786491:Y786494 JR786491:JU786494 TN786491:TQ786494 ADJ786491:ADM786494 ANF786491:ANI786494 AXB786491:AXE786494 BGX786491:BHA786494 BQT786491:BQW786494 CAP786491:CAS786494 CKL786491:CKO786494 CUH786491:CUK786494 DED786491:DEG786494 DNZ786491:DOC786494 DXV786491:DXY786494 EHR786491:EHU786494 ERN786491:ERQ786494 FBJ786491:FBM786494 FLF786491:FLI786494 FVB786491:FVE786494 GEX786491:GFA786494 GOT786491:GOW786494 GYP786491:GYS786494 HIL786491:HIO786494 HSH786491:HSK786494 ICD786491:ICG786494 ILZ786491:IMC786494 IVV786491:IVY786494 JFR786491:JFU786494 JPN786491:JPQ786494 JZJ786491:JZM786494 KJF786491:KJI786494 KTB786491:KTE786494 LCX786491:LDA786494 LMT786491:LMW786494 LWP786491:LWS786494 MGL786491:MGO786494 MQH786491:MQK786494 NAD786491:NAG786494 NJZ786491:NKC786494 NTV786491:NTY786494 ODR786491:ODU786494 ONN786491:ONQ786494 OXJ786491:OXM786494 PHF786491:PHI786494 PRB786491:PRE786494 QAX786491:QBA786494 QKT786491:QKW786494 QUP786491:QUS786494 REL786491:REO786494 ROH786491:ROK786494 RYD786491:RYG786494 SHZ786491:SIC786494 SRV786491:SRY786494 TBR786491:TBU786494 TLN786491:TLQ786494 TVJ786491:TVM786494 UFF786491:UFI786494 UPB786491:UPE786494 UYX786491:UZA786494 VIT786491:VIW786494 VSP786491:VSS786494 WCL786491:WCO786494 WMH786491:WMK786494 WWD786491:WWG786494 V852027:Y852030 JR852027:JU852030 TN852027:TQ852030 ADJ852027:ADM852030 ANF852027:ANI852030 AXB852027:AXE852030 BGX852027:BHA852030 BQT852027:BQW852030 CAP852027:CAS852030 CKL852027:CKO852030 CUH852027:CUK852030 DED852027:DEG852030 DNZ852027:DOC852030 DXV852027:DXY852030 EHR852027:EHU852030 ERN852027:ERQ852030 FBJ852027:FBM852030 FLF852027:FLI852030 FVB852027:FVE852030 GEX852027:GFA852030 GOT852027:GOW852030 GYP852027:GYS852030 HIL852027:HIO852030 HSH852027:HSK852030 ICD852027:ICG852030 ILZ852027:IMC852030 IVV852027:IVY852030 JFR852027:JFU852030 JPN852027:JPQ852030 JZJ852027:JZM852030 KJF852027:KJI852030 KTB852027:KTE852030 LCX852027:LDA852030 LMT852027:LMW852030 LWP852027:LWS852030 MGL852027:MGO852030 MQH852027:MQK852030 NAD852027:NAG852030 NJZ852027:NKC852030 NTV852027:NTY852030 ODR852027:ODU852030 ONN852027:ONQ852030 OXJ852027:OXM852030 PHF852027:PHI852030 PRB852027:PRE852030 QAX852027:QBA852030 QKT852027:QKW852030 QUP852027:QUS852030 REL852027:REO852030 ROH852027:ROK852030 RYD852027:RYG852030 SHZ852027:SIC852030 SRV852027:SRY852030 TBR852027:TBU852030 TLN852027:TLQ852030 TVJ852027:TVM852030 UFF852027:UFI852030 UPB852027:UPE852030 UYX852027:UZA852030 VIT852027:VIW852030 VSP852027:VSS852030 WCL852027:WCO852030 WMH852027:WMK852030 WWD852027:WWG852030 V917563:Y917566 JR917563:JU917566 TN917563:TQ917566 ADJ917563:ADM917566 ANF917563:ANI917566 AXB917563:AXE917566 BGX917563:BHA917566 BQT917563:BQW917566 CAP917563:CAS917566 CKL917563:CKO917566 CUH917563:CUK917566 DED917563:DEG917566 DNZ917563:DOC917566 DXV917563:DXY917566 EHR917563:EHU917566 ERN917563:ERQ917566 FBJ917563:FBM917566 FLF917563:FLI917566 FVB917563:FVE917566 GEX917563:GFA917566 GOT917563:GOW917566 GYP917563:GYS917566 HIL917563:HIO917566 HSH917563:HSK917566 ICD917563:ICG917566 ILZ917563:IMC917566 IVV917563:IVY917566 JFR917563:JFU917566 JPN917563:JPQ917566 JZJ917563:JZM917566 KJF917563:KJI917566 KTB917563:KTE917566 LCX917563:LDA917566 LMT917563:LMW917566 LWP917563:LWS917566 MGL917563:MGO917566 MQH917563:MQK917566 NAD917563:NAG917566 NJZ917563:NKC917566 NTV917563:NTY917566 ODR917563:ODU917566 ONN917563:ONQ917566 OXJ917563:OXM917566 PHF917563:PHI917566 PRB917563:PRE917566 QAX917563:QBA917566 QKT917563:QKW917566 QUP917563:QUS917566 REL917563:REO917566 ROH917563:ROK917566 RYD917563:RYG917566 SHZ917563:SIC917566 SRV917563:SRY917566 TBR917563:TBU917566 TLN917563:TLQ917566 TVJ917563:TVM917566 UFF917563:UFI917566 UPB917563:UPE917566 UYX917563:UZA917566 VIT917563:VIW917566 VSP917563:VSS917566 WCL917563:WCO917566 WMH917563:WMK917566 WWD917563:WWG917566 V983099:Y983102 JR983099:JU983102 TN983099:TQ983102 ADJ983099:ADM983102 ANF983099:ANI983102 AXB983099:AXE983102 BGX983099:BHA983102 BQT983099:BQW983102 CAP983099:CAS983102 CKL983099:CKO983102 CUH983099:CUK983102 DED983099:DEG983102 DNZ983099:DOC983102 DXV983099:DXY983102 EHR983099:EHU983102 ERN983099:ERQ983102 FBJ983099:FBM983102 FLF983099:FLI983102 FVB983099:FVE983102 GEX983099:GFA983102 GOT983099:GOW983102 GYP983099:GYS983102 HIL983099:HIO983102 HSH983099:HSK983102 ICD983099:ICG983102 ILZ983099:IMC983102 IVV983099:IVY983102 JFR983099:JFU983102 JPN983099:JPQ983102 JZJ983099:JZM983102 KJF983099:KJI983102 KTB983099:KTE983102 LCX983099:LDA983102 LMT983099:LMW983102 LWP983099:LWS983102 MGL983099:MGO983102 MQH983099:MQK983102 NAD983099:NAG983102 NJZ983099:NKC983102 NTV983099:NTY983102 ODR983099:ODU983102 ONN983099:ONQ983102 OXJ983099:OXM983102 PHF983099:PHI983102 PRB983099:PRE983102 QAX983099:QBA983102 QKT983099:QKW983102 QUP983099:QUS983102 REL983099:REO983102 ROH983099:ROK983102 RYD983099:RYG983102 SHZ983099:SIC983102 SRV983099:SRY983102 TBR983099:TBU983102 TLN983099:TLQ983102 TVJ983099:TVM983102 UFF983099:UFI983102 UPB983099:UPE983102 UYX983099:UZA983102 VIT983099:VIW983102 VSP983099:VSS983102 WCL983099:WCO983102 WMH983099:WMK983102 WWD983099:WWG983102">
      <formula1>$AA$1</formula1>
    </dataValidation>
    <dataValidation type="list" allowBlank="1" showInputMessage="1" showErrorMessage="1" sqref="C117 IY117 SU117 ACQ117 AMM117 AWI117 BGE117 BQA117 BZW117 CJS117 CTO117 DDK117 DNG117 DXC117 EGY117 EQU117 FAQ117 FKM117 FUI117 GEE117 GOA117 GXW117 HHS117 HRO117 IBK117 ILG117 IVC117 JEY117 JOU117 JYQ117 KIM117 KSI117 LCE117 LMA117 LVW117 MFS117 MPO117 MZK117 NJG117 NTC117 OCY117 OMU117 OWQ117 PGM117 PQI117 QAE117 QKA117 QTW117 RDS117 RNO117 RXK117 SHG117 SRC117 TAY117 TKU117 TUQ117 UEM117 UOI117 UYE117 VIA117 VRW117 WBS117 WLO117 WVK117 C65653 IY65653 SU65653 ACQ65653 AMM65653 AWI65653 BGE65653 BQA65653 BZW65653 CJS65653 CTO65653 DDK65653 DNG65653 DXC65653 EGY65653 EQU65653 FAQ65653 FKM65653 FUI65653 GEE65653 GOA65653 GXW65653 HHS65653 HRO65653 IBK65653 ILG65653 IVC65653 JEY65653 JOU65653 JYQ65653 KIM65653 KSI65653 LCE65653 LMA65653 LVW65653 MFS65653 MPO65653 MZK65653 NJG65653 NTC65653 OCY65653 OMU65653 OWQ65653 PGM65653 PQI65653 QAE65653 QKA65653 QTW65653 RDS65653 RNO65653 RXK65653 SHG65653 SRC65653 TAY65653 TKU65653 TUQ65653 UEM65653 UOI65653 UYE65653 VIA65653 VRW65653 WBS65653 WLO65653 WVK65653 C131189 IY131189 SU131189 ACQ131189 AMM131189 AWI131189 BGE131189 BQA131189 BZW131189 CJS131189 CTO131189 DDK131189 DNG131189 DXC131189 EGY131189 EQU131189 FAQ131189 FKM131189 FUI131189 GEE131189 GOA131189 GXW131189 HHS131189 HRO131189 IBK131189 ILG131189 IVC131189 JEY131189 JOU131189 JYQ131189 KIM131189 KSI131189 LCE131189 LMA131189 LVW131189 MFS131189 MPO131189 MZK131189 NJG131189 NTC131189 OCY131189 OMU131189 OWQ131189 PGM131189 PQI131189 QAE131189 QKA131189 QTW131189 RDS131189 RNO131189 RXK131189 SHG131189 SRC131189 TAY131189 TKU131189 TUQ131189 UEM131189 UOI131189 UYE131189 VIA131189 VRW131189 WBS131189 WLO131189 WVK131189 C196725 IY196725 SU196725 ACQ196725 AMM196725 AWI196725 BGE196725 BQA196725 BZW196725 CJS196725 CTO196725 DDK196725 DNG196725 DXC196725 EGY196725 EQU196725 FAQ196725 FKM196725 FUI196725 GEE196725 GOA196725 GXW196725 HHS196725 HRO196725 IBK196725 ILG196725 IVC196725 JEY196725 JOU196725 JYQ196725 KIM196725 KSI196725 LCE196725 LMA196725 LVW196725 MFS196725 MPO196725 MZK196725 NJG196725 NTC196725 OCY196725 OMU196725 OWQ196725 PGM196725 PQI196725 QAE196725 QKA196725 QTW196725 RDS196725 RNO196725 RXK196725 SHG196725 SRC196725 TAY196725 TKU196725 TUQ196725 UEM196725 UOI196725 UYE196725 VIA196725 VRW196725 WBS196725 WLO196725 WVK196725 C262261 IY262261 SU262261 ACQ262261 AMM262261 AWI262261 BGE262261 BQA262261 BZW262261 CJS262261 CTO262261 DDK262261 DNG262261 DXC262261 EGY262261 EQU262261 FAQ262261 FKM262261 FUI262261 GEE262261 GOA262261 GXW262261 HHS262261 HRO262261 IBK262261 ILG262261 IVC262261 JEY262261 JOU262261 JYQ262261 KIM262261 KSI262261 LCE262261 LMA262261 LVW262261 MFS262261 MPO262261 MZK262261 NJG262261 NTC262261 OCY262261 OMU262261 OWQ262261 PGM262261 PQI262261 QAE262261 QKA262261 QTW262261 RDS262261 RNO262261 RXK262261 SHG262261 SRC262261 TAY262261 TKU262261 TUQ262261 UEM262261 UOI262261 UYE262261 VIA262261 VRW262261 WBS262261 WLO262261 WVK262261 C327797 IY327797 SU327797 ACQ327797 AMM327797 AWI327797 BGE327797 BQA327797 BZW327797 CJS327797 CTO327797 DDK327797 DNG327797 DXC327797 EGY327797 EQU327797 FAQ327797 FKM327797 FUI327797 GEE327797 GOA327797 GXW327797 HHS327797 HRO327797 IBK327797 ILG327797 IVC327797 JEY327797 JOU327797 JYQ327797 KIM327797 KSI327797 LCE327797 LMA327797 LVW327797 MFS327797 MPO327797 MZK327797 NJG327797 NTC327797 OCY327797 OMU327797 OWQ327797 PGM327797 PQI327797 QAE327797 QKA327797 QTW327797 RDS327797 RNO327797 RXK327797 SHG327797 SRC327797 TAY327797 TKU327797 TUQ327797 UEM327797 UOI327797 UYE327797 VIA327797 VRW327797 WBS327797 WLO327797 WVK327797 C393333 IY393333 SU393333 ACQ393333 AMM393333 AWI393333 BGE393333 BQA393333 BZW393333 CJS393333 CTO393333 DDK393333 DNG393333 DXC393333 EGY393333 EQU393333 FAQ393333 FKM393333 FUI393333 GEE393333 GOA393333 GXW393333 HHS393333 HRO393333 IBK393333 ILG393333 IVC393333 JEY393333 JOU393333 JYQ393333 KIM393333 KSI393333 LCE393333 LMA393333 LVW393333 MFS393333 MPO393333 MZK393333 NJG393333 NTC393333 OCY393333 OMU393333 OWQ393333 PGM393333 PQI393333 QAE393333 QKA393333 QTW393333 RDS393333 RNO393333 RXK393333 SHG393333 SRC393333 TAY393333 TKU393333 TUQ393333 UEM393333 UOI393333 UYE393333 VIA393333 VRW393333 WBS393333 WLO393333 WVK393333 C458869 IY458869 SU458869 ACQ458869 AMM458869 AWI458869 BGE458869 BQA458869 BZW458869 CJS458869 CTO458869 DDK458869 DNG458869 DXC458869 EGY458869 EQU458869 FAQ458869 FKM458869 FUI458869 GEE458869 GOA458869 GXW458869 HHS458869 HRO458869 IBK458869 ILG458869 IVC458869 JEY458869 JOU458869 JYQ458869 KIM458869 KSI458869 LCE458869 LMA458869 LVW458869 MFS458869 MPO458869 MZK458869 NJG458869 NTC458869 OCY458869 OMU458869 OWQ458869 PGM458869 PQI458869 QAE458869 QKA458869 QTW458869 RDS458869 RNO458869 RXK458869 SHG458869 SRC458869 TAY458869 TKU458869 TUQ458869 UEM458869 UOI458869 UYE458869 VIA458869 VRW458869 WBS458869 WLO458869 WVK458869 C524405 IY524405 SU524405 ACQ524405 AMM524405 AWI524405 BGE524405 BQA524405 BZW524405 CJS524405 CTO524405 DDK524405 DNG524405 DXC524405 EGY524405 EQU524405 FAQ524405 FKM524405 FUI524405 GEE524405 GOA524405 GXW524405 HHS524405 HRO524405 IBK524405 ILG524405 IVC524405 JEY524405 JOU524405 JYQ524405 KIM524405 KSI524405 LCE524405 LMA524405 LVW524405 MFS524405 MPO524405 MZK524405 NJG524405 NTC524405 OCY524405 OMU524405 OWQ524405 PGM524405 PQI524405 QAE524405 QKA524405 QTW524405 RDS524405 RNO524405 RXK524405 SHG524405 SRC524405 TAY524405 TKU524405 TUQ524405 UEM524405 UOI524405 UYE524405 VIA524405 VRW524405 WBS524405 WLO524405 WVK524405 C589941 IY589941 SU589941 ACQ589941 AMM589941 AWI589941 BGE589941 BQA589941 BZW589941 CJS589941 CTO589941 DDK589941 DNG589941 DXC589941 EGY589941 EQU589941 FAQ589941 FKM589941 FUI589941 GEE589941 GOA589941 GXW589941 HHS589941 HRO589941 IBK589941 ILG589941 IVC589941 JEY589941 JOU589941 JYQ589941 KIM589941 KSI589941 LCE589941 LMA589941 LVW589941 MFS589941 MPO589941 MZK589941 NJG589941 NTC589941 OCY589941 OMU589941 OWQ589941 PGM589941 PQI589941 QAE589941 QKA589941 QTW589941 RDS589941 RNO589941 RXK589941 SHG589941 SRC589941 TAY589941 TKU589941 TUQ589941 UEM589941 UOI589941 UYE589941 VIA589941 VRW589941 WBS589941 WLO589941 WVK589941 C655477 IY655477 SU655477 ACQ655477 AMM655477 AWI655477 BGE655477 BQA655477 BZW655477 CJS655477 CTO655477 DDK655477 DNG655477 DXC655477 EGY655477 EQU655477 FAQ655477 FKM655477 FUI655477 GEE655477 GOA655477 GXW655477 HHS655477 HRO655477 IBK655477 ILG655477 IVC655477 JEY655477 JOU655477 JYQ655477 KIM655477 KSI655477 LCE655477 LMA655477 LVW655477 MFS655477 MPO655477 MZK655477 NJG655477 NTC655477 OCY655477 OMU655477 OWQ655477 PGM655477 PQI655477 QAE655477 QKA655477 QTW655477 RDS655477 RNO655477 RXK655477 SHG655477 SRC655477 TAY655477 TKU655477 TUQ655477 UEM655477 UOI655477 UYE655477 VIA655477 VRW655477 WBS655477 WLO655477 WVK655477 C721013 IY721013 SU721013 ACQ721013 AMM721013 AWI721013 BGE721013 BQA721013 BZW721013 CJS721013 CTO721013 DDK721013 DNG721013 DXC721013 EGY721013 EQU721013 FAQ721013 FKM721013 FUI721013 GEE721013 GOA721013 GXW721013 HHS721013 HRO721013 IBK721013 ILG721013 IVC721013 JEY721013 JOU721013 JYQ721013 KIM721013 KSI721013 LCE721013 LMA721013 LVW721013 MFS721013 MPO721013 MZK721013 NJG721013 NTC721013 OCY721013 OMU721013 OWQ721013 PGM721013 PQI721013 QAE721013 QKA721013 QTW721013 RDS721013 RNO721013 RXK721013 SHG721013 SRC721013 TAY721013 TKU721013 TUQ721013 UEM721013 UOI721013 UYE721013 VIA721013 VRW721013 WBS721013 WLO721013 WVK721013 C786549 IY786549 SU786549 ACQ786549 AMM786549 AWI786549 BGE786549 BQA786549 BZW786549 CJS786549 CTO786549 DDK786549 DNG786549 DXC786549 EGY786549 EQU786549 FAQ786549 FKM786549 FUI786549 GEE786549 GOA786549 GXW786549 HHS786549 HRO786549 IBK786549 ILG786549 IVC786549 JEY786549 JOU786549 JYQ786549 KIM786549 KSI786549 LCE786549 LMA786549 LVW786549 MFS786549 MPO786549 MZK786549 NJG786549 NTC786549 OCY786549 OMU786549 OWQ786549 PGM786549 PQI786549 QAE786549 QKA786549 QTW786549 RDS786549 RNO786549 RXK786549 SHG786549 SRC786549 TAY786549 TKU786549 TUQ786549 UEM786549 UOI786549 UYE786549 VIA786549 VRW786549 WBS786549 WLO786549 WVK786549 C852085 IY852085 SU852085 ACQ852085 AMM852085 AWI852085 BGE852085 BQA852085 BZW852085 CJS852085 CTO852085 DDK852085 DNG852085 DXC852085 EGY852085 EQU852085 FAQ852085 FKM852085 FUI852085 GEE852085 GOA852085 GXW852085 HHS852085 HRO852085 IBK852085 ILG852085 IVC852085 JEY852085 JOU852085 JYQ852085 KIM852085 KSI852085 LCE852085 LMA852085 LVW852085 MFS852085 MPO852085 MZK852085 NJG852085 NTC852085 OCY852085 OMU852085 OWQ852085 PGM852085 PQI852085 QAE852085 QKA852085 QTW852085 RDS852085 RNO852085 RXK852085 SHG852085 SRC852085 TAY852085 TKU852085 TUQ852085 UEM852085 UOI852085 UYE852085 VIA852085 VRW852085 WBS852085 WLO852085 WVK852085 C917621 IY917621 SU917621 ACQ917621 AMM917621 AWI917621 BGE917621 BQA917621 BZW917621 CJS917621 CTO917621 DDK917621 DNG917621 DXC917621 EGY917621 EQU917621 FAQ917621 FKM917621 FUI917621 GEE917621 GOA917621 GXW917621 HHS917621 HRO917621 IBK917621 ILG917621 IVC917621 JEY917621 JOU917621 JYQ917621 KIM917621 KSI917621 LCE917621 LMA917621 LVW917621 MFS917621 MPO917621 MZK917621 NJG917621 NTC917621 OCY917621 OMU917621 OWQ917621 PGM917621 PQI917621 QAE917621 QKA917621 QTW917621 RDS917621 RNO917621 RXK917621 SHG917621 SRC917621 TAY917621 TKU917621 TUQ917621 UEM917621 UOI917621 UYE917621 VIA917621 VRW917621 WBS917621 WLO917621 WVK917621 C983157 IY983157 SU983157 ACQ983157 AMM983157 AWI983157 BGE983157 BQA983157 BZW983157 CJS983157 CTO983157 DDK983157 DNG983157 DXC983157 EGY983157 EQU983157 FAQ983157 FKM983157 FUI983157 GEE983157 GOA983157 GXW983157 HHS983157 HRO983157 IBK983157 ILG983157 IVC983157 JEY983157 JOU983157 JYQ983157 KIM983157 KSI983157 LCE983157 LMA983157 LVW983157 MFS983157 MPO983157 MZK983157 NJG983157 NTC983157 OCY983157 OMU983157 OWQ983157 PGM983157 PQI983157 QAE983157 QKA983157 QTW983157 RDS983157 RNO983157 RXK983157 SHG983157 SRC983157 TAY983157 TKU983157 TUQ983157 UEM983157 UOI983157 UYE983157 VIA983157 VRW983157 WBS983157 WLO983157 WVK983157 C119 IY119 SU119 ACQ119 AMM119 AWI119 BGE119 BQA119 BZW119 CJS119 CTO119 DDK119 DNG119 DXC119 EGY119 EQU119 FAQ119 FKM119 FUI119 GEE119 GOA119 GXW119 HHS119 HRO119 IBK119 ILG119 IVC119 JEY119 JOU119 JYQ119 KIM119 KSI119 LCE119 LMA119 LVW119 MFS119 MPO119 MZK119 NJG119 NTC119 OCY119 OMU119 OWQ119 PGM119 PQI119 QAE119 QKA119 QTW119 RDS119 RNO119 RXK119 SHG119 SRC119 TAY119 TKU119 TUQ119 UEM119 UOI119 UYE119 VIA119 VRW119 WBS119 WLO119 WVK119 C65655 IY65655 SU65655 ACQ65655 AMM65655 AWI65655 BGE65655 BQA65655 BZW65655 CJS65655 CTO65655 DDK65655 DNG65655 DXC65655 EGY65655 EQU65655 FAQ65655 FKM65655 FUI65655 GEE65655 GOA65655 GXW65655 HHS65655 HRO65655 IBK65655 ILG65655 IVC65655 JEY65655 JOU65655 JYQ65655 KIM65655 KSI65655 LCE65655 LMA65655 LVW65655 MFS65655 MPO65655 MZK65655 NJG65655 NTC65655 OCY65655 OMU65655 OWQ65655 PGM65655 PQI65655 QAE65655 QKA65655 QTW65655 RDS65655 RNO65655 RXK65655 SHG65655 SRC65655 TAY65655 TKU65655 TUQ65655 UEM65655 UOI65655 UYE65655 VIA65655 VRW65655 WBS65655 WLO65655 WVK65655 C131191 IY131191 SU131191 ACQ131191 AMM131191 AWI131191 BGE131191 BQA131191 BZW131191 CJS131191 CTO131191 DDK131191 DNG131191 DXC131191 EGY131191 EQU131191 FAQ131191 FKM131191 FUI131191 GEE131191 GOA131191 GXW131191 HHS131191 HRO131191 IBK131191 ILG131191 IVC131191 JEY131191 JOU131191 JYQ131191 KIM131191 KSI131191 LCE131191 LMA131191 LVW131191 MFS131191 MPO131191 MZK131191 NJG131191 NTC131191 OCY131191 OMU131191 OWQ131191 PGM131191 PQI131191 QAE131191 QKA131191 QTW131191 RDS131191 RNO131191 RXK131191 SHG131191 SRC131191 TAY131191 TKU131191 TUQ131191 UEM131191 UOI131191 UYE131191 VIA131191 VRW131191 WBS131191 WLO131191 WVK131191 C196727 IY196727 SU196727 ACQ196727 AMM196727 AWI196727 BGE196727 BQA196727 BZW196727 CJS196727 CTO196727 DDK196727 DNG196727 DXC196727 EGY196727 EQU196727 FAQ196727 FKM196727 FUI196727 GEE196727 GOA196727 GXW196727 HHS196727 HRO196727 IBK196727 ILG196727 IVC196727 JEY196727 JOU196727 JYQ196727 KIM196727 KSI196727 LCE196727 LMA196727 LVW196727 MFS196727 MPO196727 MZK196727 NJG196727 NTC196727 OCY196727 OMU196727 OWQ196727 PGM196727 PQI196727 QAE196727 QKA196727 QTW196727 RDS196727 RNO196727 RXK196727 SHG196727 SRC196727 TAY196727 TKU196727 TUQ196727 UEM196727 UOI196727 UYE196727 VIA196727 VRW196727 WBS196727 WLO196727 WVK196727 C262263 IY262263 SU262263 ACQ262263 AMM262263 AWI262263 BGE262263 BQA262263 BZW262263 CJS262263 CTO262263 DDK262263 DNG262263 DXC262263 EGY262263 EQU262263 FAQ262263 FKM262263 FUI262263 GEE262263 GOA262263 GXW262263 HHS262263 HRO262263 IBK262263 ILG262263 IVC262263 JEY262263 JOU262263 JYQ262263 KIM262263 KSI262263 LCE262263 LMA262263 LVW262263 MFS262263 MPO262263 MZK262263 NJG262263 NTC262263 OCY262263 OMU262263 OWQ262263 PGM262263 PQI262263 QAE262263 QKA262263 QTW262263 RDS262263 RNO262263 RXK262263 SHG262263 SRC262263 TAY262263 TKU262263 TUQ262263 UEM262263 UOI262263 UYE262263 VIA262263 VRW262263 WBS262263 WLO262263 WVK262263 C327799 IY327799 SU327799 ACQ327799 AMM327799 AWI327799 BGE327799 BQA327799 BZW327799 CJS327799 CTO327799 DDK327799 DNG327799 DXC327799 EGY327799 EQU327799 FAQ327799 FKM327799 FUI327799 GEE327799 GOA327799 GXW327799 HHS327799 HRO327799 IBK327799 ILG327799 IVC327799 JEY327799 JOU327799 JYQ327799 KIM327799 KSI327799 LCE327799 LMA327799 LVW327799 MFS327799 MPO327799 MZK327799 NJG327799 NTC327799 OCY327799 OMU327799 OWQ327799 PGM327799 PQI327799 QAE327799 QKA327799 QTW327799 RDS327799 RNO327799 RXK327799 SHG327799 SRC327799 TAY327799 TKU327799 TUQ327799 UEM327799 UOI327799 UYE327799 VIA327799 VRW327799 WBS327799 WLO327799 WVK327799 C393335 IY393335 SU393335 ACQ393335 AMM393335 AWI393335 BGE393335 BQA393335 BZW393335 CJS393335 CTO393335 DDK393335 DNG393335 DXC393335 EGY393335 EQU393335 FAQ393335 FKM393335 FUI393335 GEE393335 GOA393335 GXW393335 HHS393335 HRO393335 IBK393335 ILG393335 IVC393335 JEY393335 JOU393335 JYQ393335 KIM393335 KSI393335 LCE393335 LMA393335 LVW393335 MFS393335 MPO393335 MZK393335 NJG393335 NTC393335 OCY393335 OMU393335 OWQ393335 PGM393335 PQI393335 QAE393335 QKA393335 QTW393335 RDS393335 RNO393335 RXK393335 SHG393335 SRC393335 TAY393335 TKU393335 TUQ393335 UEM393335 UOI393335 UYE393335 VIA393335 VRW393335 WBS393335 WLO393335 WVK393335 C458871 IY458871 SU458871 ACQ458871 AMM458871 AWI458871 BGE458871 BQA458871 BZW458871 CJS458871 CTO458871 DDK458871 DNG458871 DXC458871 EGY458871 EQU458871 FAQ458871 FKM458871 FUI458871 GEE458871 GOA458871 GXW458871 HHS458871 HRO458871 IBK458871 ILG458871 IVC458871 JEY458871 JOU458871 JYQ458871 KIM458871 KSI458871 LCE458871 LMA458871 LVW458871 MFS458871 MPO458871 MZK458871 NJG458871 NTC458871 OCY458871 OMU458871 OWQ458871 PGM458871 PQI458871 QAE458871 QKA458871 QTW458871 RDS458871 RNO458871 RXK458871 SHG458871 SRC458871 TAY458871 TKU458871 TUQ458871 UEM458871 UOI458871 UYE458871 VIA458871 VRW458871 WBS458871 WLO458871 WVK458871 C524407 IY524407 SU524407 ACQ524407 AMM524407 AWI524407 BGE524407 BQA524407 BZW524407 CJS524407 CTO524407 DDK524407 DNG524407 DXC524407 EGY524407 EQU524407 FAQ524407 FKM524407 FUI524407 GEE524407 GOA524407 GXW524407 HHS524407 HRO524407 IBK524407 ILG524407 IVC524407 JEY524407 JOU524407 JYQ524407 KIM524407 KSI524407 LCE524407 LMA524407 LVW524407 MFS524407 MPO524407 MZK524407 NJG524407 NTC524407 OCY524407 OMU524407 OWQ524407 PGM524407 PQI524407 QAE524407 QKA524407 QTW524407 RDS524407 RNO524407 RXK524407 SHG524407 SRC524407 TAY524407 TKU524407 TUQ524407 UEM524407 UOI524407 UYE524407 VIA524407 VRW524407 WBS524407 WLO524407 WVK524407 C589943 IY589943 SU589943 ACQ589943 AMM589943 AWI589943 BGE589943 BQA589943 BZW589943 CJS589943 CTO589943 DDK589943 DNG589943 DXC589943 EGY589943 EQU589943 FAQ589943 FKM589943 FUI589943 GEE589943 GOA589943 GXW589943 HHS589943 HRO589943 IBK589943 ILG589943 IVC589943 JEY589943 JOU589943 JYQ589943 KIM589943 KSI589943 LCE589943 LMA589943 LVW589943 MFS589943 MPO589943 MZK589943 NJG589943 NTC589943 OCY589943 OMU589943 OWQ589943 PGM589943 PQI589943 QAE589943 QKA589943 QTW589943 RDS589943 RNO589943 RXK589943 SHG589943 SRC589943 TAY589943 TKU589943 TUQ589943 UEM589943 UOI589943 UYE589943 VIA589943 VRW589943 WBS589943 WLO589943 WVK589943 C655479 IY655479 SU655479 ACQ655479 AMM655479 AWI655479 BGE655479 BQA655479 BZW655479 CJS655479 CTO655479 DDK655479 DNG655479 DXC655479 EGY655479 EQU655479 FAQ655479 FKM655479 FUI655479 GEE655479 GOA655479 GXW655479 HHS655479 HRO655479 IBK655479 ILG655479 IVC655479 JEY655479 JOU655479 JYQ655479 KIM655479 KSI655479 LCE655479 LMA655479 LVW655479 MFS655479 MPO655479 MZK655479 NJG655479 NTC655479 OCY655479 OMU655479 OWQ655479 PGM655479 PQI655479 QAE655479 QKA655479 QTW655479 RDS655479 RNO655479 RXK655479 SHG655479 SRC655479 TAY655479 TKU655479 TUQ655479 UEM655479 UOI655479 UYE655479 VIA655479 VRW655479 WBS655479 WLO655479 WVK655479 C721015 IY721015 SU721015 ACQ721015 AMM721015 AWI721015 BGE721015 BQA721015 BZW721015 CJS721015 CTO721015 DDK721015 DNG721015 DXC721015 EGY721015 EQU721015 FAQ721015 FKM721015 FUI721015 GEE721015 GOA721015 GXW721015 HHS721015 HRO721015 IBK721015 ILG721015 IVC721015 JEY721015 JOU721015 JYQ721015 KIM721015 KSI721015 LCE721015 LMA721015 LVW721015 MFS721015 MPO721015 MZK721015 NJG721015 NTC721015 OCY721015 OMU721015 OWQ721015 PGM721015 PQI721015 QAE721015 QKA721015 QTW721015 RDS721015 RNO721015 RXK721015 SHG721015 SRC721015 TAY721015 TKU721015 TUQ721015 UEM721015 UOI721015 UYE721015 VIA721015 VRW721015 WBS721015 WLO721015 WVK721015 C786551 IY786551 SU786551 ACQ786551 AMM786551 AWI786551 BGE786551 BQA786551 BZW786551 CJS786551 CTO786551 DDK786551 DNG786551 DXC786551 EGY786551 EQU786551 FAQ786551 FKM786551 FUI786551 GEE786551 GOA786551 GXW786551 HHS786551 HRO786551 IBK786551 ILG786551 IVC786551 JEY786551 JOU786551 JYQ786551 KIM786551 KSI786551 LCE786551 LMA786551 LVW786551 MFS786551 MPO786551 MZK786551 NJG786551 NTC786551 OCY786551 OMU786551 OWQ786551 PGM786551 PQI786551 QAE786551 QKA786551 QTW786551 RDS786551 RNO786551 RXK786551 SHG786551 SRC786551 TAY786551 TKU786551 TUQ786551 UEM786551 UOI786551 UYE786551 VIA786551 VRW786551 WBS786551 WLO786551 WVK786551 C852087 IY852087 SU852087 ACQ852087 AMM852087 AWI852087 BGE852087 BQA852087 BZW852087 CJS852087 CTO852087 DDK852087 DNG852087 DXC852087 EGY852087 EQU852087 FAQ852087 FKM852087 FUI852087 GEE852087 GOA852087 GXW852087 HHS852087 HRO852087 IBK852087 ILG852087 IVC852087 JEY852087 JOU852087 JYQ852087 KIM852087 KSI852087 LCE852087 LMA852087 LVW852087 MFS852087 MPO852087 MZK852087 NJG852087 NTC852087 OCY852087 OMU852087 OWQ852087 PGM852087 PQI852087 QAE852087 QKA852087 QTW852087 RDS852087 RNO852087 RXK852087 SHG852087 SRC852087 TAY852087 TKU852087 TUQ852087 UEM852087 UOI852087 UYE852087 VIA852087 VRW852087 WBS852087 WLO852087 WVK852087 C917623 IY917623 SU917623 ACQ917623 AMM917623 AWI917623 BGE917623 BQA917623 BZW917623 CJS917623 CTO917623 DDK917623 DNG917623 DXC917623 EGY917623 EQU917623 FAQ917623 FKM917623 FUI917623 GEE917623 GOA917623 GXW917623 HHS917623 HRO917623 IBK917623 ILG917623 IVC917623 JEY917623 JOU917623 JYQ917623 KIM917623 KSI917623 LCE917623 LMA917623 LVW917623 MFS917623 MPO917623 MZK917623 NJG917623 NTC917623 OCY917623 OMU917623 OWQ917623 PGM917623 PQI917623 QAE917623 QKA917623 QTW917623 RDS917623 RNO917623 RXK917623 SHG917623 SRC917623 TAY917623 TKU917623 TUQ917623 UEM917623 UOI917623 UYE917623 VIA917623 VRW917623 WBS917623 WLO917623 WVK917623 C983159 IY983159 SU983159 ACQ983159 AMM983159 AWI983159 BGE983159 BQA983159 BZW983159 CJS983159 CTO983159 DDK983159 DNG983159 DXC983159 EGY983159 EQU983159 FAQ983159 FKM983159 FUI983159 GEE983159 GOA983159 GXW983159 HHS983159 HRO983159 IBK983159 ILG983159 IVC983159 JEY983159 JOU983159 JYQ983159 KIM983159 KSI983159 LCE983159 LMA983159 LVW983159 MFS983159 MPO983159 MZK983159 NJG983159 NTC983159 OCY983159 OMU983159 OWQ983159 PGM983159 PQI983159 QAE983159 QKA983159 QTW983159 RDS983159 RNO983159 RXK983159 SHG983159 SRC983159 TAY983159 TKU983159 TUQ983159 UEM983159 UOI983159 UYE983159 VIA983159 VRW983159 WBS983159 WLO983159 WVK983159 C126 IY126 SU126 ACQ126 AMM126 AWI126 BGE126 BQA126 BZW126 CJS126 CTO126 DDK126 DNG126 DXC126 EGY126 EQU126 FAQ126 FKM126 FUI126 GEE126 GOA126 GXW126 HHS126 HRO126 IBK126 ILG126 IVC126 JEY126 JOU126 JYQ126 KIM126 KSI126 LCE126 LMA126 LVW126 MFS126 MPO126 MZK126 NJG126 NTC126 OCY126 OMU126 OWQ126 PGM126 PQI126 QAE126 QKA126 QTW126 RDS126 RNO126 RXK126 SHG126 SRC126 TAY126 TKU126 TUQ126 UEM126 UOI126 UYE126 VIA126 VRW126 WBS126 WLO126 WVK126 C65662 IY65662 SU65662 ACQ65662 AMM65662 AWI65662 BGE65662 BQA65662 BZW65662 CJS65662 CTO65662 DDK65662 DNG65662 DXC65662 EGY65662 EQU65662 FAQ65662 FKM65662 FUI65662 GEE65662 GOA65662 GXW65662 HHS65662 HRO65662 IBK65662 ILG65662 IVC65662 JEY65662 JOU65662 JYQ65662 KIM65662 KSI65662 LCE65662 LMA65662 LVW65662 MFS65662 MPO65662 MZK65662 NJG65662 NTC65662 OCY65662 OMU65662 OWQ65662 PGM65662 PQI65662 QAE65662 QKA65662 QTW65662 RDS65662 RNO65662 RXK65662 SHG65662 SRC65662 TAY65662 TKU65662 TUQ65662 UEM65662 UOI65662 UYE65662 VIA65662 VRW65662 WBS65662 WLO65662 WVK65662 C131198 IY131198 SU131198 ACQ131198 AMM131198 AWI131198 BGE131198 BQA131198 BZW131198 CJS131198 CTO131198 DDK131198 DNG131198 DXC131198 EGY131198 EQU131198 FAQ131198 FKM131198 FUI131198 GEE131198 GOA131198 GXW131198 HHS131198 HRO131198 IBK131198 ILG131198 IVC131198 JEY131198 JOU131198 JYQ131198 KIM131198 KSI131198 LCE131198 LMA131198 LVW131198 MFS131198 MPO131198 MZK131198 NJG131198 NTC131198 OCY131198 OMU131198 OWQ131198 PGM131198 PQI131198 QAE131198 QKA131198 QTW131198 RDS131198 RNO131198 RXK131198 SHG131198 SRC131198 TAY131198 TKU131198 TUQ131198 UEM131198 UOI131198 UYE131198 VIA131198 VRW131198 WBS131198 WLO131198 WVK131198 C196734 IY196734 SU196734 ACQ196734 AMM196734 AWI196734 BGE196734 BQA196734 BZW196734 CJS196734 CTO196734 DDK196734 DNG196734 DXC196734 EGY196734 EQU196734 FAQ196734 FKM196734 FUI196734 GEE196734 GOA196734 GXW196734 HHS196734 HRO196734 IBK196734 ILG196734 IVC196734 JEY196734 JOU196734 JYQ196734 KIM196734 KSI196734 LCE196734 LMA196734 LVW196734 MFS196734 MPO196734 MZK196734 NJG196734 NTC196734 OCY196734 OMU196734 OWQ196734 PGM196734 PQI196734 QAE196734 QKA196734 QTW196734 RDS196734 RNO196734 RXK196734 SHG196734 SRC196734 TAY196734 TKU196734 TUQ196734 UEM196734 UOI196734 UYE196734 VIA196734 VRW196734 WBS196734 WLO196734 WVK196734 C262270 IY262270 SU262270 ACQ262270 AMM262270 AWI262270 BGE262270 BQA262270 BZW262270 CJS262270 CTO262270 DDK262270 DNG262270 DXC262270 EGY262270 EQU262270 FAQ262270 FKM262270 FUI262270 GEE262270 GOA262270 GXW262270 HHS262270 HRO262270 IBK262270 ILG262270 IVC262270 JEY262270 JOU262270 JYQ262270 KIM262270 KSI262270 LCE262270 LMA262270 LVW262270 MFS262270 MPO262270 MZK262270 NJG262270 NTC262270 OCY262270 OMU262270 OWQ262270 PGM262270 PQI262270 QAE262270 QKA262270 QTW262270 RDS262270 RNO262270 RXK262270 SHG262270 SRC262270 TAY262270 TKU262270 TUQ262270 UEM262270 UOI262270 UYE262270 VIA262270 VRW262270 WBS262270 WLO262270 WVK262270 C327806 IY327806 SU327806 ACQ327806 AMM327806 AWI327806 BGE327806 BQA327806 BZW327806 CJS327806 CTO327806 DDK327806 DNG327806 DXC327806 EGY327806 EQU327806 FAQ327806 FKM327806 FUI327806 GEE327806 GOA327806 GXW327806 HHS327806 HRO327806 IBK327806 ILG327806 IVC327806 JEY327806 JOU327806 JYQ327806 KIM327806 KSI327806 LCE327806 LMA327806 LVW327806 MFS327806 MPO327806 MZK327806 NJG327806 NTC327806 OCY327806 OMU327806 OWQ327806 PGM327806 PQI327806 QAE327806 QKA327806 QTW327806 RDS327806 RNO327806 RXK327806 SHG327806 SRC327806 TAY327806 TKU327806 TUQ327806 UEM327806 UOI327806 UYE327806 VIA327806 VRW327806 WBS327806 WLO327806 WVK327806 C393342 IY393342 SU393342 ACQ393342 AMM393342 AWI393342 BGE393342 BQA393342 BZW393342 CJS393342 CTO393342 DDK393342 DNG393342 DXC393342 EGY393342 EQU393342 FAQ393342 FKM393342 FUI393342 GEE393342 GOA393342 GXW393342 HHS393342 HRO393342 IBK393342 ILG393342 IVC393342 JEY393342 JOU393342 JYQ393342 KIM393342 KSI393342 LCE393342 LMA393342 LVW393342 MFS393342 MPO393342 MZK393342 NJG393342 NTC393342 OCY393342 OMU393342 OWQ393342 PGM393342 PQI393342 QAE393342 QKA393342 QTW393342 RDS393342 RNO393342 RXK393342 SHG393342 SRC393342 TAY393342 TKU393342 TUQ393342 UEM393342 UOI393342 UYE393342 VIA393342 VRW393342 WBS393342 WLO393342 WVK393342 C458878 IY458878 SU458878 ACQ458878 AMM458878 AWI458878 BGE458878 BQA458878 BZW458878 CJS458878 CTO458878 DDK458878 DNG458878 DXC458878 EGY458878 EQU458878 FAQ458878 FKM458878 FUI458878 GEE458878 GOA458878 GXW458878 HHS458878 HRO458878 IBK458878 ILG458878 IVC458878 JEY458878 JOU458878 JYQ458878 KIM458878 KSI458878 LCE458878 LMA458878 LVW458878 MFS458878 MPO458878 MZK458878 NJG458878 NTC458878 OCY458878 OMU458878 OWQ458878 PGM458878 PQI458878 QAE458878 QKA458878 QTW458878 RDS458878 RNO458878 RXK458878 SHG458878 SRC458878 TAY458878 TKU458878 TUQ458878 UEM458878 UOI458878 UYE458878 VIA458878 VRW458878 WBS458878 WLO458878 WVK458878 C524414 IY524414 SU524414 ACQ524414 AMM524414 AWI524414 BGE524414 BQA524414 BZW524414 CJS524414 CTO524414 DDK524414 DNG524414 DXC524414 EGY524414 EQU524414 FAQ524414 FKM524414 FUI524414 GEE524414 GOA524414 GXW524414 HHS524414 HRO524414 IBK524414 ILG524414 IVC524414 JEY524414 JOU524414 JYQ524414 KIM524414 KSI524414 LCE524414 LMA524414 LVW524414 MFS524414 MPO524414 MZK524414 NJG524414 NTC524414 OCY524414 OMU524414 OWQ524414 PGM524414 PQI524414 QAE524414 QKA524414 QTW524414 RDS524414 RNO524414 RXK524414 SHG524414 SRC524414 TAY524414 TKU524414 TUQ524414 UEM524414 UOI524414 UYE524414 VIA524414 VRW524414 WBS524414 WLO524414 WVK524414 C589950 IY589950 SU589950 ACQ589950 AMM589950 AWI589950 BGE589950 BQA589950 BZW589950 CJS589950 CTO589950 DDK589950 DNG589950 DXC589950 EGY589950 EQU589950 FAQ589950 FKM589950 FUI589950 GEE589950 GOA589950 GXW589950 HHS589950 HRO589950 IBK589950 ILG589950 IVC589950 JEY589950 JOU589950 JYQ589950 KIM589950 KSI589950 LCE589950 LMA589950 LVW589950 MFS589950 MPO589950 MZK589950 NJG589950 NTC589950 OCY589950 OMU589950 OWQ589950 PGM589950 PQI589950 QAE589950 QKA589950 QTW589950 RDS589950 RNO589950 RXK589950 SHG589950 SRC589950 TAY589950 TKU589950 TUQ589950 UEM589950 UOI589950 UYE589950 VIA589950 VRW589950 WBS589950 WLO589950 WVK589950 C655486 IY655486 SU655486 ACQ655486 AMM655486 AWI655486 BGE655486 BQA655486 BZW655486 CJS655486 CTO655486 DDK655486 DNG655486 DXC655486 EGY655486 EQU655486 FAQ655486 FKM655486 FUI655486 GEE655486 GOA655486 GXW655486 HHS655486 HRO655486 IBK655486 ILG655486 IVC655486 JEY655486 JOU655486 JYQ655486 KIM655486 KSI655486 LCE655486 LMA655486 LVW655486 MFS655486 MPO655486 MZK655486 NJG655486 NTC655486 OCY655486 OMU655486 OWQ655486 PGM655486 PQI655486 QAE655486 QKA655486 QTW655486 RDS655486 RNO655486 RXK655486 SHG655486 SRC655486 TAY655486 TKU655486 TUQ655486 UEM655486 UOI655486 UYE655486 VIA655486 VRW655486 WBS655486 WLO655486 WVK655486 C721022 IY721022 SU721022 ACQ721022 AMM721022 AWI721022 BGE721022 BQA721022 BZW721022 CJS721022 CTO721022 DDK721022 DNG721022 DXC721022 EGY721022 EQU721022 FAQ721022 FKM721022 FUI721022 GEE721022 GOA721022 GXW721022 HHS721022 HRO721022 IBK721022 ILG721022 IVC721022 JEY721022 JOU721022 JYQ721022 KIM721022 KSI721022 LCE721022 LMA721022 LVW721022 MFS721022 MPO721022 MZK721022 NJG721022 NTC721022 OCY721022 OMU721022 OWQ721022 PGM721022 PQI721022 QAE721022 QKA721022 QTW721022 RDS721022 RNO721022 RXK721022 SHG721022 SRC721022 TAY721022 TKU721022 TUQ721022 UEM721022 UOI721022 UYE721022 VIA721022 VRW721022 WBS721022 WLO721022 WVK721022 C786558 IY786558 SU786558 ACQ786558 AMM786558 AWI786558 BGE786558 BQA786558 BZW786558 CJS786558 CTO786558 DDK786558 DNG786558 DXC786558 EGY786558 EQU786558 FAQ786558 FKM786558 FUI786558 GEE786558 GOA786558 GXW786558 HHS786558 HRO786558 IBK786558 ILG786558 IVC786558 JEY786558 JOU786558 JYQ786558 KIM786558 KSI786558 LCE786558 LMA786558 LVW786558 MFS786558 MPO786558 MZK786558 NJG786558 NTC786558 OCY786558 OMU786558 OWQ786558 PGM786558 PQI786558 QAE786558 QKA786558 QTW786558 RDS786558 RNO786558 RXK786558 SHG786558 SRC786558 TAY786558 TKU786558 TUQ786558 UEM786558 UOI786558 UYE786558 VIA786558 VRW786558 WBS786558 WLO786558 WVK786558 C852094 IY852094 SU852094 ACQ852094 AMM852094 AWI852094 BGE852094 BQA852094 BZW852094 CJS852094 CTO852094 DDK852094 DNG852094 DXC852094 EGY852094 EQU852094 FAQ852094 FKM852094 FUI852094 GEE852094 GOA852094 GXW852094 HHS852094 HRO852094 IBK852094 ILG852094 IVC852094 JEY852094 JOU852094 JYQ852094 KIM852094 KSI852094 LCE852094 LMA852094 LVW852094 MFS852094 MPO852094 MZK852094 NJG852094 NTC852094 OCY852094 OMU852094 OWQ852094 PGM852094 PQI852094 QAE852094 QKA852094 QTW852094 RDS852094 RNO852094 RXK852094 SHG852094 SRC852094 TAY852094 TKU852094 TUQ852094 UEM852094 UOI852094 UYE852094 VIA852094 VRW852094 WBS852094 WLO852094 WVK852094 C917630 IY917630 SU917630 ACQ917630 AMM917630 AWI917630 BGE917630 BQA917630 BZW917630 CJS917630 CTO917630 DDK917630 DNG917630 DXC917630 EGY917630 EQU917630 FAQ917630 FKM917630 FUI917630 GEE917630 GOA917630 GXW917630 HHS917630 HRO917630 IBK917630 ILG917630 IVC917630 JEY917630 JOU917630 JYQ917630 KIM917630 KSI917630 LCE917630 LMA917630 LVW917630 MFS917630 MPO917630 MZK917630 NJG917630 NTC917630 OCY917630 OMU917630 OWQ917630 PGM917630 PQI917630 QAE917630 QKA917630 QTW917630 RDS917630 RNO917630 RXK917630 SHG917630 SRC917630 TAY917630 TKU917630 TUQ917630 UEM917630 UOI917630 UYE917630 VIA917630 VRW917630 WBS917630 WLO917630 WVK917630 C983166 IY983166 SU983166 ACQ983166 AMM983166 AWI983166 BGE983166 BQA983166 BZW983166 CJS983166 CTO983166 DDK983166 DNG983166 DXC983166 EGY983166 EQU983166 FAQ983166 FKM983166 FUI983166 GEE983166 GOA983166 GXW983166 HHS983166 HRO983166 IBK983166 ILG983166 IVC983166 JEY983166 JOU983166 JYQ983166 KIM983166 KSI983166 LCE983166 LMA983166 LVW983166 MFS983166 MPO983166 MZK983166 NJG983166 NTC983166 OCY983166 OMU983166 OWQ983166 PGM983166 PQI983166 QAE983166 QKA983166 QTW983166 RDS983166 RNO983166 RXK983166 SHG983166 SRC983166 TAY983166 TKU983166 TUQ983166 UEM983166 UOI983166 UYE983166 VIA983166 VRW983166 WBS983166 WLO983166 WVK983166">
      <formula1>$AA$3</formula1>
    </dataValidation>
    <dataValidation type="list" allowBlank="1" showInputMessage="1" showErrorMessage="1" sqref="K78 JG78 TC78 ACY78 AMU78 AWQ78 BGM78 BQI78 CAE78 CKA78 CTW78 DDS78 DNO78 DXK78 EHG78 ERC78 FAY78 FKU78 FUQ78 GEM78 GOI78 GYE78 HIA78 HRW78 IBS78 ILO78 IVK78 JFG78 JPC78 JYY78 KIU78 KSQ78 LCM78 LMI78 LWE78 MGA78 MPW78 MZS78 NJO78 NTK78 ODG78 ONC78 OWY78 PGU78 PQQ78 QAM78 QKI78 QUE78 REA78 RNW78 RXS78 SHO78 SRK78 TBG78 TLC78 TUY78 UEU78 UOQ78 UYM78 VII78 VSE78 WCA78 WLW78 WVS78 K65614 JG65614 TC65614 ACY65614 AMU65614 AWQ65614 BGM65614 BQI65614 CAE65614 CKA65614 CTW65614 DDS65614 DNO65614 DXK65614 EHG65614 ERC65614 FAY65614 FKU65614 FUQ65614 GEM65614 GOI65614 GYE65614 HIA65614 HRW65614 IBS65614 ILO65614 IVK65614 JFG65614 JPC65614 JYY65614 KIU65614 KSQ65614 LCM65614 LMI65614 LWE65614 MGA65614 MPW65614 MZS65614 NJO65614 NTK65614 ODG65614 ONC65614 OWY65614 PGU65614 PQQ65614 QAM65614 QKI65614 QUE65614 REA65614 RNW65614 RXS65614 SHO65614 SRK65614 TBG65614 TLC65614 TUY65614 UEU65614 UOQ65614 UYM65614 VII65614 VSE65614 WCA65614 WLW65614 WVS65614 K131150 JG131150 TC131150 ACY131150 AMU131150 AWQ131150 BGM131150 BQI131150 CAE131150 CKA131150 CTW131150 DDS131150 DNO131150 DXK131150 EHG131150 ERC131150 FAY131150 FKU131150 FUQ131150 GEM131150 GOI131150 GYE131150 HIA131150 HRW131150 IBS131150 ILO131150 IVK131150 JFG131150 JPC131150 JYY131150 KIU131150 KSQ131150 LCM131150 LMI131150 LWE131150 MGA131150 MPW131150 MZS131150 NJO131150 NTK131150 ODG131150 ONC131150 OWY131150 PGU131150 PQQ131150 QAM131150 QKI131150 QUE131150 REA131150 RNW131150 RXS131150 SHO131150 SRK131150 TBG131150 TLC131150 TUY131150 UEU131150 UOQ131150 UYM131150 VII131150 VSE131150 WCA131150 WLW131150 WVS131150 K196686 JG196686 TC196686 ACY196686 AMU196686 AWQ196686 BGM196686 BQI196686 CAE196686 CKA196686 CTW196686 DDS196686 DNO196686 DXK196686 EHG196686 ERC196686 FAY196686 FKU196686 FUQ196686 GEM196686 GOI196686 GYE196686 HIA196686 HRW196686 IBS196686 ILO196686 IVK196686 JFG196686 JPC196686 JYY196686 KIU196686 KSQ196686 LCM196686 LMI196686 LWE196686 MGA196686 MPW196686 MZS196686 NJO196686 NTK196686 ODG196686 ONC196686 OWY196686 PGU196686 PQQ196686 QAM196686 QKI196686 QUE196686 REA196686 RNW196686 RXS196686 SHO196686 SRK196686 TBG196686 TLC196686 TUY196686 UEU196686 UOQ196686 UYM196686 VII196686 VSE196686 WCA196686 WLW196686 WVS196686 K262222 JG262222 TC262222 ACY262222 AMU262222 AWQ262222 BGM262222 BQI262222 CAE262222 CKA262222 CTW262222 DDS262222 DNO262222 DXK262222 EHG262222 ERC262222 FAY262222 FKU262222 FUQ262222 GEM262222 GOI262222 GYE262222 HIA262222 HRW262222 IBS262222 ILO262222 IVK262222 JFG262222 JPC262222 JYY262222 KIU262222 KSQ262222 LCM262222 LMI262222 LWE262222 MGA262222 MPW262222 MZS262222 NJO262222 NTK262222 ODG262222 ONC262222 OWY262222 PGU262222 PQQ262222 QAM262222 QKI262222 QUE262222 REA262222 RNW262222 RXS262222 SHO262222 SRK262222 TBG262222 TLC262222 TUY262222 UEU262222 UOQ262222 UYM262222 VII262222 VSE262222 WCA262222 WLW262222 WVS262222 K327758 JG327758 TC327758 ACY327758 AMU327758 AWQ327758 BGM327758 BQI327758 CAE327758 CKA327758 CTW327758 DDS327758 DNO327758 DXK327758 EHG327758 ERC327758 FAY327758 FKU327758 FUQ327758 GEM327758 GOI327758 GYE327758 HIA327758 HRW327758 IBS327758 ILO327758 IVK327758 JFG327758 JPC327758 JYY327758 KIU327758 KSQ327758 LCM327758 LMI327758 LWE327758 MGA327758 MPW327758 MZS327758 NJO327758 NTK327758 ODG327758 ONC327758 OWY327758 PGU327758 PQQ327758 QAM327758 QKI327758 QUE327758 REA327758 RNW327758 RXS327758 SHO327758 SRK327758 TBG327758 TLC327758 TUY327758 UEU327758 UOQ327758 UYM327758 VII327758 VSE327758 WCA327758 WLW327758 WVS327758 K393294 JG393294 TC393294 ACY393294 AMU393294 AWQ393294 BGM393294 BQI393294 CAE393294 CKA393294 CTW393294 DDS393294 DNO393294 DXK393294 EHG393294 ERC393294 FAY393294 FKU393294 FUQ393294 GEM393294 GOI393294 GYE393294 HIA393294 HRW393294 IBS393294 ILO393294 IVK393294 JFG393294 JPC393294 JYY393294 KIU393294 KSQ393294 LCM393294 LMI393294 LWE393294 MGA393294 MPW393294 MZS393294 NJO393294 NTK393294 ODG393294 ONC393294 OWY393294 PGU393294 PQQ393294 QAM393294 QKI393294 QUE393294 REA393294 RNW393294 RXS393294 SHO393294 SRK393294 TBG393294 TLC393294 TUY393294 UEU393294 UOQ393294 UYM393294 VII393294 VSE393294 WCA393294 WLW393294 WVS393294 K458830 JG458830 TC458830 ACY458830 AMU458830 AWQ458830 BGM458830 BQI458830 CAE458830 CKA458830 CTW458830 DDS458830 DNO458830 DXK458830 EHG458830 ERC458830 FAY458830 FKU458830 FUQ458830 GEM458830 GOI458830 GYE458830 HIA458830 HRW458830 IBS458830 ILO458830 IVK458830 JFG458830 JPC458830 JYY458830 KIU458830 KSQ458830 LCM458830 LMI458830 LWE458830 MGA458830 MPW458830 MZS458830 NJO458830 NTK458830 ODG458830 ONC458830 OWY458830 PGU458830 PQQ458830 QAM458830 QKI458830 QUE458830 REA458830 RNW458830 RXS458830 SHO458830 SRK458830 TBG458830 TLC458830 TUY458830 UEU458830 UOQ458830 UYM458830 VII458830 VSE458830 WCA458830 WLW458830 WVS458830 K524366 JG524366 TC524366 ACY524366 AMU524366 AWQ524366 BGM524366 BQI524366 CAE524366 CKA524366 CTW524366 DDS524366 DNO524366 DXK524366 EHG524366 ERC524366 FAY524366 FKU524366 FUQ524366 GEM524366 GOI524366 GYE524366 HIA524366 HRW524366 IBS524366 ILO524366 IVK524366 JFG524366 JPC524366 JYY524366 KIU524366 KSQ524366 LCM524366 LMI524366 LWE524366 MGA524366 MPW524366 MZS524366 NJO524366 NTK524366 ODG524366 ONC524366 OWY524366 PGU524366 PQQ524366 QAM524366 QKI524366 QUE524366 REA524366 RNW524366 RXS524366 SHO524366 SRK524366 TBG524366 TLC524366 TUY524366 UEU524366 UOQ524366 UYM524366 VII524366 VSE524366 WCA524366 WLW524366 WVS524366 K589902 JG589902 TC589902 ACY589902 AMU589902 AWQ589902 BGM589902 BQI589902 CAE589902 CKA589902 CTW589902 DDS589902 DNO589902 DXK589902 EHG589902 ERC589902 FAY589902 FKU589902 FUQ589902 GEM589902 GOI589902 GYE589902 HIA589902 HRW589902 IBS589902 ILO589902 IVK589902 JFG589902 JPC589902 JYY589902 KIU589902 KSQ589902 LCM589902 LMI589902 LWE589902 MGA589902 MPW589902 MZS589902 NJO589902 NTK589902 ODG589902 ONC589902 OWY589902 PGU589902 PQQ589902 QAM589902 QKI589902 QUE589902 REA589902 RNW589902 RXS589902 SHO589902 SRK589902 TBG589902 TLC589902 TUY589902 UEU589902 UOQ589902 UYM589902 VII589902 VSE589902 WCA589902 WLW589902 WVS589902 K655438 JG655438 TC655438 ACY655438 AMU655438 AWQ655438 BGM655438 BQI655438 CAE655438 CKA655438 CTW655438 DDS655438 DNO655438 DXK655438 EHG655438 ERC655438 FAY655438 FKU655438 FUQ655438 GEM655438 GOI655438 GYE655438 HIA655438 HRW655438 IBS655438 ILO655438 IVK655438 JFG655438 JPC655438 JYY655438 KIU655438 KSQ655438 LCM655438 LMI655438 LWE655438 MGA655438 MPW655438 MZS655438 NJO655438 NTK655438 ODG655438 ONC655438 OWY655438 PGU655438 PQQ655438 QAM655438 QKI655438 QUE655438 REA655438 RNW655438 RXS655438 SHO655438 SRK655438 TBG655438 TLC655438 TUY655438 UEU655438 UOQ655438 UYM655438 VII655438 VSE655438 WCA655438 WLW655438 WVS655438 K720974 JG720974 TC720974 ACY720974 AMU720974 AWQ720974 BGM720974 BQI720974 CAE720974 CKA720974 CTW720974 DDS720974 DNO720974 DXK720974 EHG720974 ERC720974 FAY720974 FKU720974 FUQ720974 GEM720974 GOI720974 GYE720974 HIA720974 HRW720974 IBS720974 ILO720974 IVK720974 JFG720974 JPC720974 JYY720974 KIU720974 KSQ720974 LCM720974 LMI720974 LWE720974 MGA720974 MPW720974 MZS720974 NJO720974 NTK720974 ODG720974 ONC720974 OWY720974 PGU720974 PQQ720974 QAM720974 QKI720974 QUE720974 REA720974 RNW720974 RXS720974 SHO720974 SRK720974 TBG720974 TLC720974 TUY720974 UEU720974 UOQ720974 UYM720974 VII720974 VSE720974 WCA720974 WLW720974 WVS720974 K786510 JG786510 TC786510 ACY786510 AMU786510 AWQ786510 BGM786510 BQI786510 CAE786510 CKA786510 CTW786510 DDS786510 DNO786510 DXK786510 EHG786510 ERC786510 FAY786510 FKU786510 FUQ786510 GEM786510 GOI786510 GYE786510 HIA786510 HRW786510 IBS786510 ILO786510 IVK786510 JFG786510 JPC786510 JYY786510 KIU786510 KSQ786510 LCM786510 LMI786510 LWE786510 MGA786510 MPW786510 MZS786510 NJO786510 NTK786510 ODG786510 ONC786510 OWY786510 PGU786510 PQQ786510 QAM786510 QKI786510 QUE786510 REA786510 RNW786510 RXS786510 SHO786510 SRK786510 TBG786510 TLC786510 TUY786510 UEU786510 UOQ786510 UYM786510 VII786510 VSE786510 WCA786510 WLW786510 WVS786510 K852046 JG852046 TC852046 ACY852046 AMU852046 AWQ852046 BGM852046 BQI852046 CAE852046 CKA852046 CTW852046 DDS852046 DNO852046 DXK852046 EHG852046 ERC852046 FAY852046 FKU852046 FUQ852046 GEM852046 GOI852046 GYE852046 HIA852046 HRW852046 IBS852046 ILO852046 IVK852046 JFG852046 JPC852046 JYY852046 KIU852046 KSQ852046 LCM852046 LMI852046 LWE852046 MGA852046 MPW852046 MZS852046 NJO852046 NTK852046 ODG852046 ONC852046 OWY852046 PGU852046 PQQ852046 QAM852046 QKI852046 QUE852046 REA852046 RNW852046 RXS852046 SHO852046 SRK852046 TBG852046 TLC852046 TUY852046 UEU852046 UOQ852046 UYM852046 VII852046 VSE852046 WCA852046 WLW852046 WVS852046 K917582 JG917582 TC917582 ACY917582 AMU917582 AWQ917582 BGM917582 BQI917582 CAE917582 CKA917582 CTW917582 DDS917582 DNO917582 DXK917582 EHG917582 ERC917582 FAY917582 FKU917582 FUQ917582 GEM917582 GOI917582 GYE917582 HIA917582 HRW917582 IBS917582 ILO917582 IVK917582 JFG917582 JPC917582 JYY917582 KIU917582 KSQ917582 LCM917582 LMI917582 LWE917582 MGA917582 MPW917582 MZS917582 NJO917582 NTK917582 ODG917582 ONC917582 OWY917582 PGU917582 PQQ917582 QAM917582 QKI917582 QUE917582 REA917582 RNW917582 RXS917582 SHO917582 SRK917582 TBG917582 TLC917582 TUY917582 UEU917582 UOQ917582 UYM917582 VII917582 VSE917582 WCA917582 WLW917582 WVS917582 K983118 JG983118 TC983118 ACY983118 AMU983118 AWQ983118 BGM983118 BQI983118 CAE983118 CKA983118 CTW983118 DDS983118 DNO983118 DXK983118 EHG983118 ERC983118 FAY983118 FKU983118 FUQ983118 GEM983118 GOI983118 GYE983118 HIA983118 HRW983118 IBS983118 ILO983118 IVK983118 JFG983118 JPC983118 JYY983118 KIU983118 KSQ983118 LCM983118 LMI983118 LWE983118 MGA983118 MPW983118 MZS983118 NJO983118 NTK983118 ODG983118 ONC983118 OWY983118 PGU983118 PQQ983118 QAM983118 QKI983118 QUE983118 REA983118 RNW983118 RXS983118 SHO983118 SRK983118 TBG983118 TLC983118 TUY983118 UEU983118 UOQ983118 UYM983118 VII983118 VSE983118 WCA983118 WLW983118 WVS983118">
      <formula1>$AM$66:$AM$71</formula1>
    </dataValidation>
    <dataValidation type="list" allowBlank="1" showInputMessage="1" showErrorMessage="1" sqref="N78 JJ78 TF78 ADB78 AMX78 AWT78 BGP78 BQL78 CAH78 CKD78 CTZ78 DDV78 DNR78 DXN78 EHJ78 ERF78 FBB78 FKX78 FUT78 GEP78 GOL78 GYH78 HID78 HRZ78 IBV78 ILR78 IVN78 JFJ78 JPF78 JZB78 KIX78 KST78 LCP78 LML78 LWH78 MGD78 MPZ78 MZV78 NJR78 NTN78 ODJ78 ONF78 OXB78 PGX78 PQT78 QAP78 QKL78 QUH78 RED78 RNZ78 RXV78 SHR78 SRN78 TBJ78 TLF78 TVB78 UEX78 UOT78 UYP78 VIL78 VSH78 WCD78 WLZ78 WVV78 N65614 JJ65614 TF65614 ADB65614 AMX65614 AWT65614 BGP65614 BQL65614 CAH65614 CKD65614 CTZ65614 DDV65614 DNR65614 DXN65614 EHJ65614 ERF65614 FBB65614 FKX65614 FUT65614 GEP65614 GOL65614 GYH65614 HID65614 HRZ65614 IBV65614 ILR65614 IVN65614 JFJ65614 JPF65614 JZB65614 KIX65614 KST65614 LCP65614 LML65614 LWH65614 MGD65614 MPZ65614 MZV65614 NJR65614 NTN65614 ODJ65614 ONF65614 OXB65614 PGX65614 PQT65614 QAP65614 QKL65614 QUH65614 RED65614 RNZ65614 RXV65614 SHR65614 SRN65614 TBJ65614 TLF65614 TVB65614 UEX65614 UOT65614 UYP65614 VIL65614 VSH65614 WCD65614 WLZ65614 WVV65614 N131150 JJ131150 TF131150 ADB131150 AMX131150 AWT131150 BGP131150 BQL131150 CAH131150 CKD131150 CTZ131150 DDV131150 DNR131150 DXN131150 EHJ131150 ERF131150 FBB131150 FKX131150 FUT131150 GEP131150 GOL131150 GYH131150 HID131150 HRZ131150 IBV131150 ILR131150 IVN131150 JFJ131150 JPF131150 JZB131150 KIX131150 KST131150 LCP131150 LML131150 LWH131150 MGD131150 MPZ131150 MZV131150 NJR131150 NTN131150 ODJ131150 ONF131150 OXB131150 PGX131150 PQT131150 QAP131150 QKL131150 QUH131150 RED131150 RNZ131150 RXV131150 SHR131150 SRN131150 TBJ131150 TLF131150 TVB131150 UEX131150 UOT131150 UYP131150 VIL131150 VSH131150 WCD131150 WLZ131150 WVV131150 N196686 JJ196686 TF196686 ADB196686 AMX196686 AWT196686 BGP196686 BQL196686 CAH196686 CKD196686 CTZ196686 DDV196686 DNR196686 DXN196686 EHJ196686 ERF196686 FBB196686 FKX196686 FUT196686 GEP196686 GOL196686 GYH196686 HID196686 HRZ196686 IBV196686 ILR196686 IVN196686 JFJ196686 JPF196686 JZB196686 KIX196686 KST196686 LCP196686 LML196686 LWH196686 MGD196686 MPZ196686 MZV196686 NJR196686 NTN196686 ODJ196686 ONF196686 OXB196686 PGX196686 PQT196686 QAP196686 QKL196686 QUH196686 RED196686 RNZ196686 RXV196686 SHR196686 SRN196686 TBJ196686 TLF196686 TVB196686 UEX196686 UOT196686 UYP196686 VIL196686 VSH196686 WCD196686 WLZ196686 WVV196686 N262222 JJ262222 TF262222 ADB262222 AMX262222 AWT262222 BGP262222 BQL262222 CAH262222 CKD262222 CTZ262222 DDV262222 DNR262222 DXN262222 EHJ262222 ERF262222 FBB262222 FKX262222 FUT262222 GEP262222 GOL262222 GYH262222 HID262222 HRZ262222 IBV262222 ILR262222 IVN262222 JFJ262222 JPF262222 JZB262222 KIX262222 KST262222 LCP262222 LML262222 LWH262222 MGD262222 MPZ262222 MZV262222 NJR262222 NTN262222 ODJ262222 ONF262222 OXB262222 PGX262222 PQT262222 QAP262222 QKL262222 QUH262222 RED262222 RNZ262222 RXV262222 SHR262222 SRN262222 TBJ262222 TLF262222 TVB262222 UEX262222 UOT262222 UYP262222 VIL262222 VSH262222 WCD262222 WLZ262222 WVV262222 N327758 JJ327758 TF327758 ADB327758 AMX327758 AWT327758 BGP327758 BQL327758 CAH327758 CKD327758 CTZ327758 DDV327758 DNR327758 DXN327758 EHJ327758 ERF327758 FBB327758 FKX327758 FUT327758 GEP327758 GOL327758 GYH327758 HID327758 HRZ327758 IBV327758 ILR327758 IVN327758 JFJ327758 JPF327758 JZB327758 KIX327758 KST327758 LCP327758 LML327758 LWH327758 MGD327758 MPZ327758 MZV327758 NJR327758 NTN327758 ODJ327758 ONF327758 OXB327758 PGX327758 PQT327758 QAP327758 QKL327758 QUH327758 RED327758 RNZ327758 RXV327758 SHR327758 SRN327758 TBJ327758 TLF327758 TVB327758 UEX327758 UOT327758 UYP327758 VIL327758 VSH327758 WCD327758 WLZ327758 WVV327758 N393294 JJ393294 TF393294 ADB393294 AMX393294 AWT393294 BGP393294 BQL393294 CAH393294 CKD393294 CTZ393294 DDV393294 DNR393294 DXN393294 EHJ393294 ERF393294 FBB393294 FKX393294 FUT393294 GEP393294 GOL393294 GYH393294 HID393294 HRZ393294 IBV393294 ILR393294 IVN393294 JFJ393294 JPF393294 JZB393294 KIX393294 KST393294 LCP393294 LML393294 LWH393294 MGD393294 MPZ393294 MZV393294 NJR393294 NTN393294 ODJ393294 ONF393294 OXB393294 PGX393294 PQT393294 QAP393294 QKL393294 QUH393294 RED393294 RNZ393294 RXV393294 SHR393294 SRN393294 TBJ393294 TLF393294 TVB393294 UEX393294 UOT393294 UYP393294 VIL393294 VSH393294 WCD393294 WLZ393294 WVV393294 N458830 JJ458830 TF458830 ADB458830 AMX458830 AWT458830 BGP458830 BQL458830 CAH458830 CKD458830 CTZ458830 DDV458830 DNR458830 DXN458830 EHJ458830 ERF458830 FBB458830 FKX458830 FUT458830 GEP458830 GOL458830 GYH458830 HID458830 HRZ458830 IBV458830 ILR458830 IVN458830 JFJ458830 JPF458830 JZB458830 KIX458830 KST458830 LCP458830 LML458830 LWH458830 MGD458830 MPZ458830 MZV458830 NJR458830 NTN458830 ODJ458830 ONF458830 OXB458830 PGX458830 PQT458830 QAP458830 QKL458830 QUH458830 RED458830 RNZ458830 RXV458830 SHR458830 SRN458830 TBJ458830 TLF458830 TVB458830 UEX458830 UOT458830 UYP458830 VIL458830 VSH458830 WCD458830 WLZ458830 WVV458830 N524366 JJ524366 TF524366 ADB524366 AMX524366 AWT524366 BGP524366 BQL524366 CAH524366 CKD524366 CTZ524366 DDV524366 DNR524366 DXN524366 EHJ524366 ERF524366 FBB524366 FKX524366 FUT524366 GEP524366 GOL524366 GYH524366 HID524366 HRZ524366 IBV524366 ILR524366 IVN524366 JFJ524366 JPF524366 JZB524366 KIX524366 KST524366 LCP524366 LML524366 LWH524366 MGD524366 MPZ524366 MZV524366 NJR524366 NTN524366 ODJ524366 ONF524366 OXB524366 PGX524366 PQT524366 QAP524366 QKL524366 QUH524366 RED524366 RNZ524366 RXV524366 SHR524366 SRN524366 TBJ524366 TLF524366 TVB524366 UEX524366 UOT524366 UYP524366 VIL524366 VSH524366 WCD524366 WLZ524366 WVV524366 N589902 JJ589902 TF589902 ADB589902 AMX589902 AWT589902 BGP589902 BQL589902 CAH589902 CKD589902 CTZ589902 DDV589902 DNR589902 DXN589902 EHJ589902 ERF589902 FBB589902 FKX589902 FUT589902 GEP589902 GOL589902 GYH589902 HID589902 HRZ589902 IBV589902 ILR589902 IVN589902 JFJ589902 JPF589902 JZB589902 KIX589902 KST589902 LCP589902 LML589902 LWH589902 MGD589902 MPZ589902 MZV589902 NJR589902 NTN589902 ODJ589902 ONF589902 OXB589902 PGX589902 PQT589902 QAP589902 QKL589902 QUH589902 RED589902 RNZ589902 RXV589902 SHR589902 SRN589902 TBJ589902 TLF589902 TVB589902 UEX589902 UOT589902 UYP589902 VIL589902 VSH589902 WCD589902 WLZ589902 WVV589902 N655438 JJ655438 TF655438 ADB655438 AMX655438 AWT655438 BGP655438 BQL655438 CAH655438 CKD655438 CTZ655438 DDV655438 DNR655438 DXN655438 EHJ655438 ERF655438 FBB655438 FKX655438 FUT655438 GEP655438 GOL655438 GYH655438 HID655438 HRZ655438 IBV655438 ILR655438 IVN655438 JFJ655438 JPF655438 JZB655438 KIX655438 KST655438 LCP655438 LML655438 LWH655438 MGD655438 MPZ655438 MZV655438 NJR655438 NTN655438 ODJ655438 ONF655438 OXB655438 PGX655438 PQT655438 QAP655438 QKL655438 QUH655438 RED655438 RNZ655438 RXV655438 SHR655438 SRN655438 TBJ655438 TLF655438 TVB655438 UEX655438 UOT655438 UYP655438 VIL655438 VSH655438 WCD655438 WLZ655438 WVV655438 N720974 JJ720974 TF720974 ADB720974 AMX720974 AWT720974 BGP720974 BQL720974 CAH720974 CKD720974 CTZ720974 DDV720974 DNR720974 DXN720974 EHJ720974 ERF720974 FBB720974 FKX720974 FUT720974 GEP720974 GOL720974 GYH720974 HID720974 HRZ720974 IBV720974 ILR720974 IVN720974 JFJ720974 JPF720974 JZB720974 KIX720974 KST720974 LCP720974 LML720974 LWH720974 MGD720974 MPZ720974 MZV720974 NJR720974 NTN720974 ODJ720974 ONF720974 OXB720974 PGX720974 PQT720974 QAP720974 QKL720974 QUH720974 RED720974 RNZ720974 RXV720974 SHR720974 SRN720974 TBJ720974 TLF720974 TVB720974 UEX720974 UOT720974 UYP720974 VIL720974 VSH720974 WCD720974 WLZ720974 WVV720974 N786510 JJ786510 TF786510 ADB786510 AMX786510 AWT786510 BGP786510 BQL786510 CAH786510 CKD786510 CTZ786510 DDV786510 DNR786510 DXN786510 EHJ786510 ERF786510 FBB786510 FKX786510 FUT786510 GEP786510 GOL786510 GYH786510 HID786510 HRZ786510 IBV786510 ILR786510 IVN786510 JFJ786510 JPF786510 JZB786510 KIX786510 KST786510 LCP786510 LML786510 LWH786510 MGD786510 MPZ786510 MZV786510 NJR786510 NTN786510 ODJ786510 ONF786510 OXB786510 PGX786510 PQT786510 QAP786510 QKL786510 QUH786510 RED786510 RNZ786510 RXV786510 SHR786510 SRN786510 TBJ786510 TLF786510 TVB786510 UEX786510 UOT786510 UYP786510 VIL786510 VSH786510 WCD786510 WLZ786510 WVV786510 N852046 JJ852046 TF852046 ADB852046 AMX852046 AWT852046 BGP852046 BQL852046 CAH852046 CKD852046 CTZ852046 DDV852046 DNR852046 DXN852046 EHJ852046 ERF852046 FBB852046 FKX852046 FUT852046 GEP852046 GOL852046 GYH852046 HID852046 HRZ852046 IBV852046 ILR852046 IVN852046 JFJ852046 JPF852046 JZB852046 KIX852046 KST852046 LCP852046 LML852046 LWH852046 MGD852046 MPZ852046 MZV852046 NJR852046 NTN852046 ODJ852046 ONF852046 OXB852046 PGX852046 PQT852046 QAP852046 QKL852046 QUH852046 RED852046 RNZ852046 RXV852046 SHR852046 SRN852046 TBJ852046 TLF852046 TVB852046 UEX852046 UOT852046 UYP852046 VIL852046 VSH852046 WCD852046 WLZ852046 WVV852046 N917582 JJ917582 TF917582 ADB917582 AMX917582 AWT917582 BGP917582 BQL917582 CAH917582 CKD917582 CTZ917582 DDV917582 DNR917582 DXN917582 EHJ917582 ERF917582 FBB917582 FKX917582 FUT917582 GEP917582 GOL917582 GYH917582 HID917582 HRZ917582 IBV917582 ILR917582 IVN917582 JFJ917582 JPF917582 JZB917582 KIX917582 KST917582 LCP917582 LML917582 LWH917582 MGD917582 MPZ917582 MZV917582 NJR917582 NTN917582 ODJ917582 ONF917582 OXB917582 PGX917582 PQT917582 QAP917582 QKL917582 QUH917582 RED917582 RNZ917582 RXV917582 SHR917582 SRN917582 TBJ917582 TLF917582 TVB917582 UEX917582 UOT917582 UYP917582 VIL917582 VSH917582 WCD917582 WLZ917582 WVV917582 N983118 JJ983118 TF983118 ADB983118 AMX983118 AWT983118 BGP983118 BQL983118 CAH983118 CKD983118 CTZ983118 DDV983118 DNR983118 DXN983118 EHJ983118 ERF983118 FBB983118 FKX983118 FUT983118 GEP983118 GOL983118 GYH983118 HID983118 HRZ983118 IBV983118 ILR983118 IVN983118 JFJ983118 JPF983118 JZB983118 KIX983118 KST983118 LCP983118 LML983118 LWH983118 MGD983118 MPZ983118 MZV983118 NJR983118 NTN983118 ODJ983118 ONF983118 OXB983118 PGX983118 PQT983118 QAP983118 QKL983118 QUH983118 RED983118 RNZ983118 RXV983118 SHR983118 SRN983118 TBJ983118 TLF983118 TVB983118 UEX983118 UOT983118 UYP983118 VIL983118 VSH983118 WCD983118 WLZ983118 WVV983118">
      <formula1>$AN$66:$AN$68</formula1>
    </dataValidation>
    <dataValidation type="list" allowBlank="1" showInputMessage="1" showErrorMessage="1" sqref="O132:P132 JK132:JL132 TG132:TH132 ADC132:ADD132 AMY132:AMZ132 AWU132:AWV132 BGQ132:BGR132 BQM132:BQN132 CAI132:CAJ132 CKE132:CKF132 CUA132:CUB132 DDW132:DDX132 DNS132:DNT132 DXO132:DXP132 EHK132:EHL132 ERG132:ERH132 FBC132:FBD132 FKY132:FKZ132 FUU132:FUV132 GEQ132:GER132 GOM132:GON132 GYI132:GYJ132 HIE132:HIF132 HSA132:HSB132 IBW132:IBX132 ILS132:ILT132 IVO132:IVP132 JFK132:JFL132 JPG132:JPH132 JZC132:JZD132 KIY132:KIZ132 KSU132:KSV132 LCQ132:LCR132 LMM132:LMN132 LWI132:LWJ132 MGE132:MGF132 MQA132:MQB132 MZW132:MZX132 NJS132:NJT132 NTO132:NTP132 ODK132:ODL132 ONG132:ONH132 OXC132:OXD132 PGY132:PGZ132 PQU132:PQV132 QAQ132:QAR132 QKM132:QKN132 QUI132:QUJ132 REE132:REF132 ROA132:ROB132 RXW132:RXX132 SHS132:SHT132 SRO132:SRP132 TBK132:TBL132 TLG132:TLH132 TVC132:TVD132 UEY132:UEZ132 UOU132:UOV132 UYQ132:UYR132 VIM132:VIN132 VSI132:VSJ132 WCE132:WCF132 WMA132:WMB132 WVW132:WVX132 O65668:P65668 JK65668:JL65668 TG65668:TH65668 ADC65668:ADD65668 AMY65668:AMZ65668 AWU65668:AWV65668 BGQ65668:BGR65668 BQM65668:BQN65668 CAI65668:CAJ65668 CKE65668:CKF65668 CUA65668:CUB65668 DDW65668:DDX65668 DNS65668:DNT65668 DXO65668:DXP65668 EHK65668:EHL65668 ERG65668:ERH65668 FBC65668:FBD65668 FKY65668:FKZ65668 FUU65668:FUV65668 GEQ65668:GER65668 GOM65668:GON65668 GYI65668:GYJ65668 HIE65668:HIF65668 HSA65668:HSB65668 IBW65668:IBX65668 ILS65668:ILT65668 IVO65668:IVP65668 JFK65668:JFL65668 JPG65668:JPH65668 JZC65668:JZD65668 KIY65668:KIZ65668 KSU65668:KSV65668 LCQ65668:LCR65668 LMM65668:LMN65668 LWI65668:LWJ65668 MGE65668:MGF65668 MQA65668:MQB65668 MZW65668:MZX65668 NJS65668:NJT65668 NTO65668:NTP65668 ODK65668:ODL65668 ONG65668:ONH65668 OXC65668:OXD65668 PGY65668:PGZ65668 PQU65668:PQV65668 QAQ65668:QAR65668 QKM65668:QKN65668 QUI65668:QUJ65668 REE65668:REF65668 ROA65668:ROB65668 RXW65668:RXX65668 SHS65668:SHT65668 SRO65668:SRP65668 TBK65668:TBL65668 TLG65668:TLH65668 TVC65668:TVD65668 UEY65668:UEZ65668 UOU65668:UOV65668 UYQ65668:UYR65668 VIM65668:VIN65668 VSI65668:VSJ65668 WCE65668:WCF65668 WMA65668:WMB65668 WVW65668:WVX65668 O131204:P131204 JK131204:JL131204 TG131204:TH131204 ADC131204:ADD131204 AMY131204:AMZ131204 AWU131204:AWV131204 BGQ131204:BGR131204 BQM131204:BQN131204 CAI131204:CAJ131204 CKE131204:CKF131204 CUA131204:CUB131204 DDW131204:DDX131204 DNS131204:DNT131204 DXO131204:DXP131204 EHK131204:EHL131204 ERG131204:ERH131204 FBC131204:FBD131204 FKY131204:FKZ131204 FUU131204:FUV131204 GEQ131204:GER131204 GOM131204:GON131204 GYI131204:GYJ131204 HIE131204:HIF131204 HSA131204:HSB131204 IBW131204:IBX131204 ILS131204:ILT131204 IVO131204:IVP131204 JFK131204:JFL131204 JPG131204:JPH131204 JZC131204:JZD131204 KIY131204:KIZ131204 KSU131204:KSV131204 LCQ131204:LCR131204 LMM131204:LMN131204 LWI131204:LWJ131204 MGE131204:MGF131204 MQA131204:MQB131204 MZW131204:MZX131204 NJS131204:NJT131204 NTO131204:NTP131204 ODK131204:ODL131204 ONG131204:ONH131204 OXC131204:OXD131204 PGY131204:PGZ131204 PQU131204:PQV131204 QAQ131204:QAR131204 QKM131204:QKN131204 QUI131204:QUJ131204 REE131204:REF131204 ROA131204:ROB131204 RXW131204:RXX131204 SHS131204:SHT131204 SRO131204:SRP131204 TBK131204:TBL131204 TLG131204:TLH131204 TVC131204:TVD131204 UEY131204:UEZ131204 UOU131204:UOV131204 UYQ131204:UYR131204 VIM131204:VIN131204 VSI131204:VSJ131204 WCE131204:WCF131204 WMA131204:WMB131204 WVW131204:WVX131204 O196740:P196740 JK196740:JL196740 TG196740:TH196740 ADC196740:ADD196740 AMY196740:AMZ196740 AWU196740:AWV196740 BGQ196740:BGR196740 BQM196740:BQN196740 CAI196740:CAJ196740 CKE196740:CKF196740 CUA196740:CUB196740 DDW196740:DDX196740 DNS196740:DNT196740 DXO196740:DXP196740 EHK196740:EHL196740 ERG196740:ERH196740 FBC196740:FBD196740 FKY196740:FKZ196740 FUU196740:FUV196740 GEQ196740:GER196740 GOM196740:GON196740 GYI196740:GYJ196740 HIE196740:HIF196740 HSA196740:HSB196740 IBW196740:IBX196740 ILS196740:ILT196740 IVO196740:IVP196740 JFK196740:JFL196740 JPG196740:JPH196740 JZC196740:JZD196740 KIY196740:KIZ196740 KSU196740:KSV196740 LCQ196740:LCR196740 LMM196740:LMN196740 LWI196740:LWJ196740 MGE196740:MGF196740 MQA196740:MQB196740 MZW196740:MZX196740 NJS196740:NJT196740 NTO196740:NTP196740 ODK196740:ODL196740 ONG196740:ONH196740 OXC196740:OXD196740 PGY196740:PGZ196740 PQU196740:PQV196740 QAQ196740:QAR196740 QKM196740:QKN196740 QUI196740:QUJ196740 REE196740:REF196740 ROA196740:ROB196740 RXW196740:RXX196740 SHS196740:SHT196740 SRO196740:SRP196740 TBK196740:TBL196740 TLG196740:TLH196740 TVC196740:TVD196740 UEY196740:UEZ196740 UOU196740:UOV196740 UYQ196740:UYR196740 VIM196740:VIN196740 VSI196740:VSJ196740 WCE196740:WCF196740 WMA196740:WMB196740 WVW196740:WVX196740 O262276:P262276 JK262276:JL262276 TG262276:TH262276 ADC262276:ADD262276 AMY262276:AMZ262276 AWU262276:AWV262276 BGQ262276:BGR262276 BQM262276:BQN262276 CAI262276:CAJ262276 CKE262276:CKF262276 CUA262276:CUB262276 DDW262276:DDX262276 DNS262276:DNT262276 DXO262276:DXP262276 EHK262276:EHL262276 ERG262276:ERH262276 FBC262276:FBD262276 FKY262276:FKZ262276 FUU262276:FUV262276 GEQ262276:GER262276 GOM262276:GON262276 GYI262276:GYJ262276 HIE262276:HIF262276 HSA262276:HSB262276 IBW262276:IBX262276 ILS262276:ILT262276 IVO262276:IVP262276 JFK262276:JFL262276 JPG262276:JPH262276 JZC262276:JZD262276 KIY262276:KIZ262276 KSU262276:KSV262276 LCQ262276:LCR262276 LMM262276:LMN262276 LWI262276:LWJ262276 MGE262276:MGF262276 MQA262276:MQB262276 MZW262276:MZX262276 NJS262276:NJT262276 NTO262276:NTP262276 ODK262276:ODL262276 ONG262276:ONH262276 OXC262276:OXD262276 PGY262276:PGZ262276 PQU262276:PQV262276 QAQ262276:QAR262276 QKM262276:QKN262276 QUI262276:QUJ262276 REE262276:REF262276 ROA262276:ROB262276 RXW262276:RXX262276 SHS262276:SHT262276 SRO262276:SRP262276 TBK262276:TBL262276 TLG262276:TLH262276 TVC262276:TVD262276 UEY262276:UEZ262276 UOU262276:UOV262276 UYQ262276:UYR262276 VIM262276:VIN262276 VSI262276:VSJ262276 WCE262276:WCF262276 WMA262276:WMB262276 WVW262276:WVX262276 O327812:P327812 JK327812:JL327812 TG327812:TH327812 ADC327812:ADD327812 AMY327812:AMZ327812 AWU327812:AWV327812 BGQ327812:BGR327812 BQM327812:BQN327812 CAI327812:CAJ327812 CKE327812:CKF327812 CUA327812:CUB327812 DDW327812:DDX327812 DNS327812:DNT327812 DXO327812:DXP327812 EHK327812:EHL327812 ERG327812:ERH327812 FBC327812:FBD327812 FKY327812:FKZ327812 FUU327812:FUV327812 GEQ327812:GER327812 GOM327812:GON327812 GYI327812:GYJ327812 HIE327812:HIF327812 HSA327812:HSB327812 IBW327812:IBX327812 ILS327812:ILT327812 IVO327812:IVP327812 JFK327812:JFL327812 JPG327812:JPH327812 JZC327812:JZD327812 KIY327812:KIZ327812 KSU327812:KSV327812 LCQ327812:LCR327812 LMM327812:LMN327812 LWI327812:LWJ327812 MGE327812:MGF327812 MQA327812:MQB327812 MZW327812:MZX327812 NJS327812:NJT327812 NTO327812:NTP327812 ODK327812:ODL327812 ONG327812:ONH327812 OXC327812:OXD327812 PGY327812:PGZ327812 PQU327812:PQV327812 QAQ327812:QAR327812 QKM327812:QKN327812 QUI327812:QUJ327812 REE327812:REF327812 ROA327812:ROB327812 RXW327812:RXX327812 SHS327812:SHT327812 SRO327812:SRP327812 TBK327812:TBL327812 TLG327812:TLH327812 TVC327812:TVD327812 UEY327812:UEZ327812 UOU327812:UOV327812 UYQ327812:UYR327812 VIM327812:VIN327812 VSI327812:VSJ327812 WCE327812:WCF327812 WMA327812:WMB327812 WVW327812:WVX327812 O393348:P393348 JK393348:JL393348 TG393348:TH393348 ADC393348:ADD393348 AMY393348:AMZ393348 AWU393348:AWV393348 BGQ393348:BGR393348 BQM393348:BQN393348 CAI393348:CAJ393348 CKE393348:CKF393348 CUA393348:CUB393348 DDW393348:DDX393348 DNS393348:DNT393348 DXO393348:DXP393348 EHK393348:EHL393348 ERG393348:ERH393348 FBC393348:FBD393348 FKY393348:FKZ393348 FUU393348:FUV393348 GEQ393348:GER393348 GOM393348:GON393348 GYI393348:GYJ393348 HIE393348:HIF393348 HSA393348:HSB393348 IBW393348:IBX393348 ILS393348:ILT393348 IVO393348:IVP393348 JFK393348:JFL393348 JPG393348:JPH393348 JZC393348:JZD393348 KIY393348:KIZ393348 KSU393348:KSV393348 LCQ393348:LCR393348 LMM393348:LMN393348 LWI393348:LWJ393348 MGE393348:MGF393348 MQA393348:MQB393348 MZW393348:MZX393348 NJS393348:NJT393348 NTO393348:NTP393348 ODK393348:ODL393348 ONG393348:ONH393348 OXC393348:OXD393348 PGY393348:PGZ393348 PQU393348:PQV393348 QAQ393348:QAR393348 QKM393348:QKN393348 QUI393348:QUJ393348 REE393348:REF393348 ROA393348:ROB393348 RXW393348:RXX393348 SHS393348:SHT393348 SRO393348:SRP393348 TBK393348:TBL393348 TLG393348:TLH393348 TVC393348:TVD393348 UEY393348:UEZ393348 UOU393348:UOV393348 UYQ393348:UYR393348 VIM393348:VIN393348 VSI393348:VSJ393348 WCE393348:WCF393348 WMA393348:WMB393348 WVW393348:WVX393348 O458884:P458884 JK458884:JL458884 TG458884:TH458884 ADC458884:ADD458884 AMY458884:AMZ458884 AWU458884:AWV458884 BGQ458884:BGR458884 BQM458884:BQN458884 CAI458884:CAJ458884 CKE458884:CKF458884 CUA458884:CUB458884 DDW458884:DDX458884 DNS458884:DNT458884 DXO458884:DXP458884 EHK458884:EHL458884 ERG458884:ERH458884 FBC458884:FBD458884 FKY458884:FKZ458884 FUU458884:FUV458884 GEQ458884:GER458884 GOM458884:GON458884 GYI458884:GYJ458884 HIE458884:HIF458884 HSA458884:HSB458884 IBW458884:IBX458884 ILS458884:ILT458884 IVO458884:IVP458884 JFK458884:JFL458884 JPG458884:JPH458884 JZC458884:JZD458884 KIY458884:KIZ458884 KSU458884:KSV458884 LCQ458884:LCR458884 LMM458884:LMN458884 LWI458884:LWJ458884 MGE458884:MGF458884 MQA458884:MQB458884 MZW458884:MZX458884 NJS458884:NJT458884 NTO458884:NTP458884 ODK458884:ODL458884 ONG458884:ONH458884 OXC458884:OXD458884 PGY458884:PGZ458884 PQU458884:PQV458884 QAQ458884:QAR458884 QKM458884:QKN458884 QUI458884:QUJ458884 REE458884:REF458884 ROA458884:ROB458884 RXW458884:RXX458884 SHS458884:SHT458884 SRO458884:SRP458884 TBK458884:TBL458884 TLG458884:TLH458884 TVC458884:TVD458884 UEY458884:UEZ458884 UOU458884:UOV458884 UYQ458884:UYR458884 VIM458884:VIN458884 VSI458884:VSJ458884 WCE458884:WCF458884 WMA458884:WMB458884 WVW458884:WVX458884 O524420:P524420 JK524420:JL524420 TG524420:TH524420 ADC524420:ADD524420 AMY524420:AMZ524420 AWU524420:AWV524420 BGQ524420:BGR524420 BQM524420:BQN524420 CAI524420:CAJ524420 CKE524420:CKF524420 CUA524420:CUB524420 DDW524420:DDX524420 DNS524420:DNT524420 DXO524420:DXP524420 EHK524420:EHL524420 ERG524420:ERH524420 FBC524420:FBD524420 FKY524420:FKZ524420 FUU524420:FUV524420 GEQ524420:GER524420 GOM524420:GON524420 GYI524420:GYJ524420 HIE524420:HIF524420 HSA524420:HSB524420 IBW524420:IBX524420 ILS524420:ILT524420 IVO524420:IVP524420 JFK524420:JFL524420 JPG524420:JPH524420 JZC524420:JZD524420 KIY524420:KIZ524420 KSU524420:KSV524420 LCQ524420:LCR524420 LMM524420:LMN524420 LWI524420:LWJ524420 MGE524420:MGF524420 MQA524420:MQB524420 MZW524420:MZX524420 NJS524420:NJT524420 NTO524420:NTP524420 ODK524420:ODL524420 ONG524420:ONH524420 OXC524420:OXD524420 PGY524420:PGZ524420 PQU524420:PQV524420 QAQ524420:QAR524420 QKM524420:QKN524420 QUI524420:QUJ524420 REE524420:REF524420 ROA524420:ROB524420 RXW524420:RXX524420 SHS524420:SHT524420 SRO524420:SRP524420 TBK524420:TBL524420 TLG524420:TLH524420 TVC524420:TVD524420 UEY524420:UEZ524420 UOU524420:UOV524420 UYQ524420:UYR524420 VIM524420:VIN524420 VSI524420:VSJ524420 WCE524420:WCF524420 WMA524420:WMB524420 WVW524420:WVX524420 O589956:P589956 JK589956:JL589956 TG589956:TH589956 ADC589956:ADD589956 AMY589956:AMZ589956 AWU589956:AWV589956 BGQ589956:BGR589956 BQM589956:BQN589956 CAI589956:CAJ589956 CKE589956:CKF589956 CUA589956:CUB589956 DDW589956:DDX589956 DNS589956:DNT589956 DXO589956:DXP589956 EHK589956:EHL589956 ERG589956:ERH589956 FBC589956:FBD589956 FKY589956:FKZ589956 FUU589956:FUV589956 GEQ589956:GER589956 GOM589956:GON589956 GYI589956:GYJ589956 HIE589956:HIF589956 HSA589956:HSB589956 IBW589956:IBX589956 ILS589956:ILT589956 IVO589956:IVP589956 JFK589956:JFL589956 JPG589956:JPH589956 JZC589956:JZD589956 KIY589956:KIZ589956 KSU589956:KSV589956 LCQ589956:LCR589956 LMM589956:LMN589956 LWI589956:LWJ589956 MGE589956:MGF589956 MQA589956:MQB589956 MZW589956:MZX589956 NJS589956:NJT589956 NTO589956:NTP589956 ODK589956:ODL589956 ONG589956:ONH589956 OXC589956:OXD589956 PGY589956:PGZ589956 PQU589956:PQV589956 QAQ589956:QAR589956 QKM589956:QKN589956 QUI589956:QUJ589956 REE589956:REF589956 ROA589956:ROB589956 RXW589956:RXX589956 SHS589956:SHT589956 SRO589956:SRP589956 TBK589956:TBL589956 TLG589956:TLH589956 TVC589956:TVD589956 UEY589956:UEZ589956 UOU589956:UOV589956 UYQ589956:UYR589956 VIM589956:VIN589956 VSI589956:VSJ589956 WCE589956:WCF589956 WMA589956:WMB589956 WVW589956:WVX589956 O655492:P655492 JK655492:JL655492 TG655492:TH655492 ADC655492:ADD655492 AMY655492:AMZ655492 AWU655492:AWV655492 BGQ655492:BGR655492 BQM655492:BQN655492 CAI655492:CAJ655492 CKE655492:CKF655492 CUA655492:CUB655492 DDW655492:DDX655492 DNS655492:DNT655492 DXO655492:DXP655492 EHK655492:EHL655492 ERG655492:ERH655492 FBC655492:FBD655492 FKY655492:FKZ655492 FUU655492:FUV655492 GEQ655492:GER655492 GOM655492:GON655492 GYI655492:GYJ655492 HIE655492:HIF655492 HSA655492:HSB655492 IBW655492:IBX655492 ILS655492:ILT655492 IVO655492:IVP655492 JFK655492:JFL655492 JPG655492:JPH655492 JZC655492:JZD655492 KIY655492:KIZ655492 KSU655492:KSV655492 LCQ655492:LCR655492 LMM655492:LMN655492 LWI655492:LWJ655492 MGE655492:MGF655492 MQA655492:MQB655492 MZW655492:MZX655492 NJS655492:NJT655492 NTO655492:NTP655492 ODK655492:ODL655492 ONG655492:ONH655492 OXC655492:OXD655492 PGY655492:PGZ655492 PQU655492:PQV655492 QAQ655492:QAR655492 QKM655492:QKN655492 QUI655492:QUJ655492 REE655492:REF655492 ROA655492:ROB655492 RXW655492:RXX655492 SHS655492:SHT655492 SRO655492:SRP655492 TBK655492:TBL655492 TLG655492:TLH655492 TVC655492:TVD655492 UEY655492:UEZ655492 UOU655492:UOV655492 UYQ655492:UYR655492 VIM655492:VIN655492 VSI655492:VSJ655492 WCE655492:WCF655492 WMA655492:WMB655492 WVW655492:WVX655492 O721028:P721028 JK721028:JL721028 TG721028:TH721028 ADC721028:ADD721028 AMY721028:AMZ721028 AWU721028:AWV721028 BGQ721028:BGR721028 BQM721028:BQN721028 CAI721028:CAJ721028 CKE721028:CKF721028 CUA721028:CUB721028 DDW721028:DDX721028 DNS721028:DNT721028 DXO721028:DXP721028 EHK721028:EHL721028 ERG721028:ERH721028 FBC721028:FBD721028 FKY721028:FKZ721028 FUU721028:FUV721028 GEQ721028:GER721028 GOM721028:GON721028 GYI721028:GYJ721028 HIE721028:HIF721028 HSA721028:HSB721028 IBW721028:IBX721028 ILS721028:ILT721028 IVO721028:IVP721028 JFK721028:JFL721028 JPG721028:JPH721028 JZC721028:JZD721028 KIY721028:KIZ721028 KSU721028:KSV721028 LCQ721028:LCR721028 LMM721028:LMN721028 LWI721028:LWJ721028 MGE721028:MGF721028 MQA721028:MQB721028 MZW721028:MZX721028 NJS721028:NJT721028 NTO721028:NTP721028 ODK721028:ODL721028 ONG721028:ONH721028 OXC721028:OXD721028 PGY721028:PGZ721028 PQU721028:PQV721028 QAQ721028:QAR721028 QKM721028:QKN721028 QUI721028:QUJ721028 REE721028:REF721028 ROA721028:ROB721028 RXW721028:RXX721028 SHS721028:SHT721028 SRO721028:SRP721028 TBK721028:TBL721028 TLG721028:TLH721028 TVC721028:TVD721028 UEY721028:UEZ721028 UOU721028:UOV721028 UYQ721028:UYR721028 VIM721028:VIN721028 VSI721028:VSJ721028 WCE721028:WCF721028 WMA721028:WMB721028 WVW721028:WVX721028 O786564:P786564 JK786564:JL786564 TG786564:TH786564 ADC786564:ADD786564 AMY786564:AMZ786564 AWU786564:AWV786564 BGQ786564:BGR786564 BQM786564:BQN786564 CAI786564:CAJ786564 CKE786564:CKF786564 CUA786564:CUB786564 DDW786564:DDX786564 DNS786564:DNT786564 DXO786564:DXP786564 EHK786564:EHL786564 ERG786564:ERH786564 FBC786564:FBD786564 FKY786564:FKZ786564 FUU786564:FUV786564 GEQ786564:GER786564 GOM786564:GON786564 GYI786564:GYJ786564 HIE786564:HIF786564 HSA786564:HSB786564 IBW786564:IBX786564 ILS786564:ILT786564 IVO786564:IVP786564 JFK786564:JFL786564 JPG786564:JPH786564 JZC786564:JZD786564 KIY786564:KIZ786564 KSU786564:KSV786564 LCQ786564:LCR786564 LMM786564:LMN786564 LWI786564:LWJ786564 MGE786564:MGF786564 MQA786564:MQB786564 MZW786564:MZX786564 NJS786564:NJT786564 NTO786564:NTP786564 ODK786564:ODL786564 ONG786564:ONH786564 OXC786564:OXD786564 PGY786564:PGZ786564 PQU786564:PQV786564 QAQ786564:QAR786564 QKM786564:QKN786564 QUI786564:QUJ786564 REE786564:REF786564 ROA786564:ROB786564 RXW786564:RXX786564 SHS786564:SHT786564 SRO786564:SRP786564 TBK786564:TBL786564 TLG786564:TLH786564 TVC786564:TVD786564 UEY786564:UEZ786564 UOU786564:UOV786564 UYQ786564:UYR786564 VIM786564:VIN786564 VSI786564:VSJ786564 WCE786564:WCF786564 WMA786564:WMB786564 WVW786564:WVX786564 O852100:P852100 JK852100:JL852100 TG852100:TH852100 ADC852100:ADD852100 AMY852100:AMZ852100 AWU852100:AWV852100 BGQ852100:BGR852100 BQM852100:BQN852100 CAI852100:CAJ852100 CKE852100:CKF852100 CUA852100:CUB852100 DDW852100:DDX852100 DNS852100:DNT852100 DXO852100:DXP852100 EHK852100:EHL852100 ERG852100:ERH852100 FBC852100:FBD852100 FKY852100:FKZ852100 FUU852100:FUV852100 GEQ852100:GER852100 GOM852100:GON852100 GYI852100:GYJ852100 HIE852100:HIF852100 HSA852100:HSB852100 IBW852100:IBX852100 ILS852100:ILT852100 IVO852100:IVP852100 JFK852100:JFL852100 JPG852100:JPH852100 JZC852100:JZD852100 KIY852100:KIZ852100 KSU852100:KSV852100 LCQ852100:LCR852100 LMM852100:LMN852100 LWI852100:LWJ852100 MGE852100:MGF852100 MQA852100:MQB852100 MZW852100:MZX852100 NJS852100:NJT852100 NTO852100:NTP852100 ODK852100:ODL852100 ONG852100:ONH852100 OXC852100:OXD852100 PGY852100:PGZ852100 PQU852100:PQV852100 QAQ852100:QAR852100 QKM852100:QKN852100 QUI852100:QUJ852100 REE852100:REF852100 ROA852100:ROB852100 RXW852100:RXX852100 SHS852100:SHT852100 SRO852100:SRP852100 TBK852100:TBL852100 TLG852100:TLH852100 TVC852100:TVD852100 UEY852100:UEZ852100 UOU852100:UOV852100 UYQ852100:UYR852100 VIM852100:VIN852100 VSI852100:VSJ852100 WCE852100:WCF852100 WMA852100:WMB852100 WVW852100:WVX852100 O917636:P917636 JK917636:JL917636 TG917636:TH917636 ADC917636:ADD917636 AMY917636:AMZ917636 AWU917636:AWV917636 BGQ917636:BGR917636 BQM917636:BQN917636 CAI917636:CAJ917636 CKE917636:CKF917636 CUA917636:CUB917636 DDW917636:DDX917636 DNS917636:DNT917636 DXO917636:DXP917636 EHK917636:EHL917636 ERG917636:ERH917636 FBC917636:FBD917636 FKY917636:FKZ917636 FUU917636:FUV917636 GEQ917636:GER917636 GOM917636:GON917636 GYI917636:GYJ917636 HIE917636:HIF917636 HSA917636:HSB917636 IBW917636:IBX917636 ILS917636:ILT917636 IVO917636:IVP917636 JFK917636:JFL917636 JPG917636:JPH917636 JZC917636:JZD917636 KIY917636:KIZ917636 KSU917636:KSV917636 LCQ917636:LCR917636 LMM917636:LMN917636 LWI917636:LWJ917636 MGE917636:MGF917636 MQA917636:MQB917636 MZW917636:MZX917636 NJS917636:NJT917636 NTO917636:NTP917636 ODK917636:ODL917636 ONG917636:ONH917636 OXC917636:OXD917636 PGY917636:PGZ917636 PQU917636:PQV917636 QAQ917636:QAR917636 QKM917636:QKN917636 QUI917636:QUJ917636 REE917636:REF917636 ROA917636:ROB917636 RXW917636:RXX917636 SHS917636:SHT917636 SRO917636:SRP917636 TBK917636:TBL917636 TLG917636:TLH917636 TVC917636:TVD917636 UEY917636:UEZ917636 UOU917636:UOV917636 UYQ917636:UYR917636 VIM917636:VIN917636 VSI917636:VSJ917636 WCE917636:WCF917636 WMA917636:WMB917636 WVW917636:WVX917636 O983172:P983172 JK983172:JL983172 TG983172:TH983172 ADC983172:ADD983172 AMY983172:AMZ983172 AWU983172:AWV983172 BGQ983172:BGR983172 BQM983172:BQN983172 CAI983172:CAJ983172 CKE983172:CKF983172 CUA983172:CUB983172 DDW983172:DDX983172 DNS983172:DNT983172 DXO983172:DXP983172 EHK983172:EHL983172 ERG983172:ERH983172 FBC983172:FBD983172 FKY983172:FKZ983172 FUU983172:FUV983172 GEQ983172:GER983172 GOM983172:GON983172 GYI983172:GYJ983172 HIE983172:HIF983172 HSA983172:HSB983172 IBW983172:IBX983172 ILS983172:ILT983172 IVO983172:IVP983172 JFK983172:JFL983172 JPG983172:JPH983172 JZC983172:JZD983172 KIY983172:KIZ983172 KSU983172:KSV983172 LCQ983172:LCR983172 LMM983172:LMN983172 LWI983172:LWJ983172 MGE983172:MGF983172 MQA983172:MQB983172 MZW983172:MZX983172 NJS983172:NJT983172 NTO983172:NTP983172 ODK983172:ODL983172 ONG983172:ONH983172 OXC983172:OXD983172 PGY983172:PGZ983172 PQU983172:PQV983172 QAQ983172:QAR983172 QKM983172:QKN983172 QUI983172:QUJ983172 REE983172:REF983172 ROA983172:ROB983172 RXW983172:RXX983172 SHS983172:SHT983172 SRO983172:SRP983172 TBK983172:TBL983172 TLG983172:TLH983172 TVC983172:TVD983172 UEY983172:UEZ983172 UOU983172:UOV983172 UYQ983172:UYR983172 VIM983172:VIN983172 VSI983172:VSJ983172 WCE983172:WCF983172 WMA983172:WMB983172 WVW983172:WVX983172">
      <formula1>$AM$132:$AM$134</formula1>
    </dataValidation>
  </dataValidations>
  <pageMargins left="0.70866141732283472" right="0.70866141732283472" top="0.74803149606299213" bottom="0.74803149606299213" header="0.31496062992125984" footer="0.31496062992125984"/>
  <pageSetup paperSize="9" scale="72" orientation="portrait" blackAndWhite="1" r:id="rId1"/>
  <rowBreaks count="2" manualBreakCount="2">
    <brk id="73" max="24" man="1"/>
    <brk id="133" max="2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B88"/>
  <sheetViews>
    <sheetView view="pageBreakPreview" zoomScaleNormal="100" zoomScaleSheetLayoutView="100" workbookViewId="0">
      <selection activeCell="B9" sqref="B9:M10"/>
    </sheetView>
  </sheetViews>
  <sheetFormatPr defaultColWidth="3.625" defaultRowHeight="13.5"/>
  <cols>
    <col min="1" max="1" width="3.625" style="2" customWidth="1"/>
    <col min="2" max="2" width="2" style="2" customWidth="1"/>
    <col min="3" max="3" width="6.125" style="2" customWidth="1"/>
    <col min="4" max="8" width="3.625" style="2" customWidth="1"/>
    <col min="9" max="9" width="4.375" style="2" customWidth="1"/>
    <col min="10" max="10" width="1.75" style="2" customWidth="1"/>
    <col min="11" max="11" width="3.625" style="2" customWidth="1"/>
    <col min="12" max="12" width="1.5" style="2" customWidth="1"/>
    <col min="13" max="13" width="11.5" style="2" customWidth="1"/>
    <col min="14" max="14" width="2.75" style="2" customWidth="1"/>
    <col min="15" max="15" width="8.25" style="2" customWidth="1"/>
    <col min="16" max="16" width="3.625" style="2" customWidth="1"/>
    <col min="17" max="17" width="2.125" style="2" customWidth="1"/>
    <col min="18" max="18" width="4.25" style="2" customWidth="1"/>
    <col min="19" max="19" width="5.125" style="2" customWidth="1"/>
    <col min="20" max="20" width="2.625" style="2" customWidth="1"/>
    <col min="21" max="21" width="3.125" style="2" customWidth="1"/>
    <col min="22" max="22" width="2.875" style="2" customWidth="1"/>
    <col min="23" max="23" width="6" style="2" customWidth="1"/>
    <col min="24" max="25" width="4.5" style="2" customWidth="1"/>
    <col min="26" max="16384" width="3.625" style="2"/>
  </cols>
  <sheetData>
    <row r="1" spans="1:28" ht="16.5" customHeight="1">
      <c r="A1" s="2" t="s">
        <v>386</v>
      </c>
      <c r="B1" s="317"/>
    </row>
    <row r="2" spans="1:28" ht="16.5" customHeight="1"/>
    <row r="3" spans="1:28" ht="18.75" customHeight="1">
      <c r="A3" s="925" t="s">
        <v>0</v>
      </c>
      <c r="B3" s="925"/>
      <c r="C3" s="925"/>
      <c r="D3" s="925"/>
      <c r="E3" s="925"/>
      <c r="F3" s="925"/>
      <c r="G3" s="925"/>
      <c r="H3" s="925"/>
      <c r="I3" s="925"/>
      <c r="J3" s="925"/>
      <c r="K3" s="925"/>
      <c r="L3" s="925"/>
      <c r="M3" s="925"/>
      <c r="N3" s="925"/>
      <c r="O3" s="925"/>
      <c r="P3" s="925"/>
      <c r="Q3" s="925"/>
      <c r="R3" s="925"/>
      <c r="S3" s="925"/>
      <c r="T3" s="925"/>
      <c r="U3" s="925"/>
      <c r="V3" s="925"/>
      <c r="W3" s="925"/>
      <c r="X3" s="925"/>
      <c r="Y3" s="167"/>
    </row>
    <row r="4" spans="1:28" ht="15.95" customHeight="1"/>
    <row r="5" spans="1:28" ht="15.95" customHeight="1">
      <c r="N5" s="14" t="s">
        <v>7</v>
      </c>
    </row>
    <row r="6" spans="1:28" ht="15.95" customHeight="1">
      <c r="N6" s="725"/>
      <c r="O6" s="725"/>
      <c r="P6" s="725"/>
      <c r="Q6" s="725"/>
      <c r="R6" s="725"/>
      <c r="S6" s="725"/>
      <c r="T6" s="725"/>
      <c r="U6" s="725"/>
      <c r="V6" s="725"/>
      <c r="W6" s="725"/>
      <c r="X6" s="725"/>
      <c r="Y6" s="170"/>
    </row>
    <row r="7" spans="1:28" ht="15.95" customHeight="1">
      <c r="A7" s="1" t="s">
        <v>49</v>
      </c>
      <c r="B7" s="1"/>
      <c r="C7" s="1"/>
      <c r="D7" s="1"/>
      <c r="E7" s="1"/>
      <c r="F7" s="1"/>
      <c r="G7" s="1"/>
      <c r="H7" s="1"/>
      <c r="I7" s="1"/>
      <c r="J7" s="1"/>
      <c r="K7" s="1"/>
      <c r="L7" s="1"/>
      <c r="M7" s="1"/>
      <c r="N7" s="1"/>
      <c r="O7" s="1"/>
      <c r="P7" s="1"/>
      <c r="Q7" s="1"/>
      <c r="R7" s="1"/>
      <c r="S7" s="1"/>
      <c r="T7" s="1"/>
      <c r="U7" s="1"/>
      <c r="V7" s="1"/>
      <c r="W7" s="1"/>
      <c r="X7" s="1"/>
      <c r="Y7" s="1"/>
    </row>
    <row r="8" spans="1:28" ht="15.95" customHeight="1">
      <c r="A8" s="1" t="s">
        <v>8</v>
      </c>
      <c r="B8" s="1"/>
      <c r="C8" s="1"/>
      <c r="D8" s="1"/>
      <c r="E8" s="1"/>
      <c r="F8" s="1"/>
      <c r="G8" s="1"/>
      <c r="H8" s="1"/>
      <c r="I8" s="1"/>
      <c r="J8" s="1"/>
      <c r="K8" s="1"/>
      <c r="L8" s="1"/>
      <c r="M8" s="1"/>
      <c r="N8" s="1"/>
      <c r="O8" s="1"/>
      <c r="P8" s="1"/>
      <c r="Q8" s="1"/>
      <c r="R8" s="1"/>
      <c r="S8" s="1"/>
      <c r="T8" s="1"/>
      <c r="U8" s="1"/>
      <c r="V8" s="1"/>
      <c r="W8" s="1"/>
      <c r="X8" s="1"/>
      <c r="Y8" s="1"/>
    </row>
    <row r="9" spans="1:28" ht="15.95" customHeight="1">
      <c r="A9" s="1"/>
      <c r="B9" s="926" t="s">
        <v>1</v>
      </c>
      <c r="C9" s="926"/>
      <c r="D9" s="926"/>
      <c r="E9" s="926"/>
      <c r="F9" s="926"/>
      <c r="G9" s="926"/>
      <c r="H9" s="926"/>
      <c r="I9" s="926"/>
      <c r="J9" s="926"/>
      <c r="K9" s="926"/>
      <c r="L9" s="926"/>
      <c r="M9" s="926"/>
      <c r="N9" s="880" t="s">
        <v>4</v>
      </c>
      <c r="O9" s="881"/>
      <c r="P9" s="881"/>
      <c r="Q9" s="881"/>
      <c r="R9" s="881"/>
      <c r="S9" s="881"/>
      <c r="T9" s="881"/>
      <c r="U9" s="881"/>
      <c r="V9" s="881"/>
      <c r="W9" s="881"/>
      <c r="X9" s="882"/>
      <c r="Y9" s="172"/>
    </row>
    <row r="10" spans="1:28" ht="15.95" customHeight="1">
      <c r="A10" s="1"/>
      <c r="B10" s="926"/>
      <c r="C10" s="926"/>
      <c r="D10" s="926"/>
      <c r="E10" s="926"/>
      <c r="F10" s="926"/>
      <c r="G10" s="926"/>
      <c r="H10" s="926"/>
      <c r="I10" s="926"/>
      <c r="J10" s="926"/>
      <c r="K10" s="926"/>
      <c r="L10" s="926"/>
      <c r="M10" s="926"/>
      <c r="N10" s="883"/>
      <c r="O10" s="884"/>
      <c r="P10" s="884"/>
      <c r="Q10" s="884"/>
      <c r="R10" s="884"/>
      <c r="S10" s="884"/>
      <c r="T10" s="884"/>
      <c r="U10" s="884"/>
      <c r="V10" s="884"/>
      <c r="W10" s="884"/>
      <c r="X10" s="885"/>
      <c r="Y10" s="169"/>
    </row>
    <row r="11" spans="1:28" ht="15.95" customHeight="1">
      <c r="A11" s="1"/>
      <c r="B11" s="927" t="s">
        <v>141</v>
      </c>
      <c r="C11" s="928"/>
      <c r="D11" s="928"/>
      <c r="E11" s="928"/>
      <c r="F11" s="928"/>
      <c r="G11" s="928"/>
      <c r="H11" s="928"/>
      <c r="I11" s="928"/>
      <c r="J11" s="928"/>
      <c r="K11" s="928"/>
      <c r="L11" s="928"/>
      <c r="M11" s="929"/>
      <c r="N11" s="145" t="s">
        <v>5</v>
      </c>
      <c r="O11" s="930"/>
      <c r="P11" s="930"/>
      <c r="Q11" s="930"/>
      <c r="R11" s="930"/>
      <c r="S11" s="930"/>
      <c r="T11" s="930"/>
      <c r="U11" s="930"/>
      <c r="V11" s="930"/>
      <c r="W11" s="930"/>
      <c r="X11" s="62" t="s">
        <v>43</v>
      </c>
      <c r="Y11" s="142"/>
    </row>
    <row r="12" spans="1:28" ht="15.95" customHeight="1">
      <c r="A12" s="12"/>
      <c r="B12" s="63"/>
      <c r="C12" s="64"/>
      <c r="D12" s="64"/>
      <c r="E12" s="64" t="s">
        <v>54</v>
      </c>
      <c r="F12" s="64"/>
      <c r="G12" s="64"/>
      <c r="H12" s="64"/>
      <c r="I12" s="64"/>
      <c r="J12" s="64"/>
      <c r="K12" s="64"/>
      <c r="L12" s="64"/>
      <c r="M12" s="65"/>
      <c r="N12" s="145" t="s">
        <v>170</v>
      </c>
      <c r="O12" s="930"/>
      <c r="P12" s="930"/>
      <c r="Q12" s="930"/>
      <c r="R12" s="930"/>
      <c r="S12" s="930"/>
      <c r="T12" s="930"/>
      <c r="U12" s="930"/>
      <c r="V12" s="930"/>
      <c r="W12" s="930"/>
      <c r="X12" s="62" t="s">
        <v>43</v>
      </c>
      <c r="Y12" s="142"/>
    </row>
    <row r="13" spans="1:28" ht="15.95" customHeight="1">
      <c r="A13" s="1"/>
      <c r="B13" s="927" t="s">
        <v>2</v>
      </c>
      <c r="C13" s="928"/>
      <c r="D13" s="928"/>
      <c r="E13" s="928"/>
      <c r="F13" s="928"/>
      <c r="G13" s="928"/>
      <c r="H13" s="928"/>
      <c r="I13" s="928"/>
      <c r="J13" s="928"/>
      <c r="K13" s="928"/>
      <c r="L13" s="928"/>
      <c r="M13" s="929"/>
      <c r="N13" s="145" t="s">
        <v>171</v>
      </c>
      <c r="O13" s="930"/>
      <c r="P13" s="930"/>
      <c r="Q13" s="930"/>
      <c r="R13" s="930"/>
      <c r="S13" s="930"/>
      <c r="T13" s="930"/>
      <c r="U13" s="930"/>
      <c r="V13" s="930"/>
      <c r="W13" s="930"/>
      <c r="X13" s="62" t="s">
        <v>43</v>
      </c>
      <c r="Y13" s="19"/>
    </row>
    <row r="14" spans="1:28" ht="15.95" customHeight="1">
      <c r="A14" s="1"/>
      <c r="B14" s="927" t="s">
        <v>3</v>
      </c>
      <c r="C14" s="928"/>
      <c r="D14" s="928"/>
      <c r="E14" s="928"/>
      <c r="F14" s="928"/>
      <c r="G14" s="928"/>
      <c r="H14" s="928"/>
      <c r="I14" s="928"/>
      <c r="J14" s="928"/>
      <c r="K14" s="928"/>
      <c r="L14" s="928"/>
      <c r="M14" s="929"/>
      <c r="N14" s="63" t="s">
        <v>172</v>
      </c>
      <c r="O14" s="66"/>
      <c r="P14" s="930">
        <f>O11+O12+O13</f>
        <v>0</v>
      </c>
      <c r="Q14" s="930"/>
      <c r="R14" s="930"/>
      <c r="S14" s="930"/>
      <c r="T14" s="930"/>
      <c r="U14" s="930"/>
      <c r="V14" s="930"/>
      <c r="W14" s="930"/>
      <c r="X14" s="62" t="s">
        <v>43</v>
      </c>
      <c r="Y14" s="67"/>
      <c r="AB14" s="2" t="s">
        <v>343</v>
      </c>
    </row>
    <row r="15" spans="1:28" ht="15.95" customHeight="1">
      <c r="B15" s="129" t="s">
        <v>50</v>
      </c>
      <c r="C15" s="1"/>
      <c r="D15" s="1"/>
      <c r="E15" s="1"/>
      <c r="F15" s="1"/>
      <c r="G15" s="1"/>
      <c r="H15" s="1"/>
      <c r="I15" s="1"/>
      <c r="J15" s="1"/>
      <c r="K15" s="1"/>
      <c r="L15" s="1"/>
      <c r="M15" s="1"/>
      <c r="N15" s="1"/>
      <c r="O15" s="1"/>
      <c r="P15" s="1"/>
      <c r="Q15" s="1"/>
      <c r="R15" s="1"/>
      <c r="S15" s="1"/>
      <c r="T15" s="1"/>
      <c r="U15" s="1"/>
      <c r="V15" s="1"/>
      <c r="W15" s="1"/>
      <c r="X15" s="1"/>
    </row>
    <row r="16" spans="1:28" ht="13.5" customHeight="1">
      <c r="A16" s="148"/>
      <c r="C16" s="148"/>
      <c r="D16" s="148"/>
      <c r="E16" s="148"/>
      <c r="F16" s="148"/>
      <c r="G16" s="148"/>
      <c r="H16" s="148"/>
      <c r="I16" s="148"/>
      <c r="J16" s="148"/>
      <c r="K16" s="148"/>
      <c r="L16" s="148"/>
      <c r="M16" s="148"/>
      <c r="N16" s="172"/>
      <c r="O16" s="172"/>
      <c r="P16" s="172"/>
      <c r="Q16" s="172"/>
      <c r="R16" s="172"/>
      <c r="S16" s="172"/>
      <c r="T16" s="172"/>
      <c r="U16" s="172"/>
      <c r="V16" s="172"/>
      <c r="W16" s="172"/>
      <c r="X16" s="172"/>
    </row>
    <row r="17" spans="1:25" ht="15.95" customHeight="1">
      <c r="A17" s="2" t="s">
        <v>9</v>
      </c>
      <c r="Y17" s="92"/>
    </row>
    <row r="18" spans="1:25" ht="15.95" customHeight="1">
      <c r="B18" s="2" t="s">
        <v>10</v>
      </c>
      <c r="Y18" s="68"/>
    </row>
    <row r="19" spans="1:25" ht="15.95" customHeight="1">
      <c r="B19" s="164" t="s">
        <v>11</v>
      </c>
      <c r="C19" s="165"/>
      <c r="D19" s="165"/>
      <c r="E19" s="165"/>
      <c r="F19" s="168"/>
      <c r="G19" s="69" t="s">
        <v>173</v>
      </c>
      <c r="H19" s="934">
        <f>P14</f>
        <v>0</v>
      </c>
      <c r="I19" s="934"/>
      <c r="J19" s="934"/>
      <c r="K19" s="70" t="s">
        <v>43</v>
      </c>
      <c r="L19" s="169"/>
      <c r="M19" s="71" t="s">
        <v>12</v>
      </c>
      <c r="N19" s="72"/>
      <c r="O19" s="73"/>
      <c r="P19" s="145" t="s">
        <v>174</v>
      </c>
      <c r="Q19" s="146"/>
      <c r="R19" s="890">
        <f>ROUND(H19/12,0)</f>
        <v>0</v>
      </c>
      <c r="S19" s="890"/>
      <c r="T19" s="890"/>
      <c r="U19" s="70" t="s">
        <v>43</v>
      </c>
      <c r="V19" s="169"/>
      <c r="W19" s="19"/>
      <c r="X19" s="12"/>
      <c r="Y19" s="68"/>
    </row>
    <row r="20" spans="1:25" ht="15.95" customHeight="1">
      <c r="B20" s="935" t="s">
        <v>13</v>
      </c>
      <c r="C20" s="935"/>
      <c r="D20" s="935"/>
      <c r="E20" s="935"/>
      <c r="F20" s="935"/>
      <c r="G20" s="935"/>
      <c r="H20" s="935"/>
      <c r="I20" s="935"/>
      <c r="J20" s="935"/>
      <c r="K20" s="935"/>
      <c r="L20" s="935"/>
      <c r="M20" s="935"/>
      <c r="N20" s="935"/>
      <c r="O20" s="935"/>
      <c r="P20" s="935"/>
      <c r="Q20" s="935"/>
      <c r="R20" s="935"/>
      <c r="S20" s="935"/>
      <c r="T20" s="935"/>
      <c r="U20" s="935"/>
      <c r="V20" s="935"/>
      <c r="W20" s="935"/>
      <c r="X20" s="935"/>
      <c r="Y20" s="68"/>
    </row>
    <row r="21" spans="1:25" ht="13.5" customHeight="1">
      <c r="Y21" s="68"/>
    </row>
    <row r="22" spans="1:25" ht="15.95" customHeight="1">
      <c r="A22" s="2" t="s">
        <v>14</v>
      </c>
      <c r="P22" s="936" t="s">
        <v>15</v>
      </c>
      <c r="Q22" s="937"/>
      <c r="R22" s="937"/>
      <c r="S22" s="938"/>
      <c r="T22" s="942" t="s">
        <v>175</v>
      </c>
      <c r="U22" s="944"/>
      <c r="V22" s="945"/>
      <c r="W22" s="945"/>
      <c r="X22" s="947" t="s">
        <v>25</v>
      </c>
      <c r="Y22" s="68"/>
    </row>
    <row r="23" spans="1:25" ht="15.95" customHeight="1">
      <c r="P23" s="939"/>
      <c r="Q23" s="940"/>
      <c r="R23" s="940"/>
      <c r="S23" s="941"/>
      <c r="T23" s="943"/>
      <c r="U23" s="946"/>
      <c r="V23" s="946"/>
      <c r="W23" s="946"/>
      <c r="X23" s="948"/>
      <c r="Y23" s="68"/>
    </row>
    <row r="24" spans="1:25" ht="13.5" customHeight="1">
      <c r="P24" s="74"/>
      <c r="Q24" s="74"/>
      <c r="R24" s="74"/>
      <c r="S24" s="74"/>
      <c r="T24" s="170"/>
      <c r="U24" s="170"/>
      <c r="V24" s="170"/>
      <c r="W24" s="170"/>
      <c r="X24" s="170"/>
      <c r="Y24" s="68"/>
    </row>
    <row r="25" spans="1:25" ht="15.95" customHeight="1">
      <c r="A25" s="2" t="s">
        <v>45</v>
      </c>
      <c r="N25" s="931" t="s">
        <v>48</v>
      </c>
      <c r="O25" s="932"/>
      <c r="P25" s="932"/>
      <c r="Q25" s="932"/>
      <c r="R25" s="932"/>
      <c r="S25" s="932"/>
      <c r="T25" s="932"/>
      <c r="U25" s="933"/>
      <c r="V25" s="930"/>
      <c r="W25" s="930"/>
      <c r="X25" s="26" t="s">
        <v>43</v>
      </c>
      <c r="Y25" s="68"/>
    </row>
    <row r="26" spans="1:25" ht="13.5" customHeight="1">
      <c r="P26" s="74"/>
      <c r="Q26" s="74"/>
      <c r="R26" s="74"/>
      <c r="S26" s="74"/>
      <c r="T26" s="170"/>
      <c r="U26" s="170"/>
      <c r="V26" s="170"/>
      <c r="W26" s="170"/>
      <c r="X26" s="170"/>
      <c r="Y26" s="68"/>
    </row>
    <row r="27" spans="1:25" ht="13.5" customHeight="1">
      <c r="P27" s="74"/>
      <c r="Q27" s="74"/>
      <c r="R27" s="74"/>
      <c r="S27" s="74"/>
      <c r="T27" s="170"/>
      <c r="U27" s="170"/>
      <c r="V27" s="170"/>
      <c r="W27" s="170"/>
      <c r="X27" s="170"/>
      <c r="Y27" s="68"/>
    </row>
    <row r="28" spans="1:25" ht="15.95" customHeight="1">
      <c r="A28" s="2" t="s">
        <v>16</v>
      </c>
    </row>
    <row r="29" spans="1:25" ht="13.5" customHeight="1"/>
    <row r="30" spans="1:25" ht="8.25" customHeight="1">
      <c r="B30" s="75"/>
      <c r="C30" s="76"/>
      <c r="D30" s="76"/>
      <c r="E30" s="76"/>
      <c r="F30" s="76"/>
      <c r="G30" s="76"/>
      <c r="H30" s="76"/>
      <c r="I30" s="76"/>
      <c r="J30" s="76"/>
      <c r="K30" s="76"/>
      <c r="L30" s="76"/>
      <c r="M30" s="76"/>
      <c r="N30" s="76"/>
      <c r="O30" s="76"/>
      <c r="P30" s="76"/>
      <c r="Q30" s="76"/>
      <c r="R30" s="76"/>
      <c r="S30" s="77"/>
      <c r="T30" s="75"/>
      <c r="U30" s="76"/>
      <c r="V30" s="76"/>
      <c r="W30" s="76"/>
      <c r="X30" s="77"/>
    </row>
    <row r="31" spans="1:25" ht="15.95" customHeight="1">
      <c r="B31" s="3"/>
      <c r="C31" s="1" t="s">
        <v>44</v>
      </c>
      <c r="D31" s="1"/>
      <c r="E31" s="1"/>
      <c r="F31" s="1"/>
      <c r="G31" s="1"/>
      <c r="H31" s="1"/>
      <c r="I31" s="1"/>
      <c r="J31" s="1"/>
      <c r="K31" s="1"/>
      <c r="L31" s="1"/>
      <c r="M31" s="1"/>
      <c r="N31" s="1"/>
      <c r="O31" s="1"/>
      <c r="P31" s="1"/>
      <c r="Q31" s="1"/>
      <c r="R31" s="1"/>
      <c r="S31" s="10"/>
      <c r="T31" s="3"/>
      <c r="U31" s="1"/>
      <c r="V31" s="1"/>
      <c r="W31" s="1"/>
      <c r="X31" s="10"/>
    </row>
    <row r="32" spans="1:25" ht="8.25" customHeight="1">
      <c r="B32" s="3"/>
      <c r="C32" s="1"/>
      <c r="D32" s="1"/>
      <c r="E32" s="1"/>
      <c r="F32" s="1"/>
      <c r="G32" s="1"/>
      <c r="H32" s="1"/>
      <c r="I32" s="1"/>
      <c r="J32" s="1"/>
      <c r="K32" s="1"/>
      <c r="L32" s="1"/>
      <c r="M32" s="1"/>
      <c r="N32" s="1"/>
      <c r="O32" s="1"/>
      <c r="P32" s="1"/>
      <c r="Q32" s="1"/>
      <c r="R32" s="1"/>
      <c r="S32" s="10"/>
      <c r="T32" s="3"/>
      <c r="U32" s="1"/>
      <c r="V32" s="1"/>
      <c r="W32" s="1"/>
      <c r="X32" s="10"/>
    </row>
    <row r="33" spans="1:24" s="81" customFormat="1" ht="15.95" customHeight="1">
      <c r="A33" s="78"/>
      <c r="B33" s="79"/>
      <c r="C33" s="12" t="s">
        <v>51</v>
      </c>
      <c r="D33" s="12"/>
      <c r="E33" s="12"/>
      <c r="F33" s="12"/>
      <c r="G33" s="12"/>
      <c r="H33" s="12"/>
      <c r="I33" s="12"/>
      <c r="J33" s="12"/>
      <c r="K33" s="12"/>
      <c r="L33" s="12"/>
      <c r="M33" s="12"/>
      <c r="N33" s="12"/>
      <c r="O33" s="12"/>
      <c r="P33" s="12"/>
      <c r="Q33" s="12"/>
      <c r="R33" s="12"/>
      <c r="S33" s="80"/>
      <c r="T33" s="79"/>
      <c r="U33" s="12"/>
      <c r="V33" s="12"/>
      <c r="W33" s="12"/>
      <c r="X33" s="80"/>
    </row>
    <row r="34" spans="1:24" s="81" customFormat="1" ht="15.95" customHeight="1">
      <c r="A34" s="78"/>
      <c r="B34" s="79"/>
      <c r="C34" s="12"/>
      <c r="D34" s="12" t="s">
        <v>176</v>
      </c>
      <c r="E34" s="12" t="s">
        <v>52</v>
      </c>
      <c r="F34" s="12"/>
      <c r="G34" s="12"/>
      <c r="H34" s="12"/>
      <c r="I34" s="12"/>
      <c r="J34" s="12"/>
      <c r="K34" s="12"/>
      <c r="L34" s="12"/>
      <c r="M34" s="12"/>
      <c r="N34" s="12"/>
      <c r="O34" s="12"/>
      <c r="P34" s="12"/>
      <c r="Q34" s="12"/>
      <c r="R34" s="12"/>
      <c r="S34" s="80"/>
      <c r="T34" s="79"/>
      <c r="U34" s="12"/>
      <c r="V34" s="12"/>
      <c r="W34" s="12"/>
      <c r="X34" s="80"/>
    </row>
    <row r="35" spans="1:24" s="81" customFormat="1" ht="15.95" customHeight="1">
      <c r="A35" s="78"/>
      <c r="B35" s="79"/>
      <c r="C35" s="12"/>
      <c r="D35" s="19" t="s">
        <v>177</v>
      </c>
      <c r="E35" s="950">
        <v>58000</v>
      </c>
      <c r="F35" s="950"/>
      <c r="G35" s="950"/>
      <c r="H35" s="12" t="s">
        <v>27</v>
      </c>
      <c r="I35" s="12"/>
      <c r="J35" s="12"/>
      <c r="K35" s="20" t="s">
        <v>24</v>
      </c>
      <c r="L35" s="12"/>
      <c r="M35" s="951" t="s">
        <v>17</v>
      </c>
      <c r="N35" s="951"/>
      <c r="O35" s="951"/>
      <c r="P35" s="952">
        <f>O11</f>
        <v>0</v>
      </c>
      <c r="Q35" s="952"/>
      <c r="R35" s="952"/>
      <c r="S35" s="80" t="s">
        <v>25</v>
      </c>
      <c r="T35" s="82" t="s">
        <v>178</v>
      </c>
      <c r="U35" s="953">
        <f>E35*P35</f>
        <v>0</v>
      </c>
      <c r="V35" s="953"/>
      <c r="W35" s="953"/>
      <c r="X35" s="80" t="s">
        <v>28</v>
      </c>
    </row>
    <row r="36" spans="1:24" s="81" customFormat="1" ht="15.75" customHeight="1">
      <c r="A36" s="78"/>
      <c r="B36" s="79"/>
      <c r="C36" s="12"/>
      <c r="D36" s="142" t="s">
        <v>53</v>
      </c>
      <c r="E36" s="163"/>
      <c r="F36" s="163"/>
      <c r="G36" s="163"/>
      <c r="H36" s="12"/>
      <c r="I36" s="12"/>
      <c r="J36" s="12"/>
      <c r="K36" s="20"/>
      <c r="L36" s="12"/>
      <c r="M36" s="21"/>
      <c r="N36" s="21"/>
      <c r="O36" s="21"/>
      <c r="P36" s="83"/>
      <c r="Q36" s="83"/>
      <c r="R36" s="83"/>
      <c r="S36" s="80"/>
      <c r="T36" s="82"/>
      <c r="U36" s="59"/>
      <c r="V36" s="59"/>
      <c r="W36" s="59"/>
      <c r="X36" s="80"/>
    </row>
    <row r="37" spans="1:24" s="81" customFormat="1" ht="15.75" customHeight="1">
      <c r="A37" s="78"/>
      <c r="B37" s="79"/>
      <c r="C37" s="12"/>
      <c r="D37" s="19" t="s">
        <v>177</v>
      </c>
      <c r="E37" s="950">
        <v>58000</v>
      </c>
      <c r="F37" s="950"/>
      <c r="G37" s="950"/>
      <c r="H37" s="12" t="s">
        <v>27</v>
      </c>
      <c r="I37" s="12"/>
      <c r="J37" s="12"/>
      <c r="K37" s="20" t="s">
        <v>24</v>
      </c>
      <c r="L37" s="12"/>
      <c r="M37" s="951" t="s">
        <v>55</v>
      </c>
      <c r="N37" s="951"/>
      <c r="O37" s="951"/>
      <c r="P37" s="952">
        <f>O12</f>
        <v>0</v>
      </c>
      <c r="Q37" s="952"/>
      <c r="R37" s="952"/>
      <c r="S37" s="80" t="s">
        <v>25</v>
      </c>
      <c r="T37" s="82" t="s">
        <v>178</v>
      </c>
      <c r="U37" s="953">
        <f>E37*P37</f>
        <v>0</v>
      </c>
      <c r="V37" s="953"/>
      <c r="W37" s="953"/>
      <c r="X37" s="80" t="s">
        <v>28</v>
      </c>
    </row>
    <row r="38" spans="1:24" ht="15.75" customHeight="1">
      <c r="B38" s="3"/>
      <c r="C38" s="1"/>
      <c r="D38" s="140"/>
      <c r="E38" s="174"/>
      <c r="F38" s="174"/>
      <c r="G38" s="174"/>
      <c r="H38" s="1"/>
      <c r="I38" s="1"/>
      <c r="J38" s="1"/>
      <c r="K38" s="170"/>
      <c r="L38" s="1"/>
      <c r="M38" s="171"/>
      <c r="N38" s="171"/>
      <c r="O38" s="171"/>
      <c r="P38" s="84"/>
      <c r="Q38" s="84"/>
      <c r="R38" s="84"/>
      <c r="S38" s="10"/>
      <c r="T38" s="9"/>
      <c r="U38" s="162"/>
      <c r="V38" s="162"/>
      <c r="W38" s="162"/>
      <c r="X38" s="10"/>
    </row>
    <row r="39" spans="1:24" ht="15.95" customHeight="1">
      <c r="B39" s="3"/>
      <c r="C39" s="172" t="s">
        <v>18</v>
      </c>
      <c r="D39" s="1"/>
      <c r="E39" s="1"/>
      <c r="F39" s="1"/>
      <c r="G39" s="1"/>
      <c r="H39" s="1"/>
      <c r="I39" s="1"/>
      <c r="J39" s="1"/>
      <c r="K39" s="1"/>
      <c r="L39" s="954"/>
      <c r="M39" s="954"/>
      <c r="N39" s="954"/>
      <c r="O39" s="954"/>
      <c r="P39" s="140"/>
      <c r="Q39" s="140"/>
      <c r="R39" s="140"/>
      <c r="S39" s="10"/>
      <c r="T39" s="3"/>
      <c r="U39" s="1"/>
      <c r="V39" s="1"/>
      <c r="W39" s="1"/>
      <c r="X39" s="10"/>
    </row>
    <row r="40" spans="1:24" ht="8.25" customHeight="1">
      <c r="B40" s="3"/>
      <c r="C40" s="172"/>
      <c r="D40" s="1"/>
      <c r="E40" s="1"/>
      <c r="F40" s="1"/>
      <c r="G40" s="1"/>
      <c r="H40" s="1"/>
      <c r="I40" s="1"/>
      <c r="J40" s="1"/>
      <c r="K40" s="1"/>
      <c r="L40" s="170"/>
      <c r="M40" s="170"/>
      <c r="N40" s="170"/>
      <c r="O40" s="170"/>
      <c r="P40" s="140"/>
      <c r="Q40" s="140"/>
      <c r="R40" s="140"/>
      <c r="S40" s="10"/>
      <c r="T40" s="3"/>
      <c r="U40" s="1"/>
      <c r="V40" s="1"/>
      <c r="W40" s="1"/>
      <c r="X40" s="10"/>
    </row>
    <row r="41" spans="1:24" ht="15.95" customHeight="1">
      <c r="B41" s="3"/>
      <c r="C41" s="1"/>
      <c r="D41" s="1" t="s">
        <v>179</v>
      </c>
      <c r="E41" s="955" t="s">
        <v>30</v>
      </c>
      <c r="F41" s="955"/>
      <c r="G41" s="955"/>
      <c r="H41" s="955"/>
      <c r="I41" s="1"/>
      <c r="J41" s="1"/>
      <c r="K41" s="1"/>
      <c r="L41" s="169"/>
      <c r="M41" s="714" t="s">
        <v>56</v>
      </c>
      <c r="N41" s="714"/>
      <c r="O41" s="714"/>
      <c r="P41" s="956">
        <f>R19</f>
        <v>0</v>
      </c>
      <c r="Q41" s="956"/>
      <c r="R41" s="956"/>
      <c r="S41" s="10" t="s">
        <v>25</v>
      </c>
      <c r="T41" s="9" t="s">
        <v>178</v>
      </c>
      <c r="U41" s="957"/>
      <c r="V41" s="957"/>
      <c r="W41" s="957"/>
      <c r="X41" s="10" t="s">
        <v>28</v>
      </c>
    </row>
    <row r="42" spans="1:24" ht="8.25" customHeight="1">
      <c r="B42" s="3"/>
      <c r="C42" s="1"/>
      <c r="D42" s="1"/>
      <c r="E42" s="171"/>
      <c r="F42" s="171"/>
      <c r="G42" s="171"/>
      <c r="H42" s="171"/>
      <c r="I42" s="1"/>
      <c r="J42" s="1"/>
      <c r="K42" s="1"/>
      <c r="L42" s="169"/>
      <c r="M42" s="142"/>
      <c r="N42" s="142"/>
      <c r="O42" s="142"/>
      <c r="P42" s="85"/>
      <c r="Q42" s="85"/>
      <c r="R42" s="85"/>
      <c r="S42" s="10"/>
      <c r="T42" s="9"/>
      <c r="U42" s="162"/>
      <c r="V42" s="162"/>
      <c r="W42" s="162"/>
      <c r="X42" s="10"/>
    </row>
    <row r="43" spans="1:24" ht="15.95" customHeight="1">
      <c r="B43" s="3"/>
      <c r="C43" s="1"/>
      <c r="D43" s="1" t="s">
        <v>180</v>
      </c>
      <c r="E43" s="949" t="s">
        <v>19</v>
      </c>
      <c r="F43" s="949"/>
      <c r="G43" s="949"/>
      <c r="H43" s="949"/>
      <c r="I43" s="172"/>
      <c r="J43" s="1"/>
      <c r="K43" s="1"/>
      <c r="L43" s="1"/>
      <c r="M43" s="1"/>
      <c r="N43" s="1"/>
      <c r="O43" s="1"/>
      <c r="P43" s="140"/>
      <c r="Q43" s="140"/>
      <c r="R43" s="140"/>
      <c r="S43" s="10"/>
      <c r="T43" s="3"/>
      <c r="U43" s="1"/>
      <c r="V43" s="1"/>
      <c r="W43" s="1"/>
      <c r="X43" s="10"/>
    </row>
    <row r="44" spans="1:24" ht="15.95" customHeight="1">
      <c r="B44" s="3"/>
      <c r="C44" s="1"/>
      <c r="D44" s="140" t="s">
        <v>177</v>
      </c>
      <c r="E44" s="950"/>
      <c r="F44" s="950"/>
      <c r="G44" s="950"/>
      <c r="H44" s="1" t="s">
        <v>27</v>
      </c>
      <c r="I44" s="1"/>
      <c r="J44" s="1"/>
      <c r="K44" s="170" t="s">
        <v>24</v>
      </c>
      <c r="L44" s="1"/>
      <c r="M44" s="962" t="s">
        <v>57</v>
      </c>
      <c r="N44" s="962"/>
      <c r="O44" s="962"/>
      <c r="P44" s="963">
        <f>H19</f>
        <v>0</v>
      </c>
      <c r="Q44" s="963"/>
      <c r="R44" s="963"/>
      <c r="S44" s="10" t="s">
        <v>25</v>
      </c>
      <c r="T44" s="9" t="s">
        <v>178</v>
      </c>
      <c r="U44" s="957">
        <f>E44*P44</f>
        <v>0</v>
      </c>
      <c r="V44" s="957"/>
      <c r="W44" s="957"/>
      <c r="X44" s="10" t="s">
        <v>28</v>
      </c>
    </row>
    <row r="45" spans="1:24" ht="12" customHeight="1">
      <c r="B45" s="3"/>
      <c r="C45" s="1"/>
      <c r="D45" s="140"/>
      <c r="E45" s="924" t="s">
        <v>263</v>
      </c>
      <c r="F45" s="924"/>
      <c r="G45" s="924"/>
      <c r="H45" s="924"/>
      <c r="I45" s="924"/>
      <c r="J45" s="924"/>
      <c r="K45" s="924"/>
      <c r="L45" s="924"/>
      <c r="M45" s="924"/>
      <c r="N45" s="924"/>
      <c r="O45" s="924"/>
      <c r="P45" s="162"/>
      <c r="Q45" s="162"/>
      <c r="R45" s="162"/>
      <c r="S45" s="10"/>
      <c r="T45" s="9"/>
      <c r="U45" s="162"/>
      <c r="V45" s="162"/>
      <c r="W45" s="162"/>
      <c r="X45" s="10"/>
    </row>
    <row r="46" spans="1:24" ht="12" customHeight="1">
      <c r="B46" s="3"/>
      <c r="C46" s="1"/>
      <c r="D46" s="140"/>
      <c r="E46" s="293"/>
      <c r="F46" s="293"/>
      <c r="G46" s="293"/>
      <c r="H46" s="293"/>
      <c r="I46" s="293"/>
      <c r="J46" s="293"/>
      <c r="K46" s="293"/>
      <c r="L46" s="293"/>
      <c r="M46" s="293"/>
      <c r="N46" s="293"/>
      <c r="O46" s="293"/>
      <c r="P46" s="162"/>
      <c r="Q46" s="162"/>
      <c r="R46" s="162"/>
      <c r="S46" s="10"/>
      <c r="T46" s="9"/>
      <c r="U46" s="162"/>
      <c r="V46" s="162"/>
      <c r="W46" s="162"/>
      <c r="X46" s="10"/>
    </row>
    <row r="47" spans="1:24" ht="15.95" customHeight="1">
      <c r="B47" s="3"/>
      <c r="C47" s="172" t="s">
        <v>20</v>
      </c>
      <c r="D47" s="1"/>
      <c r="E47" s="1"/>
      <c r="F47" s="1"/>
      <c r="G47" s="1"/>
      <c r="H47" s="1"/>
      <c r="I47" s="1"/>
      <c r="J47" s="1"/>
      <c r="K47" s="1"/>
      <c r="L47" s="1"/>
      <c r="M47" s="1"/>
      <c r="N47" s="1"/>
      <c r="O47" s="1"/>
      <c r="P47" s="140"/>
      <c r="Q47" s="140"/>
      <c r="R47" s="140"/>
      <c r="S47" s="10"/>
      <c r="T47" s="9" t="s">
        <v>178</v>
      </c>
      <c r="U47" s="957"/>
      <c r="V47" s="957"/>
      <c r="W47" s="957"/>
      <c r="X47" s="10" t="s">
        <v>28</v>
      </c>
    </row>
    <row r="48" spans="1:24" ht="8.25" customHeight="1">
      <c r="B48" s="3"/>
      <c r="C48" s="172"/>
      <c r="D48" s="1"/>
      <c r="E48" s="1"/>
      <c r="F48" s="1"/>
      <c r="G48" s="1"/>
      <c r="H48" s="1"/>
      <c r="I48" s="1"/>
      <c r="J48" s="1"/>
      <c r="K48" s="1"/>
      <c r="L48" s="1"/>
      <c r="M48" s="1"/>
      <c r="N48" s="1"/>
      <c r="O48" s="1"/>
      <c r="P48" s="140"/>
      <c r="Q48" s="140"/>
      <c r="R48" s="140"/>
      <c r="S48" s="10"/>
      <c r="T48" s="9"/>
      <c r="U48" s="162"/>
      <c r="V48" s="162"/>
      <c r="W48" s="162"/>
      <c r="X48" s="10"/>
    </row>
    <row r="49" spans="2:24" ht="15.95" customHeight="1">
      <c r="B49" s="3"/>
      <c r="C49" s="172" t="s">
        <v>21</v>
      </c>
      <c r="D49" s="1"/>
      <c r="E49" s="1"/>
      <c r="F49" s="1"/>
      <c r="G49" s="1"/>
      <c r="H49" s="1"/>
      <c r="I49" s="1"/>
      <c r="J49" s="1"/>
      <c r="K49" s="1"/>
      <c r="L49" s="1"/>
      <c r="M49" s="1"/>
      <c r="N49" s="1"/>
      <c r="O49" s="1"/>
      <c r="P49" s="140"/>
      <c r="Q49" s="140"/>
      <c r="R49" s="140"/>
      <c r="S49" s="10"/>
      <c r="T49" s="3"/>
      <c r="U49" s="1"/>
      <c r="V49" s="1"/>
      <c r="W49" s="1"/>
      <c r="X49" s="10"/>
    </row>
    <row r="50" spans="2:24" ht="15.95" customHeight="1">
      <c r="B50" s="3"/>
      <c r="C50" s="1"/>
      <c r="D50" s="140" t="s">
        <v>177</v>
      </c>
      <c r="E50" s="964">
        <v>27640</v>
      </c>
      <c r="F50" s="964"/>
      <c r="G50" s="964"/>
      <c r="H50" s="1" t="s">
        <v>29</v>
      </c>
      <c r="I50" s="1"/>
      <c r="J50" s="1"/>
      <c r="K50" s="170" t="s">
        <v>24</v>
      </c>
      <c r="L50" s="1"/>
      <c r="M50" s="730" t="s">
        <v>58</v>
      </c>
      <c r="N50" s="730"/>
      <c r="O50" s="730"/>
      <c r="P50" s="963">
        <f>U22</f>
        <v>0</v>
      </c>
      <c r="Q50" s="963"/>
      <c r="R50" s="963"/>
      <c r="S50" s="10" t="s">
        <v>25</v>
      </c>
      <c r="T50" s="9" t="s">
        <v>178</v>
      </c>
      <c r="U50" s="957">
        <f>E50*P50</f>
        <v>0</v>
      </c>
      <c r="V50" s="957"/>
      <c r="W50" s="957"/>
      <c r="X50" s="10" t="s">
        <v>28</v>
      </c>
    </row>
    <row r="51" spans="2:24" ht="8.25" customHeight="1">
      <c r="B51" s="3"/>
      <c r="C51" s="1"/>
      <c r="D51" s="140"/>
      <c r="E51" s="174"/>
      <c r="F51" s="174"/>
      <c r="G51" s="174"/>
      <c r="H51" s="1"/>
      <c r="I51" s="1"/>
      <c r="J51" s="1"/>
      <c r="K51" s="170"/>
      <c r="L51" s="1"/>
      <c r="M51" s="143"/>
      <c r="N51" s="143"/>
      <c r="O51" s="143"/>
      <c r="P51" s="84"/>
      <c r="Q51" s="84"/>
      <c r="R51" s="84"/>
      <c r="S51" s="10"/>
      <c r="T51" s="9"/>
      <c r="U51" s="162"/>
      <c r="V51" s="162"/>
      <c r="W51" s="162"/>
      <c r="X51" s="10"/>
    </row>
    <row r="52" spans="2:24" ht="15.95" customHeight="1">
      <c r="B52" s="3"/>
      <c r="C52" s="1" t="s">
        <v>22</v>
      </c>
      <c r="D52" s="1"/>
      <c r="E52" s="1"/>
      <c r="F52" s="1"/>
      <c r="G52" s="1"/>
      <c r="H52" s="1"/>
      <c r="I52" s="1"/>
      <c r="J52" s="1"/>
      <c r="K52" s="1"/>
      <c r="L52" s="1"/>
      <c r="M52" s="1"/>
      <c r="N52" s="1"/>
      <c r="O52" s="1"/>
      <c r="P52" s="140"/>
      <c r="Q52" s="140"/>
      <c r="R52" s="140"/>
      <c r="S52" s="10"/>
      <c r="T52" s="3"/>
      <c r="U52" s="1"/>
      <c r="V52" s="1"/>
      <c r="W52" s="1"/>
      <c r="X52" s="10"/>
    </row>
    <row r="53" spans="2:24" ht="15.95" customHeight="1">
      <c r="B53" s="3"/>
      <c r="C53" s="1"/>
      <c r="D53" s="140" t="s">
        <v>177</v>
      </c>
      <c r="E53" s="964">
        <v>4000</v>
      </c>
      <c r="F53" s="964"/>
      <c r="G53" s="964"/>
      <c r="H53" s="1" t="s">
        <v>27</v>
      </c>
      <c r="I53" s="1"/>
      <c r="J53" s="1"/>
      <c r="K53" s="170" t="s">
        <v>24</v>
      </c>
      <c r="L53" s="1"/>
      <c r="M53" s="962" t="s">
        <v>59</v>
      </c>
      <c r="N53" s="962"/>
      <c r="O53" s="962"/>
      <c r="P53" s="956">
        <f>O11+O12</f>
        <v>0</v>
      </c>
      <c r="Q53" s="956"/>
      <c r="R53" s="956"/>
      <c r="S53" s="10" t="s">
        <v>25</v>
      </c>
      <c r="T53" s="9" t="s">
        <v>178</v>
      </c>
      <c r="U53" s="957">
        <f>E53*P53</f>
        <v>0</v>
      </c>
      <c r="V53" s="957"/>
      <c r="W53" s="957"/>
      <c r="X53" s="10" t="s">
        <v>28</v>
      </c>
    </row>
    <row r="54" spans="2:24" ht="8.25" customHeight="1">
      <c r="B54" s="3"/>
      <c r="C54" s="1"/>
      <c r="D54" s="140"/>
      <c r="E54" s="174"/>
      <c r="F54" s="174"/>
      <c r="G54" s="174"/>
      <c r="H54" s="1"/>
      <c r="I54" s="1"/>
      <c r="J54" s="1"/>
      <c r="K54" s="170"/>
      <c r="L54" s="1"/>
      <c r="M54" s="172"/>
      <c r="N54" s="172"/>
      <c r="O54" s="172"/>
      <c r="P54" s="85"/>
      <c r="Q54" s="85"/>
      <c r="R54" s="85"/>
      <c r="S54" s="10"/>
      <c r="T54" s="9"/>
      <c r="U54" s="162"/>
      <c r="V54" s="162"/>
      <c r="W54" s="162"/>
      <c r="X54" s="10"/>
    </row>
    <row r="55" spans="2:24" ht="15.95" customHeight="1">
      <c r="B55" s="3"/>
      <c r="C55" s="1" t="s">
        <v>46</v>
      </c>
      <c r="D55" s="1"/>
      <c r="E55" s="1"/>
      <c r="F55" s="1"/>
      <c r="G55" s="1"/>
      <c r="H55" s="1"/>
      <c r="I55" s="1"/>
      <c r="J55" s="1"/>
      <c r="K55" s="1"/>
      <c r="L55" s="1"/>
      <c r="M55" s="1"/>
      <c r="N55" s="1"/>
      <c r="O55" s="1"/>
      <c r="P55" s="140"/>
      <c r="Q55" s="140"/>
      <c r="R55" s="140"/>
      <c r="S55" s="10"/>
      <c r="T55" s="9" t="s">
        <v>178</v>
      </c>
      <c r="U55" s="957"/>
      <c r="V55" s="957"/>
      <c r="W55" s="957"/>
      <c r="X55" s="10" t="s">
        <v>28</v>
      </c>
    </row>
    <row r="56" spans="2:24" ht="8.25" customHeight="1">
      <c r="B56" s="3"/>
      <c r="C56" s="1"/>
      <c r="D56" s="140"/>
      <c r="E56" s="174"/>
      <c r="F56" s="174"/>
      <c r="G56" s="174"/>
      <c r="H56" s="1"/>
      <c r="I56" s="1"/>
      <c r="J56" s="1"/>
      <c r="K56" s="170"/>
      <c r="L56" s="1"/>
      <c r="M56" s="172"/>
      <c r="N56" s="172"/>
      <c r="O56" s="172"/>
      <c r="P56" s="85"/>
      <c r="Q56" s="85"/>
      <c r="R56" s="85"/>
      <c r="S56" s="10"/>
      <c r="T56" s="9"/>
      <c r="U56" s="162"/>
      <c r="V56" s="162"/>
      <c r="W56" s="162"/>
      <c r="X56" s="10"/>
    </row>
    <row r="57" spans="2:24" ht="15.95" customHeight="1">
      <c r="B57" s="3"/>
      <c r="C57" s="160" t="s">
        <v>323</v>
      </c>
      <c r="D57" s="170"/>
      <c r="E57" s="171"/>
      <c r="F57" s="171"/>
      <c r="G57" s="171"/>
      <c r="H57" s="171"/>
      <c r="I57" s="171"/>
      <c r="J57" s="172"/>
      <c r="K57" s="172"/>
      <c r="L57" s="172"/>
      <c r="M57" s="174"/>
      <c r="N57" s="172"/>
      <c r="O57" s="174"/>
      <c r="P57" s="174"/>
      <c r="Q57" s="174"/>
      <c r="R57" s="174"/>
      <c r="S57" s="57"/>
      <c r="T57" s="9"/>
      <c r="U57" s="162"/>
      <c r="V57" s="162"/>
      <c r="W57" s="162"/>
      <c r="X57" s="57"/>
    </row>
    <row r="58" spans="2:24" ht="15.95" customHeight="1">
      <c r="B58" s="13"/>
      <c r="C58" s="160" t="s">
        <v>47</v>
      </c>
      <c r="D58" s="4"/>
      <c r="E58" s="5"/>
      <c r="F58" s="5"/>
      <c r="G58" s="5"/>
      <c r="H58" s="5"/>
      <c r="I58" s="5"/>
      <c r="J58" s="6"/>
      <c r="K58" s="6"/>
      <c r="L58" s="6"/>
      <c r="M58" s="7"/>
      <c r="N58" s="6"/>
      <c r="O58" s="7"/>
      <c r="P58" s="8"/>
      <c r="Q58" s="8"/>
      <c r="R58" s="8"/>
      <c r="S58" s="61"/>
      <c r="T58" s="58"/>
      <c r="U58" s="86"/>
      <c r="V58" s="86"/>
      <c r="W58" s="86"/>
      <c r="X58" s="61"/>
    </row>
    <row r="59" spans="2:24" ht="15.95" customHeight="1">
      <c r="B59" s="958" t="s">
        <v>23</v>
      </c>
      <c r="C59" s="959"/>
      <c r="D59" s="959"/>
      <c r="E59" s="959"/>
      <c r="F59" s="959"/>
      <c r="G59" s="959"/>
      <c r="H59" s="959"/>
      <c r="I59" s="959"/>
      <c r="J59" s="959"/>
      <c r="K59" s="959"/>
      <c r="L59" s="959"/>
      <c r="M59" s="959"/>
      <c r="N59" s="959"/>
      <c r="O59" s="959"/>
      <c r="P59" s="959"/>
      <c r="Q59" s="959"/>
      <c r="R59" s="959"/>
      <c r="S59" s="960"/>
      <c r="T59" s="173" t="s">
        <v>178</v>
      </c>
      <c r="U59" s="961">
        <f>U35+U37+U41+U44+U47+U50+U53+U55</f>
        <v>0</v>
      </c>
      <c r="V59" s="961"/>
      <c r="W59" s="961"/>
      <c r="X59" s="15" t="s">
        <v>28</v>
      </c>
    </row>
    <row r="60" spans="2:24" ht="27.75" customHeight="1">
      <c r="B60" s="87"/>
      <c r="C60" s="87"/>
      <c r="D60" s="87"/>
      <c r="E60" s="87"/>
      <c r="F60" s="87"/>
      <c r="G60" s="87"/>
      <c r="H60" s="87"/>
      <c r="I60" s="87"/>
      <c r="J60" s="87"/>
      <c r="K60" s="87"/>
      <c r="L60" s="87"/>
      <c r="M60" s="87"/>
      <c r="N60" s="87"/>
      <c r="O60" s="87"/>
      <c r="P60" s="87"/>
      <c r="Q60" s="87"/>
      <c r="R60" s="87"/>
      <c r="S60" s="87"/>
      <c r="T60" s="87"/>
      <c r="U60" s="87"/>
      <c r="V60" s="87"/>
      <c r="W60" s="87"/>
      <c r="X60" s="87"/>
    </row>
    <row r="61" spans="2:24" ht="18.75" customHeight="1">
      <c r="B61" s="88"/>
      <c r="C61" s="88"/>
      <c r="D61" s="88"/>
      <c r="E61" s="88"/>
      <c r="F61" s="88"/>
      <c r="G61" s="88"/>
      <c r="H61" s="88"/>
      <c r="I61" s="88"/>
      <c r="J61" s="88"/>
      <c r="K61" s="88"/>
      <c r="L61" s="88"/>
      <c r="M61" s="88"/>
      <c r="N61" s="88"/>
      <c r="O61" s="88"/>
      <c r="P61" s="88"/>
      <c r="Q61" s="88"/>
      <c r="R61" s="88"/>
      <c r="S61" s="88"/>
      <c r="T61" s="88"/>
      <c r="U61" s="88"/>
      <c r="V61" s="88"/>
      <c r="W61" s="88"/>
      <c r="X61" s="88"/>
    </row>
    <row r="62" spans="2:24" ht="18.75" customHeight="1">
      <c r="B62" s="89"/>
      <c r="C62" s="89"/>
      <c r="D62" s="89"/>
      <c r="E62" s="89"/>
      <c r="F62" s="89"/>
      <c r="G62" s="89"/>
      <c r="H62" s="89"/>
      <c r="I62" s="89"/>
      <c r="J62" s="89"/>
      <c r="K62" s="89"/>
      <c r="L62" s="89"/>
      <c r="M62" s="89"/>
      <c r="N62" s="89"/>
      <c r="O62" s="89"/>
      <c r="P62" s="89"/>
      <c r="Q62" s="89"/>
      <c r="R62" s="89"/>
      <c r="S62" s="89"/>
      <c r="T62" s="89"/>
      <c r="U62" s="89"/>
      <c r="V62" s="89"/>
      <c r="W62" s="89"/>
      <c r="X62" s="89"/>
    </row>
    <row r="63" spans="2:24" ht="12" customHeight="1"/>
    <row r="64" spans="2:24" ht="18.75" customHeight="1"/>
    <row r="67" spans="25:25" ht="6.95" customHeight="1"/>
    <row r="68" spans="25:25" ht="6.95" customHeight="1"/>
    <row r="72" spans="25:25" ht="9.75" customHeight="1"/>
    <row r="74" spans="25:25" ht="13.5" customHeight="1"/>
    <row r="75" spans="25:25" ht="13.5" customHeight="1"/>
    <row r="76" spans="25:25" ht="13.5" customHeight="1">
      <c r="Y76" s="1"/>
    </row>
    <row r="77" spans="25:25" ht="13.5" customHeight="1">
      <c r="Y77" s="1"/>
    </row>
    <row r="78" spans="25:25">
      <c r="Y78" s="1"/>
    </row>
    <row r="79" spans="25:25" ht="13.5" customHeight="1">
      <c r="Y79" s="1"/>
    </row>
    <row r="85" ht="21" customHeight="1"/>
    <row r="86" ht="23.25" customHeight="1"/>
    <row r="87" ht="27" customHeight="1"/>
    <row r="88" ht="48" customHeight="1"/>
  </sheetData>
  <mergeCells count="51">
    <mergeCell ref="B59:S59"/>
    <mergeCell ref="U59:W59"/>
    <mergeCell ref="E44:G44"/>
    <mergeCell ref="M44:O44"/>
    <mergeCell ref="P44:R44"/>
    <mergeCell ref="U44:W44"/>
    <mergeCell ref="U47:W47"/>
    <mergeCell ref="E50:G50"/>
    <mergeCell ref="M50:O50"/>
    <mergeCell ref="P50:R50"/>
    <mergeCell ref="U50:W50"/>
    <mergeCell ref="E53:G53"/>
    <mergeCell ref="M53:O53"/>
    <mergeCell ref="P53:R53"/>
    <mergeCell ref="U53:W53"/>
    <mergeCell ref="U55:W55"/>
    <mergeCell ref="E43:H43"/>
    <mergeCell ref="E35:G35"/>
    <mergeCell ref="M35:O35"/>
    <mergeCell ref="P35:R35"/>
    <mergeCell ref="U35:W35"/>
    <mergeCell ref="E37:G37"/>
    <mergeCell ref="M37:O37"/>
    <mergeCell ref="P37:R37"/>
    <mergeCell ref="U37:W37"/>
    <mergeCell ref="L39:O39"/>
    <mergeCell ref="E41:H41"/>
    <mergeCell ref="M41:O41"/>
    <mergeCell ref="P41:R41"/>
    <mergeCell ref="U41:W41"/>
    <mergeCell ref="B20:X20"/>
    <mergeCell ref="P22:S23"/>
    <mergeCell ref="T22:T23"/>
    <mergeCell ref="U22:W23"/>
    <mergeCell ref="X22:X23"/>
    <mergeCell ref="E45:O45"/>
    <mergeCell ref="A3:X3"/>
    <mergeCell ref="N6:X6"/>
    <mergeCell ref="B9:M10"/>
    <mergeCell ref="N9:X10"/>
    <mergeCell ref="B11:M11"/>
    <mergeCell ref="O11:W11"/>
    <mergeCell ref="N25:T25"/>
    <mergeCell ref="U25:W25"/>
    <mergeCell ref="O12:W12"/>
    <mergeCell ref="B13:M13"/>
    <mergeCell ref="O13:W13"/>
    <mergeCell ref="B14:M14"/>
    <mergeCell ref="P14:W14"/>
    <mergeCell ref="H19:J19"/>
    <mergeCell ref="R19:T19"/>
  </mergeCells>
  <phoneticPr fontId="4"/>
  <printOptions horizontalCentered="1"/>
  <pageMargins left="0.51181102362204722" right="0.39370078740157483" top="0.59055118110236227" bottom="0.59055118110236227" header="0.51181102362204722" footer="0.51181102362204722"/>
  <pageSetup paperSize="9" scale="96" orientation="portrait" r:id="rId1"/>
  <headerFooter alignWithMargins="0"/>
  <rowBreaks count="1" manualBreakCount="1">
    <brk id="59"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41</vt:i4>
      </vt:variant>
      <vt:variant>
        <vt:lpstr>名前付き一覧</vt:lpstr>
      </vt:variant>
      <vt:variant>
        <vt:i4>23</vt:i4>
      </vt:variant>
    </vt:vector>
  </HeadingPairs>
  <TitlesOfParts>
    <vt:vector size="64" baseType="lpstr">
      <vt:lpstr>Sheet1</vt:lpstr>
      <vt:lpstr>報告書様式⇒</vt:lpstr>
      <vt:lpstr>第6号様式</vt:lpstr>
      <vt:lpstr>様式リスト</vt:lpstr>
      <vt:lpstr>第6号様式別紙1（所要額調書、対象経費内訳）</vt:lpstr>
      <vt:lpstr>【記載例】第2号様式別紙1（所要額調書、対象経費内訳）</vt:lpstr>
      <vt:lpstr>基準額算出（特定行為）</vt:lpstr>
      <vt:lpstr>基準額算出（臨床研修（医師））</vt:lpstr>
      <vt:lpstr>基準額算出（臨床研修（歯科））</vt:lpstr>
      <vt:lpstr>第6号様式別紙２（へき地巡回）</vt:lpstr>
      <vt:lpstr>第6号様式別紙２（専門医に関する）</vt:lpstr>
      <vt:lpstr>第6号様式別紙２（OSCE模擬患者）</vt:lpstr>
      <vt:lpstr>第6号様式別紙２（OSCE在り方）</vt:lpstr>
      <vt:lpstr>第6号様式別紙２（死体検案）</vt:lpstr>
      <vt:lpstr>第6号様式別紙２-1（女性医師）</vt:lpstr>
      <vt:lpstr>第6号様式別紙２-2（女性医師）</vt:lpstr>
      <vt:lpstr>第6号様式別紙２（中央ナース）</vt:lpstr>
      <vt:lpstr>第6号様式別紙２（看護の日）</vt:lpstr>
      <vt:lpstr>第6号様式別紙２（外国人看護師受入）</vt:lpstr>
      <vt:lpstr>第6号様式別紙2（医療技術）</vt:lpstr>
      <vt:lpstr>第6号様式別紙2（ヒヤリハット）</vt:lpstr>
      <vt:lpstr>第6号様式別紙2-1（死亡時画像）</vt:lpstr>
      <vt:lpstr>第6号様式別紙2-2（死亡時画像）</vt:lpstr>
      <vt:lpstr>第6号様式別紙2（医療安全）</vt:lpstr>
      <vt:lpstr>第6号様式別紙2（医療事故調査）</vt:lpstr>
      <vt:lpstr>第6号様式別紙2（医療事故情報収集）</vt:lpstr>
      <vt:lpstr>第6号様式別紙2（産科医療）</vt:lpstr>
      <vt:lpstr>第6号様式別紙2（医療事故調査支援）</vt:lpstr>
      <vt:lpstr>第6号様式別紙２（臨床研究総合①）</vt:lpstr>
      <vt:lpstr>第6号様式別紙２（臨床研究総合②）</vt:lpstr>
      <vt:lpstr>第6号様式別紙２（中毒情報基盤整備）</vt:lpstr>
      <vt:lpstr>第9号様式</vt:lpstr>
      <vt:lpstr>別紙様式 3-2</vt:lpstr>
      <vt:lpstr>別紙様式 3-３</vt:lpstr>
      <vt:lpstr>精算書様式⇒</vt:lpstr>
      <vt:lpstr>第4号様式</vt:lpstr>
      <vt:lpstr>第4号様式別紙1（精算書、対象経費内訳）</vt:lpstr>
      <vt:lpstr>【記載例】第4号様式別紙1（精算書、対象経費内訳）</vt:lpstr>
      <vt:lpstr>基準額算出（特定行為精算）</vt:lpstr>
      <vt:lpstr>基準額算出（臨床研修（医師）精算）</vt:lpstr>
      <vt:lpstr>基準額算出（臨床研修（歯科）精算）</vt:lpstr>
      <vt:lpstr>'【記載例】第2号様式別紙1（所要額調書、対象経費内訳）'!Print_Area</vt:lpstr>
      <vt:lpstr>'【記載例】第4号様式別紙1（精算書、対象経費内訳）'!Print_Area</vt:lpstr>
      <vt:lpstr>'基準額算出（特定行為）'!Print_Area</vt:lpstr>
      <vt:lpstr>'基準額算出（特定行為精算）'!Print_Area</vt:lpstr>
      <vt:lpstr>'基準額算出（臨床研修（医師））'!Print_Area</vt:lpstr>
      <vt:lpstr>'基準額算出（臨床研修（医師）精算）'!Print_Area</vt:lpstr>
      <vt:lpstr>'基準額算出（臨床研修（歯科））'!Print_Area</vt:lpstr>
      <vt:lpstr>'基準額算出（臨床研修（歯科）精算）'!Print_Area</vt:lpstr>
      <vt:lpstr>第4号様式!Print_Area</vt:lpstr>
      <vt:lpstr>'第4号様式別紙1（精算書、対象経費内訳）'!Print_Area</vt:lpstr>
      <vt:lpstr>第6号様式!Print_Area</vt:lpstr>
      <vt:lpstr>'第6号様式別紙1（所要額調書、対象経費内訳）'!Print_Area</vt:lpstr>
      <vt:lpstr>'第6号様式別紙２（へき地巡回）'!Print_Area</vt:lpstr>
      <vt:lpstr>'第6号様式別紙2（医療安全）'!Print_Area</vt:lpstr>
      <vt:lpstr>'第6号様式別紙2（医療技術）'!Print_Area</vt:lpstr>
      <vt:lpstr>'第6号様式別紙２（死体検案）'!Print_Area</vt:lpstr>
      <vt:lpstr>'第6号様式別紙２（中央ナース）'!Print_Area</vt:lpstr>
      <vt:lpstr>'第6号様式別紙2-1（死亡時画像）'!Print_Area</vt:lpstr>
      <vt:lpstr>'第6号様式別紙２-1（女性医師）'!Print_Area</vt:lpstr>
      <vt:lpstr>'第6号様式別紙２-2（女性医師）'!Print_Area</vt:lpstr>
      <vt:lpstr>第9号様式!Print_Area</vt:lpstr>
      <vt:lpstr>'別紙様式 3-2'!Print_Area</vt:lpstr>
      <vt:lpstr>'別紙様式 3-３'!Print_Area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近藤 克也(kondou-katsuya.ti1)</cp:lastModifiedBy>
  <cp:lastPrinted>2020-03-27T00:55:33Z</cp:lastPrinted>
  <dcterms:created xsi:type="dcterms:W3CDTF">2013-03-05T04:32:06Z</dcterms:created>
  <dcterms:modified xsi:type="dcterms:W3CDTF">2021-12-10T08:36:29Z</dcterms:modified>
</cp:coreProperties>
</file>