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Trm-fileserver2\d\共有\03住民福祉課\簡易水道＿R4年度から\2023（R5）年度\002_沖縄県関係-\市町村課\20240202〆切り_公営企業に係る経営比較分析表（令和４年度決算）の分析等について（１／２回目）\01 簡易水道事業\"/>
    </mc:Choice>
  </mc:AlternateContent>
  <xr:revisionPtr revIDLastSave="0" documentId="13_ncr:1_{47CB8D09-6B64-4F0A-AA49-8EF1C224B5FB}" xr6:coauthVersionLast="47" xr6:coauthVersionMax="47" xr10:uidLastSave="{00000000-0000-0000-0000-000000000000}"/>
  <workbookProtection workbookAlgorithmName="SHA-512" workbookHashValue="mNFEJPXwt43USmFzt2sVakY0//vDk/QNkY6f2MDDKKMqOxTZCmkRZLQw5XsZ7ExszAW8DJQdn2Kz5k1YS4vIFA==" workbookSaltValue="4MUnhFeFBpu06uMFjkuR+w==" workbookSpinCount="100000" lockStructure="1"/>
  <bookViews>
    <workbookView xWindow="-120" yWindow="-120" windowWidth="20730" windowHeight="11310" xr2:uid="{00000000-000D-0000-FFFF-FFFF00000000}"/>
  </bookViews>
  <sheets>
    <sheet name="法非適用_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H85" i="4"/>
  <c r="BB10" i="4"/>
  <c r="AT10" i="4"/>
  <c r="AL10" i="4"/>
  <c r="W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<sst xmlns="http://schemas.openxmlformats.org/spreadsheetml/2006/main" count="233" uniqueCount="118">
  <si>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</si>
  <si>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</si>
  <si>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</si>
  <si>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</si>
  <si>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</si>
  <si>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</si>
  <si>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</si>
  <si>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</si>
  <si>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</si>
  <si>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</si>
  <si>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</si>
  <si>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</si>
  <si>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</si>
  <si>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</si>
  <si>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</si>
  <si>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</si>
  <si>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</si>
  <si>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</si>
  <si>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</si>
  <si>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</si>
  <si>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</si>
  <si>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</si>
  <si>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</si>
  <si>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</si>
  <si>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</si>
  <si>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</si>
  <si>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</si>
  <si>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</si>
  <si>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</si>
  <si>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</si>
  <si>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</si>
  <si>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</si>
  <si>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</si>
  <si>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</si>
  <si>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</si>
  <si>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</si>
  <si>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</si>
  <si>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</si>
  <si>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</si>
  <si>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</si>
  <si>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</si>
  <si>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</si>
  <si>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</si>
  <si>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</si>
  <si>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</si>
  <si>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</si>
  <si>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</si>
  <si>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</si>
  <si>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</si>
  <si>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</si>
  <si>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</si>
  <si>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</si>
  <si>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</si>
  <si>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</si>
  <si>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</si>
  <si>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</si>
  <si>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</si>
  <si>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</si>
  <si>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</si>
  <si>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</si>
  <si>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</si>
  <si>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</si>
  <si>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</si>
  <si>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</si>
  <si>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</si>
  <si>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</si>
  <si>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</si>
  <si>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</si>
  <si>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</si>
  <si>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</si>
  <si>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</si>
  <si>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</si>
  <si>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</si>
  <si>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</si>
  <si>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</si>
  <si>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</si>
  <si>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</si>
  <si>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</si>
  <si>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</si>
  <si>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</si>
  <si>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</si>
  <si>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</si>
  <si>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</si>
  <si>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</si>
  <si>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</si>
  <si>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</si>
  <si>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</si>
  <si>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</si>
  <si>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</si>
  <si>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</si>
  <si>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</si>
  <si>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</si>
  <si>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</si>
  <si>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</si>
  <si>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</si>
  <si>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</si>
  <si>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沖縄県　多良間村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</si>
  <si>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</si>
  <si>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</si>
  <si>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</si>
  <si>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</si>
  <si>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</si>
  <si>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</si>
  <si>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</si>
  <si>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</si>
  <si>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</si>
  <si>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</si>
  <si>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</si>
  <si>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</si>
  <si>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</si>
  <si>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</si>
  <si>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</si>
  <si>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</si>
  <si>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</si>
  <si>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</si>
  <si>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④企業債残高対給水収益比率
　令和4年度から新発の起債があり、据置後の令和8年度から起債償還が増えるので、収支バランスに注意が必要。
⑤料金回収率
　一般会計からの繰入が増加。浄水場の修繕費が増えている結果であり、更新への取り組みが急がれる。
⑥給水原価
　浄水場の修繕費が嵩み、給水原価を押し上げている。施設更新へ向けて準備を進めている。
⑧有収率
　令和4年度中に配水流量計の不具合を改修したが、有収率の改善に至っていない。原因解明を急がなければならない。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rPh sb="15" eb="17">
      <t>レイワ</t>
    </rPh>
    <rPh sb="18" eb="20">
      <t>ネンド</t>
    </rPh>
    <rPh sb="22" eb="24">
      <t>シンパツ</t>
    </rPh>
    <rPh sb="25" eb="27">
      <t>キサイ</t>
    </rPh>
    <rPh sb="31" eb="33">
      <t>スエオキ</t>
    </rPh>
    <rPh sb="33" eb="34">
      <t>ゴ</t>
    </rPh>
    <rPh sb="35" eb="37">
      <t>レイワ</t>
    </rPh>
    <rPh sb="38" eb="40">
      <t>ネンド</t>
    </rPh>
    <rPh sb="42" eb="44">
      <t>キサイ</t>
    </rPh>
    <rPh sb="44" eb="46">
      <t>ショウカン</t>
    </rPh>
    <rPh sb="47" eb="48">
      <t>フ</t>
    </rPh>
    <rPh sb="53" eb="55">
      <t>シュウシ</t>
    </rPh>
    <rPh sb="60" eb="62">
      <t>チュウイ</t>
    </rPh>
    <rPh sb="63" eb="65">
      <t>ヒツヨウ</t>
    </rPh>
    <rPh sb="68" eb="70">
      <t>リョウキン</t>
    </rPh>
    <rPh sb="70" eb="73">
      <t>カイシュウリツ</t>
    </rPh>
    <rPh sb="75" eb="77">
      <t>イッパン</t>
    </rPh>
    <rPh sb="77" eb="79">
      <t>カイケイ</t>
    </rPh>
    <rPh sb="82" eb="84">
      <t>クリイレ</t>
    </rPh>
    <rPh sb="85" eb="87">
      <t>ゾウカ</t>
    </rPh>
    <rPh sb="88" eb="91">
      <t>ジョウスイジョウ</t>
    </rPh>
    <rPh sb="92" eb="95">
      <t>シュウゼンヒ</t>
    </rPh>
    <rPh sb="96" eb="97">
      <t>フ</t>
    </rPh>
    <rPh sb="101" eb="103">
      <t>ケッカ</t>
    </rPh>
    <rPh sb="107" eb="109">
      <t>コウシン</t>
    </rPh>
    <rPh sb="111" eb="112">
      <t>ト</t>
    </rPh>
    <rPh sb="113" eb="114">
      <t>ク</t>
    </rPh>
    <rPh sb="116" eb="117">
      <t>イソ</t>
    </rPh>
    <rPh sb="123" eb="127">
      <t>キュウスイゲンカ</t>
    </rPh>
    <rPh sb="129" eb="132">
      <t>ジョウスイジョウ</t>
    </rPh>
    <rPh sb="133" eb="136">
      <t>シュウゼンヒ</t>
    </rPh>
    <rPh sb="137" eb="138">
      <t>カサ</t>
    </rPh>
    <rPh sb="140" eb="144">
      <t>キュウスイゲンカ</t>
    </rPh>
    <rPh sb="145" eb="146">
      <t>オ</t>
    </rPh>
    <rPh sb="147" eb="148">
      <t>ア</t>
    </rPh>
    <rPh sb="153" eb="155">
      <t>シセツ</t>
    </rPh>
    <rPh sb="155" eb="157">
      <t>コウシン</t>
    </rPh>
    <rPh sb="158" eb="159">
      <t>ム</t>
    </rPh>
    <rPh sb="161" eb="163">
      <t>ジュンビ</t>
    </rPh>
    <rPh sb="164" eb="165">
      <t>スス</t>
    </rPh>
    <rPh sb="172" eb="174">
      <t>ユウシュウ</t>
    </rPh>
    <rPh sb="174" eb="175">
      <t>リツ</t>
    </rPh>
    <rPh sb="177" eb="179">
      <t>レイワ</t>
    </rPh>
    <rPh sb="180" eb="182">
      <t>ネンド</t>
    </rPh>
    <rPh sb="182" eb="183">
      <t>チュウ</t>
    </rPh>
    <rPh sb="184" eb="186">
      <t>ハイスイ</t>
    </rPh>
    <rPh sb="186" eb="189">
      <t>リュウリョウケイ</t>
    </rPh>
    <rPh sb="190" eb="193">
      <t>フグアイ</t>
    </rPh>
    <rPh sb="194" eb="196">
      <t>カイシュウ</t>
    </rPh>
    <rPh sb="200" eb="202">
      <t>ユウシュウ</t>
    </rPh>
    <rPh sb="202" eb="203">
      <t>リツ</t>
    </rPh>
    <rPh sb="204" eb="206">
      <t>カイゼン</t>
    </rPh>
    <rPh sb="207" eb="208">
      <t>イタ</t>
    </rPh>
    <rPh sb="214" eb="216">
      <t>ゲンイン</t>
    </rPh>
    <rPh sb="216" eb="218">
      <t>カイメイ</t>
    </rPh>
    <rPh sb="219" eb="220">
      <t>イソ</t>
    </rPh>
    <phoneticPr fontId="4"/>
  </si>
  <si>
    <t>・管路
　令和6年度から、5年間かけて更新工事を実施する予定である。
・浄水処理施設
　本施設は、平成10年の供用開始から26年目となっており、令和7年度から更新工事に入るよう進める予定である。</t>
    <rPh sb="1" eb="3">
      <t>カンロ</t>
    </rPh>
    <rPh sb="5" eb="7">
      <t>レイワ</t>
    </rPh>
    <rPh sb="8" eb="10">
      <t>ネンド</t>
    </rPh>
    <rPh sb="14" eb="16">
      <t>ネンカン</t>
    </rPh>
    <rPh sb="19" eb="21">
      <t>コウシン</t>
    </rPh>
    <rPh sb="21" eb="23">
      <t>コウジ</t>
    </rPh>
    <rPh sb="24" eb="26">
      <t>ジッシ</t>
    </rPh>
    <rPh sb="28" eb="30">
      <t>ヨテイ</t>
    </rPh>
    <rPh sb="36" eb="42">
      <t>ジョウスイショリシセツ</t>
    </rPh>
    <rPh sb="44" eb="45">
      <t>ホン</t>
    </rPh>
    <rPh sb="45" eb="47">
      <t>シセツ</t>
    </rPh>
    <rPh sb="49" eb="51">
      <t>ヘイセイ</t>
    </rPh>
    <rPh sb="53" eb="54">
      <t>ネン</t>
    </rPh>
    <rPh sb="55" eb="57">
      <t>キョウヨウ</t>
    </rPh>
    <rPh sb="57" eb="59">
      <t>カイシ</t>
    </rPh>
    <rPh sb="63" eb="65">
      <t>ネンメ</t>
    </rPh>
    <rPh sb="72" eb="74">
      <t>レイワ</t>
    </rPh>
    <rPh sb="75" eb="77">
      <t>ネンド</t>
    </rPh>
    <rPh sb="79" eb="81">
      <t>コウシン</t>
    </rPh>
    <rPh sb="81" eb="83">
      <t>コウジ</t>
    </rPh>
    <rPh sb="84" eb="85">
      <t>ハイ</t>
    </rPh>
    <rPh sb="88" eb="89">
      <t>スス</t>
    </rPh>
    <rPh sb="91" eb="93">
      <t>ヨテイ</t>
    </rPh>
    <phoneticPr fontId="4"/>
  </si>
  <si>
    <t>　令和6年度から、いよいよ公営企業会計法適用がスタートします。法適用による効果を確認しつつ、収支のバランスを図っていく必要がある。
　沖縄県水道広域化への早期の参入を求め、施設の安定した管理に努め、持続可能な経営へ取り組みを強化する。</t>
    <rPh sb="1" eb="3">
      <t>レイワ</t>
    </rPh>
    <rPh sb="4" eb="6">
      <t>ネンド</t>
    </rPh>
    <rPh sb="13" eb="15">
      <t>コウエイ</t>
    </rPh>
    <rPh sb="15" eb="17">
      <t>キギョウ</t>
    </rPh>
    <rPh sb="17" eb="19">
      <t>カイケイ</t>
    </rPh>
    <rPh sb="19" eb="22">
      <t>ホウテキヨウ</t>
    </rPh>
    <rPh sb="31" eb="34">
      <t>ホウテキヨウ</t>
    </rPh>
    <rPh sb="37" eb="39">
      <t>コウカ</t>
    </rPh>
    <rPh sb="40" eb="42">
      <t>カクニン</t>
    </rPh>
    <rPh sb="46" eb="48">
      <t>シュウシ</t>
    </rPh>
    <rPh sb="54" eb="55">
      <t>ハカ</t>
    </rPh>
    <rPh sb="59" eb="61">
      <t>ヒツヨウ</t>
    </rPh>
    <rPh sb="68" eb="71">
      <t>オキナワケン</t>
    </rPh>
    <rPh sb="71" eb="73">
      <t>スイドウ</t>
    </rPh>
    <rPh sb="73" eb="76">
      <t>コウイキカ</t>
    </rPh>
    <rPh sb="78" eb="80">
      <t>ソウキ</t>
    </rPh>
    <rPh sb="81" eb="83">
      <t>サンニュウ</t>
    </rPh>
    <rPh sb="84" eb="85">
      <t>モト</t>
    </rPh>
    <rPh sb="87" eb="89">
      <t>シセツ</t>
    </rPh>
    <rPh sb="90" eb="92">
      <t>アンテイ</t>
    </rPh>
    <rPh sb="94" eb="96">
      <t>カンリ</t>
    </rPh>
    <rPh sb="97" eb="98">
      <t>ツト</t>
    </rPh>
    <rPh sb="100" eb="102">
      <t>ジゾク</t>
    </rPh>
    <rPh sb="102" eb="104">
      <t>カノウ</t>
    </rPh>
    <rPh sb="105" eb="107">
      <t>ケイエイ</t>
    </rPh>
    <rPh sb="108" eb="109">
      <t>ト</t>
    </rPh>
    <rPh sb="110" eb="111">
      <t>ク</t>
    </rPh>
    <rPh sb="113" eb="115">
      <t>キョウカ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</si>
</sst>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3E-45E1-9A97-F877EC249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0.62</c:v>
                </c:pt>
                <c:pt idx="1">
                  <c:v>0.39</c:v>
                </c:pt>
                <c:pt idx="2">
                  <c:v>0.61</c:v>
                </c:pt>
                <c:pt idx="3">
                  <c:v>0.4</c:v>
                </c:pt>
                <c:pt idx="4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3E-45E1-9A97-F877EC249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70.849999999999994</c:v>
                </c:pt>
                <c:pt idx="1">
                  <c:v>61.63</c:v>
                </c:pt>
                <c:pt idx="2">
                  <c:v>61.87</c:v>
                </c:pt>
                <c:pt idx="3">
                  <c:v>79.89</c:v>
                </c:pt>
                <c:pt idx="4">
                  <c:v>86.91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A-4C3B-B4A6-D57BFC0C0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48.26</c:v>
                </c:pt>
                <c:pt idx="1">
                  <c:v>48.01</c:v>
                </c:pt>
                <c:pt idx="2">
                  <c:v>49.08</c:v>
                </c:pt>
                <c:pt idx="3">
                  <c:v>51.46</c:v>
                </c:pt>
                <c:pt idx="4">
                  <c:v>51.84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9A-4C3B-B4A6-D57BFC0C0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62.31</c:v>
                </c:pt>
                <c:pt idx="4">
                  <c:v>57.04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C-49EB-B861-16E82EDFC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72.72</c:v>
                </c:pt>
                <c:pt idx="1">
                  <c:v>72.75</c:v>
                </c:pt>
                <c:pt idx="2">
                  <c:v>71.27</c:v>
                </c:pt>
                <c:pt idx="3">
                  <c:v>68.58</c:v>
                </c:pt>
                <c:pt idx="4">
                  <c:v>67.94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C-49EB-B861-16E82EDFC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99.45</c:v>
                </c:pt>
                <c:pt idx="1">
                  <c:v>121.69</c:v>
                </c:pt>
                <c:pt idx="2">
                  <c:v>103.01</c:v>
                </c:pt>
                <c:pt idx="3">
                  <c:v>98.97</c:v>
                </c:pt>
                <c:pt idx="4">
                  <c:v>96.63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97-49C5-93B4-C1415221C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73.25</c:v>
                </c:pt>
                <c:pt idx="1">
                  <c:v>75.06</c:v>
                </c:pt>
                <c:pt idx="2">
                  <c:v>73.22</c:v>
                </c:pt>
                <c:pt idx="3">
                  <c:v>69.05</c:v>
                </c:pt>
                <c:pt idx="4">
                  <c:v>67.02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97-49C5-93B4-C1415221C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7-4F6A-8D73-DFDEB8F69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07-4F6A-8D73-DFDEB8F69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7-4ADC-9A73-BE9F54315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67-4ADC-9A73-BE9F54315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E4-4512-A95D-2071598C7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E4-4512-A95D-2071598C7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04-457E-8C02-89482C32D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04-457E-8C02-89482C32D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264.94</c:v>
                </c:pt>
                <c:pt idx="1">
                  <c:v>240.67</c:v>
                </c:pt>
                <c:pt idx="2">
                  <c:v>215.47</c:v>
                </c:pt>
                <c:pt idx="3">
                  <c:v>175.63</c:v>
                </c:pt>
                <c:pt idx="4">
                  <c:v>151.97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B-4BB4-971C-CDA01E591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1274.21</c:v>
                </c:pt>
                <c:pt idx="1">
                  <c:v>1183.92</c:v>
                </c:pt>
                <c:pt idx="2">
                  <c:v>1128.72</c:v>
                </c:pt>
                <c:pt idx="3">
                  <c:v>1125.25</c:v>
                </c:pt>
                <c:pt idx="4">
                  <c:v>1157.05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B-4BB4-971C-CDA01E591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58.19</c:v>
                </c:pt>
                <c:pt idx="1">
                  <c:v>55.82</c:v>
                </c:pt>
                <c:pt idx="2">
                  <c:v>62.7</c:v>
                </c:pt>
                <c:pt idx="3">
                  <c:v>55.13</c:v>
                </c:pt>
                <c:pt idx="4">
                  <c:v>45.43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6-41A3-B4F3-3976B7CB5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41.25</c:v>
                </c:pt>
                <c:pt idx="1">
                  <c:v>42.5</c:v>
                </c:pt>
                <c:pt idx="2">
                  <c:v>41.84</c:v>
                </c:pt>
                <c:pt idx="3">
                  <c:v>41.44</c:v>
                </c:pt>
                <c:pt idx="4">
                  <c:v>37.65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06-41A3-B4F3-3976B7CB5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436.58</c:v>
                </c:pt>
                <c:pt idx="1">
                  <c:v>516.79</c:v>
                </c:pt>
                <c:pt idx="2">
                  <c:v>455.44</c:v>
                </c:pt>
                <c:pt idx="3">
                  <c:v>551.70000000000005</c:v>
                </c:pt>
                <c:pt idx="4">
                  <c:v>662.41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8-42B1-B93B-766E992D0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383.25</c:v>
                </c:pt>
                <c:pt idx="1">
                  <c:v>377.72</c:v>
                </c:pt>
                <c:pt idx="2">
                  <c:v>390.47</c:v>
                </c:pt>
                <c:pt idx="3">
                  <c:v>403.61</c:v>
                </c:pt>
                <c:pt idx="4">
                  <c:v>442.82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58-42B1-B93B-766E992D0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【982.48】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【320.83】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G44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0" t="str">
        <f>データ!H6</f>
        <v>沖縄県　多良間村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8" t="s">
        <v>1</v>
      </c>
      <c r="C7" s="58"/>
      <c r="D7" s="58"/>
      <c r="E7" s="58"/>
      <c r="F7" s="58"/>
      <c r="G7" s="58"/>
      <c r="H7" s="58"/>
      <c r="I7" s="58" t="s">
        <v>2</v>
      </c>
      <c r="J7" s="58"/>
      <c r="K7" s="58"/>
      <c r="L7" s="58"/>
      <c r="M7" s="58"/>
      <c r="N7" s="58"/>
      <c r="O7" s="58"/>
      <c r="P7" s="58" t="s">
        <v>3</v>
      </c>
      <c r="Q7" s="58"/>
      <c r="R7" s="58"/>
      <c r="S7" s="58"/>
      <c r="T7" s="58"/>
      <c r="U7" s="58"/>
      <c r="V7" s="58"/>
      <c r="W7" s="58" t="s">
        <v>4</v>
      </c>
      <c r="X7" s="58"/>
      <c r="Y7" s="58"/>
      <c r="Z7" s="58"/>
      <c r="AA7" s="58"/>
      <c r="AB7" s="58"/>
      <c r="AC7" s="58"/>
      <c r="AD7" s="58" t="s">
        <v>5</v>
      </c>
      <c r="AE7" s="58"/>
      <c r="AF7" s="58"/>
      <c r="AG7" s="58"/>
      <c r="AH7" s="58"/>
      <c r="AI7" s="58"/>
      <c r="AJ7" s="58"/>
      <c r="AK7" s="2"/>
      <c r="AL7" s="58" t="s">
        <v>6</v>
      </c>
      <c r="AM7" s="58"/>
      <c r="AN7" s="58"/>
      <c r="AO7" s="58"/>
      <c r="AP7" s="58"/>
      <c r="AQ7" s="58"/>
      <c r="AR7" s="58"/>
      <c r="AS7" s="58"/>
      <c r="AT7" s="58" t="s">
        <v>7</v>
      </c>
      <c r="AU7" s="58"/>
      <c r="AV7" s="58"/>
      <c r="AW7" s="58"/>
      <c r="AX7" s="58"/>
      <c r="AY7" s="58"/>
      <c r="AZ7" s="58"/>
      <c r="BA7" s="58"/>
      <c r="BB7" s="58" t="s">
        <v>8</v>
      </c>
      <c r="BC7" s="58"/>
      <c r="BD7" s="58"/>
      <c r="BE7" s="58"/>
      <c r="BF7" s="58"/>
      <c r="BG7" s="58"/>
      <c r="BH7" s="58"/>
      <c r="BI7" s="58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データ!$I$6</f>
        <v>法非適用</v>
      </c>
      <c r="C8" s="66"/>
      <c r="D8" s="66"/>
      <c r="E8" s="66"/>
      <c r="F8" s="66"/>
      <c r="G8" s="66"/>
      <c r="H8" s="66"/>
      <c r="I8" s="66" t="str">
        <f>データ!$J$6</f>
        <v>水道事業</v>
      </c>
      <c r="J8" s="66"/>
      <c r="K8" s="66"/>
      <c r="L8" s="66"/>
      <c r="M8" s="66"/>
      <c r="N8" s="66"/>
      <c r="O8" s="66"/>
      <c r="P8" s="66" t="str">
        <f>データ!$K$6</f>
        <v>簡易水道事業</v>
      </c>
      <c r="Q8" s="66"/>
      <c r="R8" s="66"/>
      <c r="S8" s="66"/>
      <c r="T8" s="66"/>
      <c r="U8" s="66"/>
      <c r="V8" s="66"/>
      <c r="W8" s="66" t="str">
        <f>データ!$L$6</f>
        <v>D4</v>
      </c>
      <c r="X8" s="66"/>
      <c r="Y8" s="66"/>
      <c r="Z8" s="66"/>
      <c r="AA8" s="66"/>
      <c r="AB8" s="66"/>
      <c r="AC8" s="66"/>
      <c r="AD8" s="66" t="str">
        <f>データ!$M$6</f>
        <v>非設置</v>
      </c>
      <c r="AE8" s="66"/>
      <c r="AF8" s="66"/>
      <c r="AG8" s="66"/>
      <c r="AH8" s="66"/>
      <c r="AI8" s="66"/>
      <c r="AJ8" s="66"/>
      <c r="AK8" s="2"/>
      <c r="AL8" s="55">
        <f>データ!$R$6</f>
        <v>1085</v>
      </c>
      <c r="AM8" s="55"/>
      <c r="AN8" s="55"/>
      <c r="AO8" s="55"/>
      <c r="AP8" s="55"/>
      <c r="AQ8" s="55"/>
      <c r="AR8" s="55"/>
      <c r="AS8" s="55"/>
      <c r="AT8" s="45">
        <f>データ!$S$6</f>
        <v>22</v>
      </c>
      <c r="AU8" s="45"/>
      <c r="AV8" s="45"/>
      <c r="AW8" s="45"/>
      <c r="AX8" s="45"/>
      <c r="AY8" s="45"/>
      <c r="AZ8" s="45"/>
      <c r="BA8" s="45"/>
      <c r="BB8" s="45">
        <f>データ!$T$6</f>
        <v>49.32</v>
      </c>
      <c r="BC8" s="45"/>
      <c r="BD8" s="45"/>
      <c r="BE8" s="45"/>
      <c r="BF8" s="45"/>
      <c r="BG8" s="45"/>
      <c r="BH8" s="45"/>
      <c r="BI8" s="45"/>
      <c r="BJ8" s="3"/>
      <c r="BK8" s="3"/>
      <c r="BL8" s="67" t="s">
        <v>10</v>
      </c>
      <c r="BM8" s="68"/>
      <c r="BN8" s="56" t="s">
        <v>11</v>
      </c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7"/>
    </row>
    <row r="9" spans="1:78" ht="18.75" customHeight="1" x14ac:dyDescent="0.15">
      <c r="A9" s="2"/>
      <c r="B9" s="58" t="s">
        <v>12</v>
      </c>
      <c r="C9" s="58"/>
      <c r="D9" s="58"/>
      <c r="E9" s="58"/>
      <c r="F9" s="58"/>
      <c r="G9" s="58"/>
      <c r="H9" s="58"/>
      <c r="I9" s="58" t="s">
        <v>13</v>
      </c>
      <c r="J9" s="58"/>
      <c r="K9" s="58"/>
      <c r="L9" s="58"/>
      <c r="M9" s="58"/>
      <c r="N9" s="58"/>
      <c r="O9" s="58"/>
      <c r="P9" s="58" t="s">
        <v>14</v>
      </c>
      <c r="Q9" s="58"/>
      <c r="R9" s="58"/>
      <c r="S9" s="58"/>
      <c r="T9" s="58"/>
      <c r="U9" s="58"/>
      <c r="V9" s="58"/>
      <c r="W9" s="58" t="s">
        <v>15</v>
      </c>
      <c r="X9" s="58"/>
      <c r="Y9" s="58"/>
      <c r="Z9" s="58"/>
      <c r="AA9" s="58"/>
      <c r="AB9" s="58"/>
      <c r="AC9" s="58"/>
      <c r="AD9" s="2"/>
      <c r="AE9" s="2"/>
      <c r="AF9" s="2"/>
      <c r="AG9" s="2"/>
      <c r="AH9" s="3"/>
      <c r="AI9" s="2"/>
      <c r="AJ9" s="2"/>
      <c r="AK9" s="2"/>
      <c r="AL9" s="58" t="s">
        <v>16</v>
      </c>
      <c r="AM9" s="58"/>
      <c r="AN9" s="58"/>
      <c r="AO9" s="58"/>
      <c r="AP9" s="58"/>
      <c r="AQ9" s="58"/>
      <c r="AR9" s="58"/>
      <c r="AS9" s="58"/>
      <c r="AT9" s="58" t="s">
        <v>17</v>
      </c>
      <c r="AU9" s="58"/>
      <c r="AV9" s="58"/>
      <c r="AW9" s="58"/>
      <c r="AX9" s="58"/>
      <c r="AY9" s="58"/>
      <c r="AZ9" s="58"/>
      <c r="BA9" s="58"/>
      <c r="BB9" s="58" t="s">
        <v>18</v>
      </c>
      <c r="BC9" s="58"/>
      <c r="BD9" s="58"/>
      <c r="BE9" s="58"/>
      <c r="BF9" s="58"/>
      <c r="BG9" s="58"/>
      <c r="BH9" s="58"/>
      <c r="BI9" s="58"/>
      <c r="BJ9" s="3"/>
      <c r="BK9" s="3"/>
      <c r="BL9" s="59" t="s">
        <v>19</v>
      </c>
      <c r="BM9" s="60"/>
      <c r="BN9" s="61" t="s">
        <v>20</v>
      </c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99.62</v>
      </c>
      <c r="Q10" s="45"/>
      <c r="R10" s="45"/>
      <c r="S10" s="45"/>
      <c r="T10" s="45"/>
      <c r="U10" s="45"/>
      <c r="V10" s="45"/>
      <c r="W10" s="55">
        <f>データ!$Q$6</f>
        <v>5242</v>
      </c>
      <c r="X10" s="55"/>
      <c r="Y10" s="55"/>
      <c r="Z10" s="55"/>
      <c r="AA10" s="55"/>
      <c r="AB10" s="55"/>
      <c r="AC10" s="55"/>
      <c r="AD10" s="2"/>
      <c r="AE10" s="2"/>
      <c r="AF10" s="2"/>
      <c r="AG10" s="2"/>
      <c r="AH10" s="2"/>
      <c r="AI10" s="2"/>
      <c r="AJ10" s="2"/>
      <c r="AK10" s="2"/>
      <c r="AL10" s="55">
        <f>データ!$U$6</f>
        <v>1062</v>
      </c>
      <c r="AM10" s="55"/>
      <c r="AN10" s="55"/>
      <c r="AO10" s="55"/>
      <c r="AP10" s="55"/>
      <c r="AQ10" s="55"/>
      <c r="AR10" s="55"/>
      <c r="AS10" s="55"/>
      <c r="AT10" s="45">
        <f>データ!$V$6</f>
        <v>19.760000000000002</v>
      </c>
      <c r="AU10" s="45"/>
      <c r="AV10" s="45"/>
      <c r="AW10" s="45"/>
      <c r="AX10" s="45"/>
      <c r="AY10" s="45"/>
      <c r="AZ10" s="45"/>
      <c r="BA10" s="45"/>
      <c r="BB10" s="45">
        <f>データ!$W$6</f>
        <v>53.74</v>
      </c>
      <c r="BC10" s="45"/>
      <c r="BD10" s="45"/>
      <c r="BE10" s="45"/>
      <c r="BF10" s="45"/>
      <c r="BG10" s="45"/>
      <c r="BH10" s="45"/>
      <c r="BI10" s="45"/>
      <c r="BJ10" s="2"/>
      <c r="BK10" s="2"/>
      <c r="BL10" s="46" t="s">
        <v>21</v>
      </c>
      <c r="BM10" s="47"/>
      <c r="BN10" s="48" t="s">
        <v>22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0" t="s">
        <v>23</v>
      </c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78" ht="13.5" customHeight="1" x14ac:dyDescent="0.15">
      <c r="A14" s="2"/>
      <c r="B14" s="52" t="s">
        <v>24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  <c r="BK14" s="2"/>
      <c r="BL14" s="36" t="s">
        <v>25</v>
      </c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8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9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1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0" t="s">
        <v>115</v>
      </c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2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0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2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0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2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0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2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0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2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0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2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0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2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0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2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0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2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0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2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0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2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0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2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0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2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0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2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0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2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0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2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0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2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0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2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0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2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0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2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0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2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0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2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0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2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0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2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0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2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0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2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0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2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0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2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3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5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6" t="s">
        <v>26</v>
      </c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8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9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1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0" t="s">
        <v>116</v>
      </c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2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0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2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0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2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0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2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0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2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0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2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0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2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0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2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0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2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0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2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0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2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0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2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0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2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0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2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0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2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0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2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3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5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6" t="s">
        <v>28</v>
      </c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8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9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1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0" t="s">
        <v>117</v>
      </c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2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0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2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0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2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0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2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0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2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0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2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0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2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0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2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0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2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0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2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0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2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0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2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0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2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0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2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0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0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2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3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5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【73.00】</v>
      </c>
      <c r="F85" s="13" t="s">
        <v>41</v>
      </c>
      <c r="G85" s="13" t="s">
        <v>41</v>
      </c>
      <c r="H85" s="13" t="str">
        <f>データ!BO6</f>
        <v>【982.48】</v>
      </c>
      <c r="I85" s="13" t="str">
        <f>データ!BZ6</f>
        <v>【50.61】</v>
      </c>
      <c r="J85" s="13" t="str">
        <f>データ!CK6</f>
        <v>【320.83】</v>
      </c>
      <c r="K85" s="13" t="str">
        <f>データ!CV6</f>
        <v>【56.15】</v>
      </c>
      <c r="L85" s="13" t="str">
        <f>データ!DG6</f>
        <v>【70.01】</v>
      </c>
      <c r="M85" s="13" t="s">
        <v>42</v>
      </c>
      <c r="N85" s="13" t="s">
        <v>42</v>
      </c>
      <c r="O85" s="13" t="str">
        <f>データ!EN6</f>
        <v>【0.52】</v>
      </c>
    </row>
  </sheetData>
  <sheetProtection algorithmName="SHA-512" hashValue="tS7Y4S3CIMhgBEdzlYerYTHikBAcN84SlnFeWlsCWfCUs3PgY91isGIkHDAnlHfDFdJA5wus9syEhT02EP5jCA==" saltValue="ZM32my8FLY3Yg+yYHg2mRg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AT10:BA10"/>
    <mergeCell ref="BL16:BZ44"/>
    <mergeCell ref="BL45:BZ46"/>
    <mergeCell ref="BL47:BZ63"/>
    <mergeCell ref="B60:BJ61"/>
    <mergeCell ref="BL64:BZ6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44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45</v>
      </c>
      <c r="B3" s="16" t="s">
        <v>46</v>
      </c>
      <c r="C3" s="16" t="s">
        <v>47</v>
      </c>
      <c r="D3" s="16" t="s">
        <v>48</v>
      </c>
      <c r="E3" s="16" t="s">
        <v>49</v>
      </c>
      <c r="F3" s="16" t="s">
        <v>50</v>
      </c>
      <c r="G3" s="16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53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54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55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56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57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58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59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60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61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62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63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64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65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66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67</v>
      </c>
      <c r="B5" s="18"/>
      <c r="C5" s="18"/>
      <c r="D5" s="18"/>
      <c r="E5" s="18"/>
      <c r="F5" s="18"/>
      <c r="G5" s="18"/>
      <c r="H5" s="19" t="s">
        <v>68</v>
      </c>
      <c r="I5" s="19" t="s">
        <v>69</v>
      </c>
      <c r="J5" s="19" t="s">
        <v>70</v>
      </c>
      <c r="K5" s="19" t="s">
        <v>71</v>
      </c>
      <c r="L5" s="19" t="s">
        <v>72</v>
      </c>
      <c r="M5" s="19" t="s">
        <v>73</v>
      </c>
      <c r="N5" s="19" t="s">
        <v>74</v>
      </c>
      <c r="O5" s="19" t="s">
        <v>75</v>
      </c>
      <c r="P5" s="19" t="s">
        <v>76</v>
      </c>
      <c r="Q5" s="19" t="s">
        <v>77</v>
      </c>
      <c r="R5" s="19" t="s">
        <v>78</v>
      </c>
      <c r="S5" s="19" t="s">
        <v>79</v>
      </c>
      <c r="T5" s="19" t="s">
        <v>80</v>
      </c>
      <c r="U5" s="19" t="s">
        <v>81</v>
      </c>
      <c r="V5" s="19" t="s">
        <v>82</v>
      </c>
      <c r="W5" s="19" t="s">
        <v>83</v>
      </c>
      <c r="X5" s="19" t="s">
        <v>84</v>
      </c>
      <c r="Y5" s="19" t="s">
        <v>85</v>
      </c>
      <c r="Z5" s="19" t="s">
        <v>86</v>
      </c>
      <c r="AA5" s="19" t="s">
        <v>87</v>
      </c>
      <c r="AB5" s="19" t="s">
        <v>88</v>
      </c>
      <c r="AC5" s="19" t="s">
        <v>89</v>
      </c>
      <c r="AD5" s="19" t="s">
        <v>90</v>
      </c>
      <c r="AE5" s="19" t="s">
        <v>91</v>
      </c>
      <c r="AF5" s="19" t="s">
        <v>92</v>
      </c>
      <c r="AG5" s="19" t="s">
        <v>93</v>
      </c>
      <c r="AH5" s="19" t="s">
        <v>29</v>
      </c>
      <c r="AI5" s="19" t="s">
        <v>84</v>
      </c>
      <c r="AJ5" s="19" t="s">
        <v>85</v>
      </c>
      <c r="AK5" s="19" t="s">
        <v>86</v>
      </c>
      <c r="AL5" s="19" t="s">
        <v>87</v>
      </c>
      <c r="AM5" s="19" t="s">
        <v>88</v>
      </c>
      <c r="AN5" s="19" t="s">
        <v>89</v>
      </c>
      <c r="AO5" s="19" t="s">
        <v>90</v>
      </c>
      <c r="AP5" s="19" t="s">
        <v>91</v>
      </c>
      <c r="AQ5" s="19" t="s">
        <v>92</v>
      </c>
      <c r="AR5" s="19" t="s">
        <v>93</v>
      </c>
      <c r="AS5" s="19" t="s">
        <v>94</v>
      </c>
      <c r="AT5" s="19" t="s">
        <v>84</v>
      </c>
      <c r="AU5" s="19" t="s">
        <v>85</v>
      </c>
      <c r="AV5" s="19" t="s">
        <v>86</v>
      </c>
      <c r="AW5" s="19" t="s">
        <v>87</v>
      </c>
      <c r="AX5" s="19" t="s">
        <v>88</v>
      </c>
      <c r="AY5" s="19" t="s">
        <v>89</v>
      </c>
      <c r="AZ5" s="19" t="s">
        <v>90</v>
      </c>
      <c r="BA5" s="19" t="s">
        <v>91</v>
      </c>
      <c r="BB5" s="19" t="s">
        <v>92</v>
      </c>
      <c r="BC5" s="19" t="s">
        <v>93</v>
      </c>
      <c r="BD5" s="19" t="s">
        <v>94</v>
      </c>
      <c r="BE5" s="19" t="s">
        <v>84</v>
      </c>
      <c r="BF5" s="19" t="s">
        <v>85</v>
      </c>
      <c r="BG5" s="19" t="s">
        <v>86</v>
      </c>
      <c r="BH5" s="19" t="s">
        <v>87</v>
      </c>
      <c r="BI5" s="19" t="s">
        <v>88</v>
      </c>
      <c r="BJ5" s="19" t="s">
        <v>89</v>
      </c>
      <c r="BK5" s="19" t="s">
        <v>90</v>
      </c>
      <c r="BL5" s="19" t="s">
        <v>91</v>
      </c>
      <c r="BM5" s="19" t="s">
        <v>92</v>
      </c>
      <c r="BN5" s="19" t="s">
        <v>93</v>
      </c>
      <c r="BO5" s="19" t="s">
        <v>94</v>
      </c>
      <c r="BP5" s="19" t="s">
        <v>84</v>
      </c>
      <c r="BQ5" s="19" t="s">
        <v>85</v>
      </c>
      <c r="BR5" s="19" t="s">
        <v>86</v>
      </c>
      <c r="BS5" s="19" t="s">
        <v>87</v>
      </c>
      <c r="BT5" s="19" t="s">
        <v>88</v>
      </c>
      <c r="BU5" s="19" t="s">
        <v>89</v>
      </c>
      <c r="BV5" s="19" t="s">
        <v>90</v>
      </c>
      <c r="BW5" s="19" t="s">
        <v>91</v>
      </c>
      <c r="BX5" s="19" t="s">
        <v>92</v>
      </c>
      <c r="BY5" s="19" t="s">
        <v>93</v>
      </c>
      <c r="BZ5" s="19" t="s">
        <v>94</v>
      </c>
      <c r="CA5" s="19" t="s">
        <v>84</v>
      </c>
      <c r="CB5" s="19" t="s">
        <v>85</v>
      </c>
      <c r="CC5" s="19" t="s">
        <v>86</v>
      </c>
      <c r="CD5" s="19" t="s">
        <v>87</v>
      </c>
      <c r="CE5" s="19" t="s">
        <v>88</v>
      </c>
      <c r="CF5" s="19" t="s">
        <v>89</v>
      </c>
      <c r="CG5" s="19" t="s">
        <v>90</v>
      </c>
      <c r="CH5" s="19" t="s">
        <v>91</v>
      </c>
      <c r="CI5" s="19" t="s">
        <v>92</v>
      </c>
      <c r="CJ5" s="19" t="s">
        <v>93</v>
      </c>
      <c r="CK5" s="19" t="s">
        <v>94</v>
      </c>
      <c r="CL5" s="19" t="s">
        <v>84</v>
      </c>
      <c r="CM5" s="19" t="s">
        <v>85</v>
      </c>
      <c r="CN5" s="19" t="s">
        <v>86</v>
      </c>
      <c r="CO5" s="19" t="s">
        <v>87</v>
      </c>
      <c r="CP5" s="19" t="s">
        <v>88</v>
      </c>
      <c r="CQ5" s="19" t="s">
        <v>89</v>
      </c>
      <c r="CR5" s="19" t="s">
        <v>90</v>
      </c>
      <c r="CS5" s="19" t="s">
        <v>91</v>
      </c>
      <c r="CT5" s="19" t="s">
        <v>92</v>
      </c>
      <c r="CU5" s="19" t="s">
        <v>93</v>
      </c>
      <c r="CV5" s="19" t="s">
        <v>94</v>
      </c>
      <c r="CW5" s="19" t="s">
        <v>84</v>
      </c>
      <c r="CX5" s="19" t="s">
        <v>85</v>
      </c>
      <c r="CY5" s="19" t="s">
        <v>86</v>
      </c>
      <c r="CZ5" s="19" t="s">
        <v>87</v>
      </c>
      <c r="DA5" s="19" t="s">
        <v>88</v>
      </c>
      <c r="DB5" s="19" t="s">
        <v>89</v>
      </c>
      <c r="DC5" s="19" t="s">
        <v>90</v>
      </c>
      <c r="DD5" s="19" t="s">
        <v>91</v>
      </c>
      <c r="DE5" s="19" t="s">
        <v>92</v>
      </c>
      <c r="DF5" s="19" t="s">
        <v>93</v>
      </c>
      <c r="DG5" s="19" t="s">
        <v>94</v>
      </c>
      <c r="DH5" s="19" t="s">
        <v>84</v>
      </c>
      <c r="DI5" s="19" t="s">
        <v>85</v>
      </c>
      <c r="DJ5" s="19" t="s">
        <v>86</v>
      </c>
      <c r="DK5" s="19" t="s">
        <v>87</v>
      </c>
      <c r="DL5" s="19" t="s">
        <v>88</v>
      </c>
      <c r="DM5" s="19" t="s">
        <v>89</v>
      </c>
      <c r="DN5" s="19" t="s">
        <v>90</v>
      </c>
      <c r="DO5" s="19" t="s">
        <v>91</v>
      </c>
      <c r="DP5" s="19" t="s">
        <v>92</v>
      </c>
      <c r="DQ5" s="19" t="s">
        <v>93</v>
      </c>
      <c r="DR5" s="19" t="s">
        <v>94</v>
      </c>
      <c r="DS5" s="19" t="s">
        <v>84</v>
      </c>
      <c r="DT5" s="19" t="s">
        <v>85</v>
      </c>
      <c r="DU5" s="19" t="s">
        <v>86</v>
      </c>
      <c r="DV5" s="19" t="s">
        <v>87</v>
      </c>
      <c r="DW5" s="19" t="s">
        <v>88</v>
      </c>
      <c r="DX5" s="19" t="s">
        <v>89</v>
      </c>
      <c r="DY5" s="19" t="s">
        <v>90</v>
      </c>
      <c r="DZ5" s="19" t="s">
        <v>91</v>
      </c>
      <c r="EA5" s="19" t="s">
        <v>92</v>
      </c>
      <c r="EB5" s="19" t="s">
        <v>93</v>
      </c>
      <c r="EC5" s="19" t="s">
        <v>94</v>
      </c>
      <c r="ED5" s="19" t="s">
        <v>84</v>
      </c>
      <c r="EE5" s="19" t="s">
        <v>85</v>
      </c>
      <c r="EF5" s="19" t="s">
        <v>86</v>
      </c>
      <c r="EG5" s="19" t="s">
        <v>87</v>
      </c>
      <c r="EH5" s="19" t="s">
        <v>88</v>
      </c>
      <c r="EI5" s="19" t="s">
        <v>89</v>
      </c>
      <c r="EJ5" s="19" t="s">
        <v>90</v>
      </c>
      <c r="EK5" s="19" t="s">
        <v>91</v>
      </c>
      <c r="EL5" s="19" t="s">
        <v>92</v>
      </c>
      <c r="EM5" s="19" t="s">
        <v>93</v>
      </c>
      <c r="EN5" s="19" t="s">
        <v>94</v>
      </c>
    </row>
    <row r="6" spans="1:144" s="23" customFormat="1" x14ac:dyDescent="0.15">
      <c r="A6" s="15" t="s">
        <v>95</v>
      </c>
      <c r="B6" s="20">
        <f>B7</f>
        <v>2022</v>
      </c>
      <c r="C6" s="20">
        <f t="shared" ref="C6:W6" si="3">C7</f>
        <v>473758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沖縄県　多良間村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D4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99.62</v>
      </c>
      <c r="Q6" s="21">
        <f t="shared" si="3"/>
        <v>5242</v>
      </c>
      <c r="R6" s="21">
        <f t="shared" si="3"/>
        <v>1085</v>
      </c>
      <c r="S6" s="21">
        <f t="shared" si="3"/>
        <v>22</v>
      </c>
      <c r="T6" s="21">
        <f t="shared" si="3"/>
        <v>49.32</v>
      </c>
      <c r="U6" s="21">
        <f t="shared" si="3"/>
        <v>1062</v>
      </c>
      <c r="V6" s="21">
        <f t="shared" si="3"/>
        <v>19.760000000000002</v>
      </c>
      <c r="W6" s="21">
        <f t="shared" si="3"/>
        <v>53.74</v>
      </c>
      <c r="X6" s="22">
        <f>IF(X7="",NA(),X7)</f>
        <v>99.45</v>
      </c>
      <c r="Y6" s="22">
        <f t="shared" ref="Y6:AG6" si="4">IF(Y7="",NA(),Y7)</f>
        <v>121.69</v>
      </c>
      <c r="Z6" s="22">
        <f t="shared" si="4"/>
        <v>103.01</v>
      </c>
      <c r="AA6" s="22">
        <f t="shared" si="4"/>
        <v>98.97</v>
      </c>
      <c r="AB6" s="22">
        <f t="shared" si="4"/>
        <v>96.63</v>
      </c>
      <c r="AC6" s="22">
        <f t="shared" si="4"/>
        <v>73.25</v>
      </c>
      <c r="AD6" s="22">
        <f t="shared" si="4"/>
        <v>75.06</v>
      </c>
      <c r="AE6" s="22">
        <f t="shared" si="4"/>
        <v>73.22</v>
      </c>
      <c r="AF6" s="22">
        <f t="shared" si="4"/>
        <v>69.05</v>
      </c>
      <c r="AG6" s="22">
        <f t="shared" si="4"/>
        <v>67.02</v>
      </c>
      <c r="AH6" s="21" t="str">
        <f>IF(AH7="","",IF(AH7="-","【-】","【"&amp;SUBSTITUTE(TEXT(AH7,"#,##0.00"),"-","△")&amp;"】"))</f>
        <v>【73.00】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264.94</v>
      </c>
      <c r="BF6" s="22">
        <f t="shared" ref="BF6:BN6" si="7">IF(BF7="",NA(),BF7)</f>
        <v>240.67</v>
      </c>
      <c r="BG6" s="22">
        <f t="shared" si="7"/>
        <v>215.47</v>
      </c>
      <c r="BH6" s="22">
        <f t="shared" si="7"/>
        <v>175.63</v>
      </c>
      <c r="BI6" s="22">
        <f t="shared" si="7"/>
        <v>151.97</v>
      </c>
      <c r="BJ6" s="22">
        <f t="shared" si="7"/>
        <v>1274.21</v>
      </c>
      <c r="BK6" s="22">
        <f t="shared" si="7"/>
        <v>1183.92</v>
      </c>
      <c r="BL6" s="22">
        <f t="shared" si="7"/>
        <v>1128.72</v>
      </c>
      <c r="BM6" s="22">
        <f t="shared" si="7"/>
        <v>1125.25</v>
      </c>
      <c r="BN6" s="22">
        <f t="shared" si="7"/>
        <v>1157.05</v>
      </c>
      <c r="BO6" s="21" t="str">
        <f>IF(BO7="","",IF(BO7="-","【-】","【"&amp;SUBSTITUTE(TEXT(BO7,"#,##0.00"),"-","△")&amp;"】"))</f>
        <v>【982.48】</v>
      </c>
      <c r="BP6" s="22">
        <f>IF(BP7="",NA(),BP7)</f>
        <v>58.19</v>
      </c>
      <c r="BQ6" s="22">
        <f t="shared" ref="BQ6:BY6" si="8">IF(BQ7="",NA(),BQ7)</f>
        <v>55.82</v>
      </c>
      <c r="BR6" s="22">
        <f t="shared" si="8"/>
        <v>62.7</v>
      </c>
      <c r="BS6" s="22">
        <f t="shared" si="8"/>
        <v>55.13</v>
      </c>
      <c r="BT6" s="22">
        <f t="shared" si="8"/>
        <v>45.43</v>
      </c>
      <c r="BU6" s="22">
        <f t="shared" si="8"/>
        <v>41.25</v>
      </c>
      <c r="BV6" s="22">
        <f t="shared" si="8"/>
        <v>42.5</v>
      </c>
      <c r="BW6" s="22">
        <f t="shared" si="8"/>
        <v>41.84</v>
      </c>
      <c r="BX6" s="22">
        <f t="shared" si="8"/>
        <v>41.44</v>
      </c>
      <c r="BY6" s="22">
        <f t="shared" si="8"/>
        <v>37.65</v>
      </c>
      <c r="BZ6" s="21" t="str">
        <f>IF(BZ7="","",IF(BZ7="-","【-】","【"&amp;SUBSTITUTE(TEXT(BZ7,"#,##0.00"),"-","△")&amp;"】"))</f>
        <v>【50.61】</v>
      </c>
      <c r="CA6" s="22">
        <f>IF(CA7="",NA(),CA7)</f>
        <v>436.58</v>
      </c>
      <c r="CB6" s="22">
        <f t="shared" ref="CB6:CJ6" si="9">IF(CB7="",NA(),CB7)</f>
        <v>516.79</v>
      </c>
      <c r="CC6" s="22">
        <f t="shared" si="9"/>
        <v>455.44</v>
      </c>
      <c r="CD6" s="22">
        <f t="shared" si="9"/>
        <v>551.70000000000005</v>
      </c>
      <c r="CE6" s="22">
        <f t="shared" si="9"/>
        <v>662.41</v>
      </c>
      <c r="CF6" s="22">
        <f t="shared" si="9"/>
        <v>383.25</v>
      </c>
      <c r="CG6" s="22">
        <f t="shared" si="9"/>
        <v>377.72</v>
      </c>
      <c r="CH6" s="22">
        <f t="shared" si="9"/>
        <v>390.47</v>
      </c>
      <c r="CI6" s="22">
        <f t="shared" si="9"/>
        <v>403.61</v>
      </c>
      <c r="CJ6" s="22">
        <f t="shared" si="9"/>
        <v>442.82</v>
      </c>
      <c r="CK6" s="21" t="str">
        <f>IF(CK7="","",IF(CK7="-","【-】","【"&amp;SUBSTITUTE(TEXT(CK7,"#,##0.00"),"-","△")&amp;"】"))</f>
        <v>【320.83】</v>
      </c>
      <c r="CL6" s="22">
        <f>IF(CL7="",NA(),CL7)</f>
        <v>70.849999999999994</v>
      </c>
      <c r="CM6" s="22">
        <f t="shared" ref="CM6:CU6" si="10">IF(CM7="",NA(),CM7)</f>
        <v>61.63</v>
      </c>
      <c r="CN6" s="22">
        <f t="shared" si="10"/>
        <v>61.87</v>
      </c>
      <c r="CO6" s="22">
        <f t="shared" si="10"/>
        <v>79.89</v>
      </c>
      <c r="CP6" s="22">
        <f t="shared" si="10"/>
        <v>86.91</v>
      </c>
      <c r="CQ6" s="22">
        <f t="shared" si="10"/>
        <v>48.26</v>
      </c>
      <c r="CR6" s="22">
        <f t="shared" si="10"/>
        <v>48.01</v>
      </c>
      <c r="CS6" s="22">
        <f t="shared" si="10"/>
        <v>49.08</v>
      </c>
      <c r="CT6" s="22">
        <f t="shared" si="10"/>
        <v>51.46</v>
      </c>
      <c r="CU6" s="22">
        <f t="shared" si="10"/>
        <v>51.84</v>
      </c>
      <c r="CV6" s="21" t="str">
        <f>IF(CV7="","",IF(CV7="-","【-】","【"&amp;SUBSTITUTE(TEXT(CV7,"#,##0.00"),"-","△")&amp;"】"))</f>
        <v>【56.15】</v>
      </c>
      <c r="CW6" s="22">
        <f>IF(CW7="",NA(),CW7)</f>
        <v>80</v>
      </c>
      <c r="CX6" s="22">
        <f t="shared" ref="CX6:DF6" si="11">IF(CX7="",NA(),CX7)</f>
        <v>80</v>
      </c>
      <c r="CY6" s="22">
        <f t="shared" si="11"/>
        <v>80</v>
      </c>
      <c r="CZ6" s="22">
        <f t="shared" si="11"/>
        <v>62.31</v>
      </c>
      <c r="DA6" s="22">
        <f t="shared" si="11"/>
        <v>57.04</v>
      </c>
      <c r="DB6" s="22">
        <f t="shared" si="11"/>
        <v>72.72</v>
      </c>
      <c r="DC6" s="22">
        <f t="shared" si="11"/>
        <v>72.75</v>
      </c>
      <c r="DD6" s="22">
        <f t="shared" si="11"/>
        <v>71.27</v>
      </c>
      <c r="DE6" s="22">
        <f t="shared" si="11"/>
        <v>68.58</v>
      </c>
      <c r="DF6" s="22">
        <f t="shared" si="11"/>
        <v>67.94</v>
      </c>
      <c r="DG6" s="21" t="str">
        <f>IF(DG7="","",IF(DG7="-","【-】","【"&amp;SUBSTITUTE(TEXT(DG7,"#,##0.00"),"-","△")&amp;"】"))</f>
        <v>【70.01】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0.62</v>
      </c>
      <c r="EJ6" s="22">
        <f t="shared" si="14"/>
        <v>0.39</v>
      </c>
      <c r="EK6" s="22">
        <f t="shared" si="14"/>
        <v>0.61</v>
      </c>
      <c r="EL6" s="22">
        <f t="shared" si="14"/>
        <v>0.4</v>
      </c>
      <c r="EM6" s="22">
        <f t="shared" si="14"/>
        <v>0.59</v>
      </c>
      <c r="EN6" s="21" t="str">
        <f>IF(EN7="","",IF(EN7="-","【-】","【"&amp;SUBSTITUTE(TEXT(EN7,"#,##0.00"),"-","△")&amp;"】"))</f>
        <v>【0.52】</v>
      </c>
    </row>
    <row r="7" spans="1:144" s="23" customFormat="1" x14ac:dyDescent="0.15">
      <c r="A7" s="15"/>
      <c r="B7" s="24">
        <v>2022</v>
      </c>
      <c r="C7" s="24">
        <v>473758</v>
      </c>
      <c r="D7" s="24">
        <v>47</v>
      </c>
      <c r="E7" s="24">
        <v>1</v>
      </c>
      <c r="F7" s="24">
        <v>0</v>
      </c>
      <c r="G7" s="24">
        <v>0</v>
      </c>
      <c r="H7" s="24" t="s">
        <v>96</v>
      </c>
      <c r="I7" s="24" t="s">
        <v>97</v>
      </c>
      <c r="J7" s="24" t="s">
        <v>98</v>
      </c>
      <c r="K7" s="24" t="s">
        <v>99</v>
      </c>
      <c r="L7" s="24" t="s">
        <v>100</v>
      </c>
      <c r="M7" s="24" t="s">
        <v>101</v>
      </c>
      <c r="N7" s="25" t="s">
        <v>102</v>
      </c>
      <c r="O7" s="25" t="s">
        <v>103</v>
      </c>
      <c r="P7" s="25">
        <v>99.62</v>
      </c>
      <c r="Q7" s="25">
        <v>5242</v>
      </c>
      <c r="R7" s="25">
        <v>1085</v>
      </c>
      <c r="S7" s="25">
        <v>22</v>
      </c>
      <c r="T7" s="25">
        <v>49.32</v>
      </c>
      <c r="U7" s="25">
        <v>1062</v>
      </c>
      <c r="V7" s="25">
        <v>19.760000000000002</v>
      </c>
      <c r="W7" s="25">
        <v>53.74</v>
      </c>
      <c r="X7" s="25">
        <v>99.45</v>
      </c>
      <c r="Y7" s="25">
        <v>121.69</v>
      </c>
      <c r="Z7" s="25">
        <v>103.01</v>
      </c>
      <c r="AA7" s="25">
        <v>98.97</v>
      </c>
      <c r="AB7" s="25">
        <v>96.63</v>
      </c>
      <c r="AC7" s="25">
        <v>73.25</v>
      </c>
      <c r="AD7" s="25">
        <v>75.06</v>
      </c>
      <c r="AE7" s="25">
        <v>73.22</v>
      </c>
      <c r="AF7" s="25">
        <v>69.05</v>
      </c>
      <c r="AG7" s="25">
        <v>67.02</v>
      </c>
      <c r="AH7" s="25">
        <v>73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264.94</v>
      </c>
      <c r="BF7" s="25">
        <v>240.67</v>
      </c>
      <c r="BG7" s="25">
        <v>215.47</v>
      </c>
      <c r="BH7" s="25">
        <v>175.63</v>
      </c>
      <c r="BI7" s="25">
        <v>151.97</v>
      </c>
      <c r="BJ7" s="25">
        <v>1274.21</v>
      </c>
      <c r="BK7" s="25">
        <v>1183.92</v>
      </c>
      <c r="BL7" s="25">
        <v>1128.72</v>
      </c>
      <c r="BM7" s="25">
        <v>1125.25</v>
      </c>
      <c r="BN7" s="25">
        <v>1157.05</v>
      </c>
      <c r="BO7" s="25">
        <v>982.48</v>
      </c>
      <c r="BP7" s="25">
        <v>58.19</v>
      </c>
      <c r="BQ7" s="25">
        <v>55.82</v>
      </c>
      <c r="BR7" s="25">
        <v>62.7</v>
      </c>
      <c r="BS7" s="25">
        <v>55.13</v>
      </c>
      <c r="BT7" s="25">
        <v>45.43</v>
      </c>
      <c r="BU7" s="25">
        <v>41.25</v>
      </c>
      <c r="BV7" s="25">
        <v>42.5</v>
      </c>
      <c r="BW7" s="25">
        <v>41.84</v>
      </c>
      <c r="BX7" s="25">
        <v>41.44</v>
      </c>
      <c r="BY7" s="25">
        <v>37.65</v>
      </c>
      <c r="BZ7" s="25">
        <v>50.61</v>
      </c>
      <c r="CA7" s="25">
        <v>436.58</v>
      </c>
      <c r="CB7" s="25">
        <v>516.79</v>
      </c>
      <c r="CC7" s="25">
        <v>455.44</v>
      </c>
      <c r="CD7" s="25">
        <v>551.70000000000005</v>
      </c>
      <c r="CE7" s="25">
        <v>662.41</v>
      </c>
      <c r="CF7" s="25">
        <v>383.25</v>
      </c>
      <c r="CG7" s="25">
        <v>377.72</v>
      </c>
      <c r="CH7" s="25">
        <v>390.47</v>
      </c>
      <c r="CI7" s="25">
        <v>403.61</v>
      </c>
      <c r="CJ7" s="25">
        <v>442.82</v>
      </c>
      <c r="CK7" s="25">
        <v>320.83</v>
      </c>
      <c r="CL7" s="25">
        <v>70.849999999999994</v>
      </c>
      <c r="CM7" s="25">
        <v>61.63</v>
      </c>
      <c r="CN7" s="25">
        <v>61.87</v>
      </c>
      <c r="CO7" s="25">
        <v>79.89</v>
      </c>
      <c r="CP7" s="25">
        <v>86.91</v>
      </c>
      <c r="CQ7" s="25">
        <v>48.26</v>
      </c>
      <c r="CR7" s="25">
        <v>48.01</v>
      </c>
      <c r="CS7" s="25">
        <v>49.08</v>
      </c>
      <c r="CT7" s="25">
        <v>51.46</v>
      </c>
      <c r="CU7" s="25">
        <v>51.84</v>
      </c>
      <c r="CV7" s="25">
        <v>56.15</v>
      </c>
      <c r="CW7" s="25">
        <v>80</v>
      </c>
      <c r="CX7" s="25">
        <v>80</v>
      </c>
      <c r="CY7" s="25">
        <v>80</v>
      </c>
      <c r="CZ7" s="25">
        <v>62.31</v>
      </c>
      <c r="DA7" s="25">
        <v>57.04</v>
      </c>
      <c r="DB7" s="25">
        <v>72.72</v>
      </c>
      <c r="DC7" s="25">
        <v>72.75</v>
      </c>
      <c r="DD7" s="25">
        <v>71.27</v>
      </c>
      <c r="DE7" s="25">
        <v>68.58</v>
      </c>
      <c r="DF7" s="25">
        <v>67.94</v>
      </c>
      <c r="DG7" s="25">
        <v>70.010000000000005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0.62</v>
      </c>
      <c r="EJ7" s="25">
        <v>0.39</v>
      </c>
      <c r="EK7" s="25">
        <v>0.61</v>
      </c>
      <c r="EL7" s="25">
        <v>0.4</v>
      </c>
      <c r="EM7" s="25">
        <v>0.59</v>
      </c>
      <c r="EN7" s="25">
        <v>0.52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104</v>
      </c>
      <c r="C9" s="27" t="s">
        <v>105</v>
      </c>
      <c r="D9" s="27" t="s">
        <v>106</v>
      </c>
      <c r="E9" s="27" t="s">
        <v>107</v>
      </c>
      <c r="F9" s="27" t="s">
        <v>108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46</v>
      </c>
      <c r="B10" s="28">
        <f t="shared" ref="B10:C10" si="15">DATEVALUE($B7+12-B11&amp;"/1/"&amp;B12)</f>
        <v>47484</v>
      </c>
      <c r="C10" s="29">
        <f t="shared" si="15"/>
        <v>47849</v>
      </c>
      <c r="D10" s="29">
        <f>DATEVALUE($B7+12-D11&amp;"/1/"&amp;D12)</f>
        <v>48215</v>
      </c>
      <c r="E10" s="29">
        <f>DATEVALUE($B7+12-E11&amp;"/1/"&amp;E12)</f>
        <v>48582</v>
      </c>
      <c r="F10" s="29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110</v>
      </c>
    </row>
    <row r="13" spans="1:144" x14ac:dyDescent="0.15">
      <c r="B13" t="s">
        <v>111</v>
      </c>
      <c r="C13" t="s">
        <v>112</v>
      </c>
      <c r="D13" t="s">
        <v>113</v>
      </c>
      <c r="E13" t="s">
        <v>113</v>
      </c>
      <c r="F13" t="s">
        <v>112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tarama</cp:lastModifiedBy>
  <cp:lastPrinted>2024-02-09T03:59:09Z</cp:lastPrinted>
  <dcterms:created xsi:type="dcterms:W3CDTF">2023-12-05T01:08:09Z</dcterms:created>
  <dcterms:modified xsi:type="dcterms:W3CDTF">2024-02-09T04:00:32Z</dcterms:modified>
  <cp:category/>
</cp:coreProperties>
</file>