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Trm-fileserver2\d\共有\03住民福祉課\簡易水道＿R4年度から\2023（R5）年度\002_沖縄県関係-\市町村課\20240202〆切り_公営企業に係る経営比較分析表（令和４年度決算）の分析等について（１／２回目）\01 簡易水道事業\"/>
    </mc:Choice>
  </mc:AlternateContent>
  <xr:revisionPtr revIDLastSave="0" documentId="13_ncr:1_{47CB8D09-6B64-4F0A-AA49-8EF1C224B5FB}" xr6:coauthVersionLast="47" xr6:coauthVersionMax="47" xr10:uidLastSave="{00000000-0000-0000-0000-000000000000}"/>
  <workbookProtection workbookAlgorithmName="SHA-512" workbookHashValue="mNFEJPXwt43USmFzt2sVakY0//vDk/QNkY6f2MDDKKMqOxTZCmkRZLQw5XsZ7ExszAW8DJQdn2Kz5k1YS4vIFA==" workbookSaltValue="4MUnhFeFBpu06uMFjkuR+w==" workbookSpinCount="100000" lockStructure="1"/>
  <bookViews>
    <workbookView xWindow="-120" yWindow="-120" windowWidth="20730" windowHeight="11310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H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<sst xmlns="http://schemas.openxmlformats.org/spreadsheetml/2006/main" count="233" uniqueCount="118">
  <si>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</si>
  <si>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</si>
  <si>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</si>
  <si>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</si>
  <si>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</si>
  <si>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</si>
  <si>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</si>
  <si>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</si>
  <si>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</si>
  <si>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</si>
  <si>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</si>
  <si>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</si>
  <si>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</si>
  <si>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</si>
  <si>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</si>
  <si>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</si>
  <si>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</si>
  <si>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</si>
  <si>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</si>
  <si>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</si>
  <si>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</si>
  <si>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</si>
  <si>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</si>
  <si>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</si>
  <si>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</si>
  <si>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</si>
  <si>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</si>
  <si>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</si>
  <si>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</si>
  <si>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</si>
  <si>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</si>
  <si>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</si>
  <si>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</si>
  <si>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</si>
  <si>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</si>
  <si>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</si>
  <si>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</si>
  <si>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</si>
  <si>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</si>
  <si>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</si>
  <si>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</si>
  <si>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</si>
  <si>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</si>
  <si>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</si>
  <si>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</si>
  <si>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</si>
  <si>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</si>
  <si>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</si>
  <si>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</si>
  <si>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</si>
  <si>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</si>
  <si>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</si>
  <si>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</si>
  <si>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</si>
  <si>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</si>
  <si>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</si>
  <si>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</si>
  <si>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</si>
  <si>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</si>
  <si>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</si>
  <si>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</si>
  <si>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</si>
  <si>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</si>
  <si>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</si>
  <si>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</si>
  <si>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</si>
  <si>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</si>
  <si>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</si>
  <si>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</si>
  <si>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</si>
  <si>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</si>
  <si>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</si>
  <si>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</si>
  <si>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</si>
  <si>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</si>
  <si>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</si>
  <si>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</si>
  <si>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</si>
  <si>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</si>
  <si>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</si>
  <si>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</si>
  <si>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</si>
  <si>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</si>
  <si>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</si>
  <si>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</si>
  <si>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</si>
  <si>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</si>
  <si>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</si>
  <si>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</si>
  <si>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</si>
  <si>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</si>
  <si>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</si>
  <si>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</si>
  <si>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</si>
  <si>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</si>
  <si>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</si>
  <si>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多良間村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</si>
  <si>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</si>
  <si>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</si>
  <si>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</si>
  <si>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</si>
  <si>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</si>
  <si>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</si>
  <si>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</si>
  <si>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</si>
  <si>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</si>
  <si>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</si>
  <si>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</si>
  <si>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</si>
  <si>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</si>
  <si>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</si>
  <si>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</si>
  <si>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</si>
  <si>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</si>
  <si>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</si>
  <si>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④企業債残高対給水収益比率
　令和4年度から新発の起債があり、据置後の令和8年度から起債償還が増えるので、収支バランスに注意が必要。
⑤料金回収率
　一般会計からの繰入が増加。浄水場の修繕費が増えている結果であり、更新への取り組みが急がれる。
⑥給水原価
　浄水場の修繕費が嵩み、給水原価を押し上げている。施設更新へ向けて準備を進めている。
⑧有収率
　令和4年度中に配水流量計の不具合を改修したが、有収率の改善に至っていない。原因解明を急がなければならない。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rPh sb="15" eb="17">
      <t>レイワ</t>
    </rPh>
    <rPh sb="18" eb="20">
      <t>ネンド</t>
    </rPh>
    <rPh sb="22" eb="24">
      <t>シンパツ</t>
    </rPh>
    <rPh sb="25" eb="27">
      <t>キサイ</t>
    </rPh>
    <rPh sb="31" eb="33">
      <t>スエオキ</t>
    </rPh>
    <rPh sb="33" eb="34">
      <t>ゴ</t>
    </rPh>
    <rPh sb="35" eb="37">
      <t>レイワ</t>
    </rPh>
    <rPh sb="38" eb="40">
      <t>ネンド</t>
    </rPh>
    <rPh sb="42" eb="44">
      <t>キサイ</t>
    </rPh>
    <rPh sb="44" eb="46">
      <t>ショウカン</t>
    </rPh>
    <rPh sb="47" eb="48">
      <t>フ</t>
    </rPh>
    <rPh sb="53" eb="55">
      <t>シュウシ</t>
    </rPh>
    <rPh sb="60" eb="62">
      <t>チュウイ</t>
    </rPh>
    <rPh sb="63" eb="65">
      <t>ヒツヨウ</t>
    </rPh>
    <rPh sb="68" eb="70">
      <t>リョウキン</t>
    </rPh>
    <rPh sb="70" eb="73">
      <t>カイシュウリツ</t>
    </rPh>
    <rPh sb="75" eb="77">
      <t>イッパン</t>
    </rPh>
    <rPh sb="77" eb="79">
      <t>カイケイ</t>
    </rPh>
    <rPh sb="82" eb="84">
      <t>クリイレ</t>
    </rPh>
    <rPh sb="85" eb="87">
      <t>ゾウカ</t>
    </rPh>
    <rPh sb="88" eb="91">
      <t>ジョウスイジョウ</t>
    </rPh>
    <rPh sb="92" eb="95">
      <t>シュウゼンヒ</t>
    </rPh>
    <rPh sb="96" eb="97">
      <t>フ</t>
    </rPh>
    <rPh sb="101" eb="103">
      <t>ケッカ</t>
    </rPh>
    <rPh sb="107" eb="109">
      <t>コウシン</t>
    </rPh>
    <rPh sb="111" eb="112">
      <t>ト</t>
    </rPh>
    <rPh sb="113" eb="114">
      <t>ク</t>
    </rPh>
    <rPh sb="116" eb="117">
      <t>イソ</t>
    </rPh>
    <rPh sb="123" eb="127">
      <t>キュウスイゲンカ</t>
    </rPh>
    <rPh sb="129" eb="132">
      <t>ジョウスイジョウ</t>
    </rPh>
    <rPh sb="133" eb="136">
      <t>シュウゼンヒ</t>
    </rPh>
    <rPh sb="137" eb="138">
      <t>カサ</t>
    </rPh>
    <rPh sb="140" eb="144">
      <t>キュウスイゲンカ</t>
    </rPh>
    <rPh sb="145" eb="146">
      <t>オ</t>
    </rPh>
    <rPh sb="147" eb="148">
      <t>ア</t>
    </rPh>
    <rPh sb="153" eb="155">
      <t>シセツ</t>
    </rPh>
    <rPh sb="155" eb="157">
      <t>コウシン</t>
    </rPh>
    <rPh sb="158" eb="159">
      <t>ム</t>
    </rPh>
    <rPh sb="161" eb="163">
      <t>ジュンビ</t>
    </rPh>
    <rPh sb="164" eb="165">
      <t>スス</t>
    </rPh>
    <rPh sb="172" eb="174">
      <t>ユウシュウ</t>
    </rPh>
    <rPh sb="174" eb="175">
      <t>リツ</t>
    </rPh>
    <rPh sb="177" eb="179">
      <t>レイワ</t>
    </rPh>
    <rPh sb="180" eb="182">
      <t>ネンド</t>
    </rPh>
    <rPh sb="182" eb="183">
      <t>チュウ</t>
    </rPh>
    <rPh sb="184" eb="186">
      <t>ハイスイ</t>
    </rPh>
    <rPh sb="186" eb="189">
      <t>リュウリョウケイ</t>
    </rPh>
    <rPh sb="190" eb="193">
      <t>フグアイ</t>
    </rPh>
    <rPh sb="194" eb="196">
      <t>カイシュウ</t>
    </rPh>
    <rPh sb="200" eb="202">
      <t>ユウシュウ</t>
    </rPh>
    <rPh sb="202" eb="203">
      <t>リツ</t>
    </rPh>
    <rPh sb="204" eb="206">
      <t>カイゼン</t>
    </rPh>
    <rPh sb="207" eb="208">
      <t>イタ</t>
    </rPh>
    <rPh sb="214" eb="216">
      <t>ゲンイン</t>
    </rPh>
    <rPh sb="216" eb="218">
      <t>カイメイ</t>
    </rPh>
    <rPh sb="219" eb="220">
      <t>イソ</t>
    </rPh>
    <phoneticPr fontId="4"/>
  </si>
  <si>
    <t>・管路
　令和6年度から、5年間かけて更新工事を実施する予定である。
・浄水処理施設
　本施設は、平成10年の供用開始から26年目となっており、令和7年度から更新工事に入るよう進める予定である。</t>
    <rPh sb="1" eb="3">
      <t>カンロ</t>
    </rPh>
    <rPh sb="5" eb="7">
      <t>レイワ</t>
    </rPh>
    <rPh sb="8" eb="10">
      <t>ネンド</t>
    </rPh>
    <rPh sb="14" eb="16">
      <t>ネンカン</t>
    </rPh>
    <rPh sb="19" eb="21">
      <t>コウシン</t>
    </rPh>
    <rPh sb="21" eb="23">
      <t>コウジ</t>
    </rPh>
    <rPh sb="24" eb="26">
      <t>ジッシ</t>
    </rPh>
    <rPh sb="28" eb="30">
      <t>ヨテイ</t>
    </rPh>
    <rPh sb="36" eb="42">
      <t>ジョウスイショリシセツ</t>
    </rPh>
    <rPh sb="44" eb="45">
      <t>ホン</t>
    </rPh>
    <rPh sb="45" eb="47">
      <t>シセツ</t>
    </rPh>
    <rPh sb="49" eb="51">
      <t>ヘイセイ</t>
    </rPh>
    <rPh sb="53" eb="54">
      <t>ネン</t>
    </rPh>
    <rPh sb="55" eb="57">
      <t>キョウヨウ</t>
    </rPh>
    <rPh sb="57" eb="59">
      <t>カイシ</t>
    </rPh>
    <rPh sb="63" eb="65">
      <t>ネンメ</t>
    </rPh>
    <rPh sb="72" eb="74">
      <t>レイワ</t>
    </rPh>
    <rPh sb="75" eb="77">
      <t>ネンド</t>
    </rPh>
    <rPh sb="79" eb="81">
      <t>コウシン</t>
    </rPh>
    <rPh sb="81" eb="83">
      <t>コウジ</t>
    </rPh>
    <rPh sb="84" eb="85">
      <t>ハイ</t>
    </rPh>
    <rPh sb="88" eb="89">
      <t>スス</t>
    </rPh>
    <rPh sb="91" eb="93">
      <t>ヨテイ</t>
    </rPh>
    <phoneticPr fontId="4"/>
  </si>
  <si>
    <t>　令和6年度から、いよいよ公営企業会計法適用がスタートします。法適用による効果を確認しつつ、収支のバランスを図っていく必要がある。
　沖縄県水道広域化への早期の参入を求め、施設の安定した管理に努め、持続可能な経営へ取り組みを強化する。</t>
    <rPh sb="1" eb="3">
      <t>レイワ</t>
    </rPh>
    <rPh sb="4" eb="6">
      <t>ネンド</t>
    </rPh>
    <rPh sb="13" eb="15">
      <t>コウエイ</t>
    </rPh>
    <rPh sb="15" eb="17">
      <t>キギョウ</t>
    </rPh>
    <rPh sb="17" eb="19">
      <t>カイケイ</t>
    </rPh>
    <rPh sb="19" eb="22">
      <t>ホウテキヨウ</t>
    </rPh>
    <rPh sb="31" eb="34">
      <t>ホウテキヨウ</t>
    </rPh>
    <rPh sb="37" eb="39">
      <t>コウカ</t>
    </rPh>
    <rPh sb="40" eb="42">
      <t>カクニン</t>
    </rPh>
    <rPh sb="46" eb="48">
      <t>シュウシ</t>
    </rPh>
    <rPh sb="54" eb="55">
      <t>ハカ</t>
    </rPh>
    <rPh sb="59" eb="61">
      <t>ヒツヨウ</t>
    </rPh>
    <rPh sb="68" eb="71">
      <t>オキナワケン</t>
    </rPh>
    <rPh sb="71" eb="73">
      <t>スイドウ</t>
    </rPh>
    <rPh sb="73" eb="76">
      <t>コウイキカ</t>
    </rPh>
    <rPh sb="78" eb="80">
      <t>ソウキ</t>
    </rPh>
    <rPh sb="81" eb="83">
      <t>サンニュウ</t>
    </rPh>
    <rPh sb="84" eb="85">
      <t>モト</t>
    </rPh>
    <rPh sb="87" eb="89">
      <t>シセツ</t>
    </rPh>
    <rPh sb="90" eb="92">
      <t>アンテイ</t>
    </rPh>
    <rPh sb="94" eb="96">
      <t>カンリ</t>
    </rPh>
    <rPh sb="97" eb="98">
      <t>ツト</t>
    </rPh>
    <rPh sb="100" eb="102">
      <t>ジゾク</t>
    </rPh>
    <rPh sb="102" eb="104">
      <t>カノウ</t>
    </rPh>
    <rPh sb="105" eb="107">
      <t>ケイエイ</t>
    </rPh>
    <rPh sb="108" eb="109">
      <t>ト</t>
    </rPh>
    <rPh sb="110" eb="111">
      <t>ク</t>
    </rPh>
    <rPh sb="113" eb="115">
      <t>キョウカ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</si>
</sst>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E-45E1-9A97-F877EC24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E-45E1-9A97-F877EC24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70.849999999999994</c:v>
                </c:pt>
                <c:pt idx="1">
                  <c:v>61.63</c:v>
                </c:pt>
                <c:pt idx="2">
                  <c:v>61.87</c:v>
                </c:pt>
                <c:pt idx="3">
                  <c:v>79.89</c:v>
                </c:pt>
                <c:pt idx="4">
                  <c:v>86.91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C3B-B4A6-D57BFC0C0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A-4C3B-B4A6-D57BFC0C0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62.31</c:v>
                </c:pt>
                <c:pt idx="4">
                  <c:v>57.04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C-49EB-B861-16E82EDFC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C-49EB-B861-16E82EDFC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99.45</c:v>
                </c:pt>
                <c:pt idx="1">
                  <c:v>121.69</c:v>
                </c:pt>
                <c:pt idx="2">
                  <c:v>103.01</c:v>
                </c:pt>
                <c:pt idx="3">
                  <c:v>98.97</c:v>
                </c:pt>
                <c:pt idx="4">
                  <c:v>96.63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7-49C5-93B4-C1415221C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7-49C5-93B4-C1415221C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7-4F6A-8D73-DFDEB8F69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7-4F6A-8D73-DFDEB8F69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7-4ADC-9A73-BE9F5431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7-4ADC-9A73-BE9F5431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4-4512-A95D-2071598C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4-4512-A95D-2071598C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4-457E-8C02-89482C32D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4-457E-8C02-89482C32D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264.94</c:v>
                </c:pt>
                <c:pt idx="1">
                  <c:v>240.67</c:v>
                </c:pt>
                <c:pt idx="2">
                  <c:v>215.47</c:v>
                </c:pt>
                <c:pt idx="3">
                  <c:v>175.63</c:v>
                </c:pt>
                <c:pt idx="4">
                  <c:v>151.97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B-4BB4-971C-CDA01E59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B-4BB4-971C-CDA01E59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58.19</c:v>
                </c:pt>
                <c:pt idx="1">
                  <c:v>55.82</c:v>
                </c:pt>
                <c:pt idx="2">
                  <c:v>62.7</c:v>
                </c:pt>
                <c:pt idx="3">
                  <c:v>55.13</c:v>
                </c:pt>
                <c:pt idx="4">
                  <c:v>45.43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6-41A3-B4F3-3976B7CB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6-41A3-B4F3-3976B7CB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436.58</c:v>
                </c:pt>
                <c:pt idx="1">
                  <c:v>516.79</c:v>
                </c:pt>
                <c:pt idx="2">
                  <c:v>455.44</c:v>
                </c:pt>
                <c:pt idx="3">
                  <c:v>551.70000000000005</c:v>
                </c:pt>
                <c:pt idx="4">
                  <c:v>662.41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8-42B1-B93B-766E992D0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8-42B1-B93B-766E992D0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44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沖縄県　多良間村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D4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1085</v>
      </c>
      <c r="AM8" s="55"/>
      <c r="AN8" s="55"/>
      <c r="AO8" s="55"/>
      <c r="AP8" s="55"/>
      <c r="AQ8" s="55"/>
      <c r="AR8" s="55"/>
      <c r="AS8" s="55"/>
      <c r="AT8" s="45">
        <f>データ!$S$6</f>
        <v>22</v>
      </c>
      <c r="AU8" s="45"/>
      <c r="AV8" s="45"/>
      <c r="AW8" s="45"/>
      <c r="AX8" s="45"/>
      <c r="AY8" s="45"/>
      <c r="AZ8" s="45"/>
      <c r="BA8" s="45"/>
      <c r="BB8" s="45">
        <f>データ!$T$6</f>
        <v>49.32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99.62</v>
      </c>
      <c r="Q10" s="45"/>
      <c r="R10" s="45"/>
      <c r="S10" s="45"/>
      <c r="T10" s="45"/>
      <c r="U10" s="45"/>
      <c r="V10" s="45"/>
      <c r="W10" s="55">
        <f>データ!$Q$6</f>
        <v>5242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1062</v>
      </c>
      <c r="AM10" s="55"/>
      <c r="AN10" s="55"/>
      <c r="AO10" s="55"/>
      <c r="AP10" s="55"/>
      <c r="AQ10" s="55"/>
      <c r="AR10" s="55"/>
      <c r="AS10" s="55"/>
      <c r="AT10" s="45">
        <f>データ!$V$6</f>
        <v>19.760000000000002</v>
      </c>
      <c r="AU10" s="45"/>
      <c r="AV10" s="45"/>
      <c r="AW10" s="45"/>
      <c r="AX10" s="45"/>
      <c r="AY10" s="45"/>
      <c r="AZ10" s="45"/>
      <c r="BA10" s="45"/>
      <c r="BB10" s="45">
        <f>データ!$W$6</f>
        <v>53.74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115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116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117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42</v>
      </c>
      <c r="O85" s="13" t="str">
        <f>データ!EN6</f>
        <v>【0.52】</v>
      </c>
    </row>
  </sheetData>
  <sheetProtection algorithmName="SHA-512" hashValue="tS7Y4S3CIMhgBEdzlYerYTHikBAcN84SlnFeWlsCWfCUs3PgY91isGIkHDAnlHfDFdJA5wus9syEhT02EP5jCA==" saltValue="ZM32my8FLY3Yg+yYHg2mR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2022</v>
      </c>
      <c r="C6" s="20">
        <f t="shared" ref="C6:W6" si="3">C7</f>
        <v>473758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沖縄県　多良間村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99.62</v>
      </c>
      <c r="Q6" s="21">
        <f t="shared" si="3"/>
        <v>5242</v>
      </c>
      <c r="R6" s="21">
        <f t="shared" si="3"/>
        <v>1085</v>
      </c>
      <c r="S6" s="21">
        <f t="shared" si="3"/>
        <v>22</v>
      </c>
      <c r="T6" s="21">
        <f t="shared" si="3"/>
        <v>49.32</v>
      </c>
      <c r="U6" s="21">
        <f t="shared" si="3"/>
        <v>1062</v>
      </c>
      <c r="V6" s="21">
        <f t="shared" si="3"/>
        <v>19.760000000000002</v>
      </c>
      <c r="W6" s="21">
        <f t="shared" si="3"/>
        <v>53.74</v>
      </c>
      <c r="X6" s="22">
        <f>IF(X7="",NA(),X7)</f>
        <v>99.45</v>
      </c>
      <c r="Y6" s="22">
        <f t="shared" ref="Y6:AG6" si="4">IF(Y7="",NA(),Y7)</f>
        <v>121.69</v>
      </c>
      <c r="Z6" s="22">
        <f t="shared" si="4"/>
        <v>103.01</v>
      </c>
      <c r="AA6" s="22">
        <f t="shared" si="4"/>
        <v>98.97</v>
      </c>
      <c r="AB6" s="22">
        <f t="shared" si="4"/>
        <v>96.63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264.94</v>
      </c>
      <c r="BF6" s="22">
        <f t="shared" ref="BF6:BN6" si="7">IF(BF7="",NA(),BF7)</f>
        <v>240.67</v>
      </c>
      <c r="BG6" s="22">
        <f t="shared" si="7"/>
        <v>215.47</v>
      </c>
      <c r="BH6" s="22">
        <f t="shared" si="7"/>
        <v>175.63</v>
      </c>
      <c r="BI6" s="22">
        <f t="shared" si="7"/>
        <v>151.97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58.19</v>
      </c>
      <c r="BQ6" s="22">
        <f t="shared" ref="BQ6:BY6" si="8">IF(BQ7="",NA(),BQ7)</f>
        <v>55.82</v>
      </c>
      <c r="BR6" s="22">
        <f t="shared" si="8"/>
        <v>62.7</v>
      </c>
      <c r="BS6" s="22">
        <f t="shared" si="8"/>
        <v>55.13</v>
      </c>
      <c r="BT6" s="22">
        <f t="shared" si="8"/>
        <v>45.43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436.58</v>
      </c>
      <c r="CB6" s="22">
        <f t="shared" ref="CB6:CJ6" si="9">IF(CB7="",NA(),CB7)</f>
        <v>516.79</v>
      </c>
      <c r="CC6" s="22">
        <f t="shared" si="9"/>
        <v>455.44</v>
      </c>
      <c r="CD6" s="22">
        <f t="shared" si="9"/>
        <v>551.70000000000005</v>
      </c>
      <c r="CE6" s="22">
        <f t="shared" si="9"/>
        <v>662.41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70.849999999999994</v>
      </c>
      <c r="CM6" s="22">
        <f t="shared" ref="CM6:CU6" si="10">IF(CM7="",NA(),CM7)</f>
        <v>61.63</v>
      </c>
      <c r="CN6" s="22">
        <f t="shared" si="10"/>
        <v>61.87</v>
      </c>
      <c r="CO6" s="22">
        <f t="shared" si="10"/>
        <v>79.89</v>
      </c>
      <c r="CP6" s="22">
        <f t="shared" si="10"/>
        <v>86.91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80</v>
      </c>
      <c r="CX6" s="22">
        <f t="shared" ref="CX6:DF6" si="11">IF(CX7="",NA(),CX7)</f>
        <v>80</v>
      </c>
      <c r="CY6" s="22">
        <f t="shared" si="11"/>
        <v>80</v>
      </c>
      <c r="CZ6" s="22">
        <f t="shared" si="11"/>
        <v>62.31</v>
      </c>
      <c r="DA6" s="22">
        <f t="shared" si="11"/>
        <v>57.04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473758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99.62</v>
      </c>
      <c r="Q7" s="25">
        <v>5242</v>
      </c>
      <c r="R7" s="25">
        <v>1085</v>
      </c>
      <c r="S7" s="25">
        <v>22</v>
      </c>
      <c r="T7" s="25">
        <v>49.32</v>
      </c>
      <c r="U7" s="25">
        <v>1062</v>
      </c>
      <c r="V7" s="25">
        <v>19.760000000000002</v>
      </c>
      <c r="W7" s="25">
        <v>53.74</v>
      </c>
      <c r="X7" s="25">
        <v>99.45</v>
      </c>
      <c r="Y7" s="25">
        <v>121.69</v>
      </c>
      <c r="Z7" s="25">
        <v>103.01</v>
      </c>
      <c r="AA7" s="25">
        <v>98.97</v>
      </c>
      <c r="AB7" s="25">
        <v>96.63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264.94</v>
      </c>
      <c r="BF7" s="25">
        <v>240.67</v>
      </c>
      <c r="BG7" s="25">
        <v>215.47</v>
      </c>
      <c r="BH7" s="25">
        <v>175.63</v>
      </c>
      <c r="BI7" s="25">
        <v>151.97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58.19</v>
      </c>
      <c r="BQ7" s="25">
        <v>55.82</v>
      </c>
      <c r="BR7" s="25">
        <v>62.7</v>
      </c>
      <c r="BS7" s="25">
        <v>55.13</v>
      </c>
      <c r="BT7" s="25">
        <v>45.43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436.58</v>
      </c>
      <c r="CB7" s="25">
        <v>516.79</v>
      </c>
      <c r="CC7" s="25">
        <v>455.44</v>
      </c>
      <c r="CD7" s="25">
        <v>551.70000000000005</v>
      </c>
      <c r="CE7" s="25">
        <v>662.41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70.849999999999994</v>
      </c>
      <c r="CM7" s="25">
        <v>61.63</v>
      </c>
      <c r="CN7" s="25">
        <v>61.87</v>
      </c>
      <c r="CO7" s="25">
        <v>79.89</v>
      </c>
      <c r="CP7" s="25">
        <v>86.91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80</v>
      </c>
      <c r="CX7" s="25">
        <v>80</v>
      </c>
      <c r="CY7" s="25">
        <v>80</v>
      </c>
      <c r="CZ7" s="25">
        <v>62.31</v>
      </c>
      <c r="DA7" s="25">
        <v>57.04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113</v>
      </c>
      <c r="E13" t="s">
        <v>113</v>
      </c>
      <c r="F13" t="s">
        <v>112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tarama</cp:lastModifiedBy>
  <cp:lastPrinted>2024-02-09T03:59:09Z</cp:lastPrinted>
  <dcterms:created xsi:type="dcterms:W3CDTF">2023-12-05T01:08:09Z</dcterms:created>
  <dcterms:modified xsi:type="dcterms:W3CDTF">2024-02-09T04:00:32Z</dcterms:modified>
  <cp:category/>
</cp:coreProperties>
</file>