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37 久米島町（0202）水道✓下水●\下水道（0202）\"/>
    </mc:Choice>
  </mc:AlternateContent>
  <workbookProtection workbookAlgorithmName="SHA-512" workbookHashValue="EILDKJTN8NeNPo13ER8R8Vfi9h4EIg0OTBVHq1dzOTKIaWtimEgnTr7pFayu8nF/z0KiXLnEYEpkx/QeJGlKpw==" workbookSaltValue="jyd06jUeM8D3ZROSRU1RGg==" workbookSpinCount="100000" lockStructure="1"/>
  <bookViews>
    <workbookView xWindow="0" yWindow="0" windowWidth="23040" windowHeight="90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<sst xmlns="http://schemas.openxmlformats.org/spreadsheetml/2006/main" count="236" uniqueCount="121">
  <si>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</si>
  <si>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</si>
  <si>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</si>
  <si>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</si>
  <si>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</si>
  <si>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</si>
  <si>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</si>
  <si>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</si>
  <si>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</si>
  <si>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</si>
  <si>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</si>
  <si>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</si>
  <si>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</si>
  <si>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</si>
  <si>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</si>
  <si>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</si>
  <si>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</si>
  <si>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</si>
  <si>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</si>
  <si>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</si>
  <si>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</si>
  <si>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</si>
  <si>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</si>
  <si>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</si>
  <si>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</si>
  <si>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</si>
  <si>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</si>
  <si>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</si>
  <si>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</si>
  <si>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</si>
  <si>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</si>
  <si>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</si>
  <si>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</si>
  <si>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</si>
  <si>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</si>
  <si>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</si>
  <si>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</si>
  <si>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</si>
  <si>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</si>
  <si>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</si>
  <si>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</si>
  <si>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</si>
  <si>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</si>
  <si>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</si>
  <si>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</si>
  <si>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</si>
  <si>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</si>
  <si>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</si>
  <si>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</si>
  <si>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</si>
  <si>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</si>
  <si>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</si>
  <si>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</si>
  <si>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</si>
  <si>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</si>
  <si>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</si>
  <si>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</si>
  <si>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</si>
  <si>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</si>
  <si>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</si>
  <si>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</si>
  <si>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</si>
  <si>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</si>
  <si>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</si>
  <si>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</si>
  <si>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</si>
  <si>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</si>
  <si>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</si>
  <si>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</si>
  <si>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</si>
  <si>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</si>
  <si>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</si>
  <si>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</si>
  <si>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</si>
  <si>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</si>
  <si>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</si>
  <si>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</si>
  <si>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</si>
  <si>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</si>
  <si>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</si>
  <si>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</si>
  <si>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</si>
  <si>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</si>
  <si>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</si>
  <si>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</si>
  <si>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</si>
  <si>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</si>
  <si>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</si>
  <si>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</si>
  <si>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</si>
  <si>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</si>
  <si>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</si>
  <si>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</si>
  <si>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</si>
  <si>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</si>
  <si>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</si>
  <si>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</si>
  <si>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</si>
  <si>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</si>
  <si>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</si>
  <si>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</si>
  <si>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</si>
  <si>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</si>
  <si>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</si>
  <si>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</si>
  <si>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</si>
  <si>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</si>
  <si>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</si>
  <si>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</si>
  <si>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</si>
  <si>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</si>
  <si>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</si>
  <si>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</si>
  <si>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</si>
  <si>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</si>
  <si>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</si>
  <si>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</si>
  <si>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</si>
  <si>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経営の健全性及び効率性を図りつつ、今後想定される下水道施設の老朽化対策に向け、水洗化率の向上に努め、下水道事業として独立採算とする経営への取り組みが必要である。</t>
    <phoneticPr fontId="4"/>
  </si>
  <si>
    <t>①収益的収支比率
平成23年度に料金改定があり、以降各年度の収支は黒字となっており健全な状態といえるが、今後の設備更新投資等の財源を確保するためには更なる費用の削減及び接続率の向上に取り組む必要がある。
④企業債残高対事業規模比率
事業は継続しており企業債元利償還金は、一般会計からの繰入金で賄っている。
⑤経費回収率
平成23年度に料金改定しているが十分な料金水準とはいえず経費回収率は平均値を下回っている。汚水処理費のうち資本費が大きい。今後も回収率の向上に努める必要がある。
修繕費の増加分を一般会計繰入金に頼ったため、経費回収率が低下した。
⑥汚水処理原価
平均値を下回っており有取水量の増加により原価は減少傾向にある。今後は、不明水への対策が必要となる。
⑦施設利用率
令和4年度において42.94％と平均値を上回っている。
⑧水洗化率
接続数は微増であるが処理区域内人口の減少により横ばい状態となっている。平均値を大きく下回っており適正な水準の料金に結び付いていない。今後は水洗化率向上のための普及啓蒙活動を強化する必要がある。</t>
    <rPh sb="156" eb="158">
      <t>カイシュウ</t>
    </rPh>
    <rPh sb="241" eb="243">
      <t>シュウゼン</t>
    </rPh>
    <rPh sb="243" eb="244">
      <t>ヒ</t>
    </rPh>
    <rPh sb="245" eb="247">
      <t>ゾウカ</t>
    </rPh>
    <rPh sb="247" eb="248">
      <t>ブン</t>
    </rPh>
    <rPh sb="249" eb="251">
      <t>イッパン</t>
    </rPh>
    <rPh sb="251" eb="253">
      <t>カイケイ</t>
    </rPh>
    <rPh sb="253" eb="255">
      <t>クリイレ</t>
    </rPh>
    <rPh sb="255" eb="256">
      <t>キン</t>
    </rPh>
    <rPh sb="257" eb="258">
      <t>タヨ</t>
    </rPh>
    <rPh sb="263" eb="265">
      <t>ケイヒ</t>
    </rPh>
    <rPh sb="265" eb="267">
      <t>カイシュウ</t>
    </rPh>
    <rPh sb="267" eb="268">
      <t>リツ</t>
    </rPh>
    <rPh sb="269" eb="271">
      <t>テイカ</t>
    </rPh>
    <phoneticPr fontId="4"/>
  </si>
  <si>
    <t>③管渠改善率
供用開始から26年経過しているが、現段階での管路更新の必要性は低いが、最終処分場と中継ポンプ設備の故障に伴う修繕が増えてきている。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</si>
</sst>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0.75</c:v>
                </c:pt>
                <c:pt idx="1">
                  <c:v>0.49</c:v>
                </c:pt>
                <c:pt idx="2">
                  <c:v>0.53</c:v>
                </c:pt>
                <c:pt idx="3">
                  <c:v>0.42</c:v>
                </c:pt>
                <c:pt idx="4">
                  <c:v>0.13</c:v>
                </c:pt>
              </c:numCache>
            </c:numRef>
          </c:val>
          <c:extLst>
            <c:ext xmlns:c16="http://schemas.microsoft.com/office/drawing/2014/chart" uri="{C3380CC4-5D6E-409C-BE32-E72D297353CC}">
              <c16:uniqueId val="{00000000-B3CC-4AC2-8C28-3E18051044A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B3CC-4AC2-8C28-3E18051044A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42.94</c:v>
                </c:pt>
                <c:pt idx="1">
                  <c:v>42.94</c:v>
                </c:pt>
                <c:pt idx="2">
                  <c:v>42.94</c:v>
                </c:pt>
                <c:pt idx="3">
                  <c:v>42.94</c:v>
                </c:pt>
                <c:pt idx="4">
                  <c:v>42.94</c:v>
                </c:pt>
              </c:numCache>
            </c:numRef>
          </c:val>
          <c:extLst>
            <c:ext xmlns:c16="http://schemas.microsoft.com/office/drawing/2014/chart" uri="{C3380CC4-5D6E-409C-BE32-E72D297353CC}">
              <c16:uniqueId val="{00000000-79E2-4D09-B808-67E7218159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79E2-4D09-B808-67E7218159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64.83</c:v>
                </c:pt>
                <c:pt idx="1">
                  <c:v>69.14</c:v>
                </c:pt>
                <c:pt idx="2">
                  <c:v>69.8</c:v>
                </c:pt>
                <c:pt idx="3">
                  <c:v>73.680000000000007</c:v>
                </c:pt>
                <c:pt idx="4">
                  <c:v>69.37</c:v>
                </c:pt>
              </c:numCache>
            </c:numRef>
          </c:val>
          <c:extLst>
            <c:ext xmlns:c16="http://schemas.microsoft.com/office/drawing/2014/chart" uri="{C3380CC4-5D6E-409C-BE32-E72D297353CC}">
              <c16:uniqueId val="{00000000-7FDF-4567-9C15-5C9AE2E60D8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7FDF-4567-9C15-5C9AE2E60D8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109.98</c:v>
                </c:pt>
                <c:pt idx="1">
                  <c:v>105.14</c:v>
                </c:pt>
                <c:pt idx="2">
                  <c:v>106.05</c:v>
                </c:pt>
                <c:pt idx="3">
                  <c:v>103.69</c:v>
                </c:pt>
                <c:pt idx="4">
                  <c:v>99.4</c:v>
                </c:pt>
              </c:numCache>
            </c:numRef>
          </c:val>
          <c:extLst>
            <c:ext xmlns:c16="http://schemas.microsoft.com/office/drawing/2014/chart" uri="{C3380CC4-5D6E-409C-BE32-E72D297353CC}">
              <c16:uniqueId val="{00000000-8338-487C-A2B9-CC7580D386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38-487C-A2B9-CC7580D386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4E-4E9A-8991-CD804B837DD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4E-4E9A-8991-CD804B837DD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22-43A9-B23A-CDBF660B13B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22-43A9-B23A-CDBF660B13B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D1-4221-BF8B-E782C82EC90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D1-4221-BF8B-E782C82EC90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E5-46BD-B8AE-42DBEDA0652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E5-46BD-B8AE-42DBEDA0652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8F-4D90-96CF-1402A084CAF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F18F-4D90-96CF-1402A084CAF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60.27</c:v>
                </c:pt>
                <c:pt idx="1">
                  <c:v>58.57</c:v>
                </c:pt>
                <c:pt idx="2">
                  <c:v>59.56</c:v>
                </c:pt>
                <c:pt idx="3">
                  <c:v>56.43</c:v>
                </c:pt>
                <c:pt idx="4">
                  <c:v>41.02</c:v>
                </c:pt>
              </c:numCache>
            </c:numRef>
          </c:val>
          <c:extLst>
            <c:ext xmlns:c16="http://schemas.microsoft.com/office/drawing/2014/chart" uri="{C3380CC4-5D6E-409C-BE32-E72D297353CC}">
              <c16:uniqueId val="{00000000-6B30-474D-9BEB-4680A129A23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6B30-474D-9BEB-4680A129A23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145.81</c:v>
                </c:pt>
                <c:pt idx="1">
                  <c:v>150</c:v>
                </c:pt>
                <c:pt idx="2">
                  <c:v>150</c:v>
                </c:pt>
                <c:pt idx="3">
                  <c:v>156.5</c:v>
                </c:pt>
                <c:pt idx="4">
                  <c:v>200.09</c:v>
                </c:pt>
              </c:numCache>
            </c:numRef>
          </c:val>
          <c:extLst>
            <c:ext xmlns:c16="http://schemas.microsoft.com/office/drawing/2014/chart" uri="{C3380CC4-5D6E-409C-BE32-E72D297353CC}">
              <c16:uniqueId val="{00000000-3C00-487F-90A9-E78F47A7690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3C00-487F-90A9-E78F47A7690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久米島町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7413</v>
      </c>
      <c r="AM8" s="42"/>
      <c r="AN8" s="42"/>
      <c r="AO8" s="42"/>
      <c r="AP8" s="42"/>
      <c r="AQ8" s="42"/>
      <c r="AR8" s="42"/>
      <c r="AS8" s="42"/>
      <c r="AT8" s="35">
        <f>データ!T6</f>
        <v>63.65</v>
      </c>
      <c r="AU8" s="35"/>
      <c r="AV8" s="35"/>
      <c r="AW8" s="35"/>
      <c r="AX8" s="35"/>
      <c r="AY8" s="35"/>
      <c r="AZ8" s="35"/>
      <c r="BA8" s="35"/>
      <c r="BB8" s="35">
        <f>データ!U6</f>
        <v>116.47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63.64</v>
      </c>
      <c r="Q10" s="35"/>
      <c r="R10" s="35"/>
      <c r="S10" s="35"/>
      <c r="T10" s="35"/>
      <c r="U10" s="35"/>
      <c r="V10" s="35"/>
      <c r="W10" s="35">
        <f>データ!Q6</f>
        <v>89.29</v>
      </c>
      <c r="X10" s="35"/>
      <c r="Y10" s="35"/>
      <c r="Z10" s="35"/>
      <c r="AA10" s="35"/>
      <c r="AB10" s="35"/>
      <c r="AC10" s="35"/>
      <c r="AD10" s="42">
        <f>データ!R6</f>
        <v>1513</v>
      </c>
      <c r="AE10" s="42"/>
      <c r="AF10" s="42"/>
      <c r="AG10" s="42"/>
      <c r="AH10" s="42"/>
      <c r="AI10" s="42"/>
      <c r="AJ10" s="42"/>
      <c r="AK10" s="2"/>
      <c r="AL10" s="42">
        <f>データ!V6</f>
        <v>4633</v>
      </c>
      <c r="AM10" s="42"/>
      <c r="AN10" s="42"/>
      <c r="AO10" s="42"/>
      <c r="AP10" s="42"/>
      <c r="AQ10" s="42"/>
      <c r="AR10" s="42"/>
      <c r="AS10" s="42"/>
      <c r="AT10" s="35">
        <f>データ!W6</f>
        <v>2.93</v>
      </c>
      <c r="AU10" s="35"/>
      <c r="AV10" s="35"/>
      <c r="AW10" s="35"/>
      <c r="AX10" s="35"/>
      <c r="AY10" s="35"/>
      <c r="AZ10" s="35"/>
      <c r="BA10" s="35"/>
      <c r="BB10" s="35">
        <f>データ!X6</f>
        <v>1581.23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8OwoBBvc+EqfAXOA/5jGlHhXFqeLUtzYrXdQSsbNmuaVJfqY6mt88Ql8xwpmqVEamaOUhG565/4TeJTrbdjGiA==" saltValue="E4Yke0uY5IOUFwAZOFoN+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473618</v>
      </c>
      <c r="D6" s="19">
        <f t="shared" si="3"/>
        <v>47</v>
      </c>
      <c r="E6" s="19">
        <f t="shared" si="3"/>
        <v>17</v>
      </c>
      <c r="F6" s="19">
        <f t="shared" si="3"/>
        <v>4</v>
      </c>
      <c r="G6" s="19">
        <f t="shared" si="3"/>
        <v>0</v>
      </c>
      <c r="H6" s="19" t="str">
        <f t="shared" si="3"/>
        <v>沖縄県　久米島町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63.64</v>
      </c>
      <c r="Q6" s="20">
        <f t="shared" si="3"/>
        <v>89.29</v>
      </c>
      <c r="R6" s="20">
        <f t="shared" si="3"/>
        <v>1513</v>
      </c>
      <c r="S6" s="20">
        <f t="shared" si="3"/>
        <v>7413</v>
      </c>
      <c r="T6" s="20">
        <f t="shared" si="3"/>
        <v>63.65</v>
      </c>
      <c r="U6" s="20">
        <f t="shared" si="3"/>
        <v>116.47</v>
      </c>
      <c r="V6" s="20">
        <f t="shared" si="3"/>
        <v>4633</v>
      </c>
      <c r="W6" s="20">
        <f t="shared" si="3"/>
        <v>2.93</v>
      </c>
      <c r="X6" s="20">
        <f t="shared" si="3"/>
        <v>1581.23</v>
      </c>
      <c r="Y6" s="21">
        <f>IF(Y7="",NA(),Y7)</f>
        <v>109.98</v>
      </c>
      <c r="Z6" s="21">
        <f t="shared" ref="Z6:AH6" si="4">IF(Z7="",NA(),Z7)</f>
        <v>105.14</v>
      </c>
      <c r="AA6" s="21">
        <f t="shared" si="4"/>
        <v>106.05</v>
      </c>
      <c r="AB6" s="21">
        <f t="shared" si="4"/>
        <v>103.69</v>
      </c>
      <c r="AC6" s="21">
        <f t="shared" si="4"/>
        <v>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60.27</v>
      </c>
      <c r="BR6" s="21">
        <f t="shared" ref="BR6:BZ6" si="8">IF(BR7="",NA(),BR7)</f>
        <v>58.57</v>
      </c>
      <c r="BS6" s="21">
        <f t="shared" si="8"/>
        <v>59.56</v>
      </c>
      <c r="BT6" s="21">
        <f t="shared" si="8"/>
        <v>56.43</v>
      </c>
      <c r="BU6" s="21">
        <f t="shared" si="8"/>
        <v>41.02</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145.81</v>
      </c>
      <c r="CC6" s="21">
        <f t="shared" ref="CC6:CK6" si="9">IF(CC7="",NA(),CC7)</f>
        <v>150</v>
      </c>
      <c r="CD6" s="21">
        <f t="shared" si="9"/>
        <v>150</v>
      </c>
      <c r="CE6" s="21">
        <f t="shared" si="9"/>
        <v>156.5</v>
      </c>
      <c r="CF6" s="21">
        <f t="shared" si="9"/>
        <v>200.09</v>
      </c>
      <c r="CG6" s="21">
        <f t="shared" si="9"/>
        <v>230.02</v>
      </c>
      <c r="CH6" s="21">
        <f t="shared" si="9"/>
        <v>228.47</v>
      </c>
      <c r="CI6" s="21">
        <f t="shared" si="9"/>
        <v>224.88</v>
      </c>
      <c r="CJ6" s="21">
        <f t="shared" si="9"/>
        <v>228.64</v>
      </c>
      <c r="CK6" s="21">
        <f t="shared" si="9"/>
        <v>239.46</v>
      </c>
      <c r="CL6" s="20" t="str">
        <f>IF(CL7="","",IF(CL7="-","【-】","【"&amp;SUBSTITUTE(TEXT(CL7,"#,##0.00"),"-","△")&amp;"】"))</f>
        <v>【220.62】</v>
      </c>
      <c r="CM6" s="21">
        <f>IF(CM7="",NA(),CM7)</f>
        <v>42.94</v>
      </c>
      <c r="CN6" s="21">
        <f t="shared" ref="CN6:CV6" si="10">IF(CN7="",NA(),CN7)</f>
        <v>42.94</v>
      </c>
      <c r="CO6" s="21">
        <f t="shared" si="10"/>
        <v>42.94</v>
      </c>
      <c r="CP6" s="21">
        <f t="shared" si="10"/>
        <v>42.94</v>
      </c>
      <c r="CQ6" s="21">
        <f t="shared" si="10"/>
        <v>42.94</v>
      </c>
      <c r="CR6" s="21">
        <f t="shared" si="10"/>
        <v>42.56</v>
      </c>
      <c r="CS6" s="21">
        <f t="shared" si="10"/>
        <v>42.47</v>
      </c>
      <c r="CT6" s="21">
        <f t="shared" si="10"/>
        <v>42.4</v>
      </c>
      <c r="CU6" s="21">
        <f t="shared" si="10"/>
        <v>42.28</v>
      </c>
      <c r="CV6" s="21">
        <f t="shared" si="10"/>
        <v>41.06</v>
      </c>
      <c r="CW6" s="20" t="str">
        <f>IF(CW7="","",IF(CW7="-","【-】","【"&amp;SUBSTITUTE(TEXT(CW7,"#,##0.00"),"-","△")&amp;"】"))</f>
        <v>【42.22】</v>
      </c>
      <c r="CX6" s="21">
        <f>IF(CX7="",NA(),CX7)</f>
        <v>64.83</v>
      </c>
      <c r="CY6" s="21">
        <f t="shared" ref="CY6:DG6" si="11">IF(CY7="",NA(),CY7)</f>
        <v>69.14</v>
      </c>
      <c r="CZ6" s="21">
        <f t="shared" si="11"/>
        <v>69.8</v>
      </c>
      <c r="DA6" s="21">
        <f t="shared" si="11"/>
        <v>73.680000000000007</v>
      </c>
      <c r="DB6" s="21">
        <f t="shared" si="11"/>
        <v>69.37</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0.75</v>
      </c>
      <c r="EF6" s="21">
        <f t="shared" ref="EF6:EN6" si="14">IF(EF7="",NA(),EF7)</f>
        <v>0.49</v>
      </c>
      <c r="EG6" s="21">
        <f t="shared" si="14"/>
        <v>0.53</v>
      </c>
      <c r="EH6" s="21">
        <f t="shared" si="14"/>
        <v>0.42</v>
      </c>
      <c r="EI6" s="21">
        <f t="shared" si="14"/>
        <v>0.13</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473618</v>
      </c>
      <c r="D7" s="23">
        <v>47</v>
      </c>
      <c r="E7" s="23">
        <v>17</v>
      </c>
      <c r="F7" s="23">
        <v>4</v>
      </c>
      <c r="G7" s="23">
        <v>0</v>
      </c>
      <c r="H7" s="23" t="s">
        <v>98</v>
      </c>
      <c r="I7" s="23" t="s">
        <v>99</v>
      </c>
      <c r="J7" s="23" t="s">
        <v>100</v>
      </c>
      <c r="K7" s="23" t="s">
        <v>101</v>
      </c>
      <c r="L7" s="23" t="s">
        <v>102</v>
      </c>
      <c r="M7" s="23" t="s">
        <v>103</v>
      </c>
      <c r="N7" s="24" t="s">
        <v>104</v>
      </c>
      <c r="O7" s="24" t="s">
        <v>105</v>
      </c>
      <c r="P7" s="24">
        <v>63.64</v>
      </c>
      <c r="Q7" s="24">
        <v>89.29</v>
      </c>
      <c r="R7" s="24">
        <v>1513</v>
      </c>
      <c r="S7" s="24">
        <v>7413</v>
      </c>
      <c r="T7" s="24">
        <v>63.65</v>
      </c>
      <c r="U7" s="24">
        <v>116.47</v>
      </c>
      <c r="V7" s="24">
        <v>4633</v>
      </c>
      <c r="W7" s="24">
        <v>2.93</v>
      </c>
      <c r="X7" s="24">
        <v>1581.23</v>
      </c>
      <c r="Y7" s="24">
        <v>109.98</v>
      </c>
      <c r="Z7" s="24">
        <v>105.14</v>
      </c>
      <c r="AA7" s="24">
        <v>106.05</v>
      </c>
      <c r="AB7" s="24">
        <v>103.69</v>
      </c>
      <c r="AC7" s="24">
        <v>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60.27</v>
      </c>
      <c r="BR7" s="24">
        <v>58.57</v>
      </c>
      <c r="BS7" s="24">
        <v>59.56</v>
      </c>
      <c r="BT7" s="24">
        <v>56.43</v>
      </c>
      <c r="BU7" s="24">
        <v>41.02</v>
      </c>
      <c r="BV7" s="24">
        <v>72.260000000000005</v>
      </c>
      <c r="BW7" s="24">
        <v>71.84</v>
      </c>
      <c r="BX7" s="24">
        <v>73.36</v>
      </c>
      <c r="BY7" s="24">
        <v>72.599999999999994</v>
      </c>
      <c r="BZ7" s="24">
        <v>69.430000000000007</v>
      </c>
      <c r="CA7" s="24">
        <v>73.78</v>
      </c>
      <c r="CB7" s="24">
        <v>145.81</v>
      </c>
      <c r="CC7" s="24">
        <v>150</v>
      </c>
      <c r="CD7" s="24">
        <v>150</v>
      </c>
      <c r="CE7" s="24">
        <v>156.5</v>
      </c>
      <c r="CF7" s="24">
        <v>200.09</v>
      </c>
      <c r="CG7" s="24">
        <v>230.02</v>
      </c>
      <c r="CH7" s="24">
        <v>228.47</v>
      </c>
      <c r="CI7" s="24">
        <v>224.88</v>
      </c>
      <c r="CJ7" s="24">
        <v>228.64</v>
      </c>
      <c r="CK7" s="24">
        <v>239.46</v>
      </c>
      <c r="CL7" s="24">
        <v>220.62</v>
      </c>
      <c r="CM7" s="24">
        <v>42.94</v>
      </c>
      <c r="CN7" s="24">
        <v>42.94</v>
      </c>
      <c r="CO7" s="24">
        <v>42.94</v>
      </c>
      <c r="CP7" s="24">
        <v>42.94</v>
      </c>
      <c r="CQ7" s="24">
        <v>42.94</v>
      </c>
      <c r="CR7" s="24">
        <v>42.56</v>
      </c>
      <c r="CS7" s="24">
        <v>42.47</v>
      </c>
      <c r="CT7" s="24">
        <v>42.4</v>
      </c>
      <c r="CU7" s="24">
        <v>42.28</v>
      </c>
      <c r="CV7" s="24">
        <v>41.06</v>
      </c>
      <c r="CW7" s="24">
        <v>42.22</v>
      </c>
      <c r="CX7" s="24">
        <v>64.83</v>
      </c>
      <c r="CY7" s="24">
        <v>69.14</v>
      </c>
      <c r="CZ7" s="24">
        <v>69.8</v>
      </c>
      <c r="DA7" s="24">
        <v>73.680000000000007</v>
      </c>
      <c r="DB7" s="24">
        <v>69.37</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0.75</v>
      </c>
      <c r="EF7" s="24">
        <v>0.49</v>
      </c>
      <c r="EG7" s="24">
        <v>0.53</v>
      </c>
      <c r="EH7" s="24">
        <v>0.42</v>
      </c>
      <c r="EI7" s="24">
        <v>0.13</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114</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2023-12-12T02:51:25Z</dcterms:created>
  <dcterms:modified xsi:type="dcterms:W3CDTF">2024-02-05T02:59:00Z</dcterms:modified>
  <cp:category/>
</cp:coreProperties>
</file>