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mointnas.motobu.local\上下水道課\業務班\03_各報告物\2.2〆切　公営企業に係る経営比較分析表（令和４年度決算）の分析等について\02経営比較分析表（法適）\"/>
    </mc:Choice>
  </mc:AlternateContent>
  <workbookProtection workbookAlgorithmName="SHA-512" workbookHashValue="qDknqJF8msCBtHVcuEbv1FTLWmFumC3wZrpwZdw7dfPCTl8gXzpgYxvyoT89VuwY+nuJHOcaJWoU4Pv1X60YGQ==" workbookSaltValue="Zz3/RHO9gGkDb9fncr2oZg==" workbookSpinCount="100000" lockStructure="1"/>
  <bookViews>
    <workbookView xWindow="0" yWindow="0" windowWidth="24000" windowHeight="9540"/>
  </bookViews>
  <sheets>
    <sheet name="法適用_水道事業" sheetId="4" r:id="rId1"/>
    <sheet name="データ" sheetId="5" state="hidden" r:id="rId2"/>
  </sheets>
  <calcPr calcId="162913"/>
  <extLst>
    <ext uri="{140A7094-0E35-4892-8432-C4D2E57EDEB5}">
      <x15:workbookPr chartTrackingRefBase="1"/>
    </ext>
  </extLst>
</workbook>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<sst xmlns="http://schemas.openxmlformats.org/spreadsheetml/2006/main" count="228" uniqueCount="113">
  <si>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</si>
  <si>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</si>
  <si>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</si>
  <si>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</si>
  <si>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</si>
  <si>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</si>
  <si>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</si>
  <si>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</si>
  <si>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</si>
  <si>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</si>
  <si>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</si>
  <si>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</si>
  <si>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</si>
  <si>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</si>
  <si>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</si>
  <si>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</si>
  <si>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</si>
  <si>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</si>
  <si>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</si>
  <si>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</si>
  <si>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</si>
  <si>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</si>
  <si>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</si>
  <si>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</si>
  <si>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</si>
  <si>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</si>
  <si>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</si>
  <si>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</si>
  <si>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</si>
  <si>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</si>
  <si>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</si>
  <si>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</si>
  <si>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</si>
  <si>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</si>
  <si>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</si>
  <si>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</si>
  <si>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</si>
  <si>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</si>
  <si>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</si>
  <si>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</si>
  <si>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</si>
  <si>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</si>
  <si>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</si>
  <si>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</si>
  <si>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</si>
  <si>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</si>
  <si>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</si>
  <si>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</si>
  <si>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</si>
  <si>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</si>
  <si>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</si>
  <si>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</si>
  <si>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</si>
  <si>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</si>
  <si>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</si>
  <si>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</si>
  <si>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</si>
  <si>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</si>
  <si>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</si>
  <si>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</si>
  <si>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</si>
  <si>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</si>
  <si>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</si>
  <si>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</si>
  <si>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</si>
  <si>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</si>
  <si>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</si>
  <si>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</si>
  <si>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</si>
  <si>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</si>
  <si>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</si>
  <si>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</si>
  <si>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</si>
  <si>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</si>
  <si>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</si>
  <si>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</si>
  <si>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</si>
  <si>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</si>
  <si>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</si>
  <si>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</si>
  <si>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</si>
  <si>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</si>
  <si>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</si>
  <si>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</si>
  <si>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</si>
  <si>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</si>
  <si>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</si>
  <si>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</si>
  <si>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</si>
  <si>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</si>
  <si>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</si>
  <si>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</si>
  <si>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</si>
  <si>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本部町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</si>
  <si>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</si>
  <si>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</si>
  <si>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</si>
  <si>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</si>
  <si>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</si>
  <si>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</si>
  <si>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</si>
  <si>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</si>
  <si>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</si>
  <si>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</si>
  <si>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</si>
  <si>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</si>
  <si>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</si>
  <si>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</si>
  <si>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</si>
  <si>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</si>
  <si>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①各年度の収支は黒字となっており、また平均値を上回っていることから健全な状況といえる。　　　       　　②H25で累積欠損金は解消され、以後も欠損額は無い。　　　　　　　　　　　　　　　　　　　　　　　③現状では支払能力は維持しているが、新浄水場改築更新事業に伴う企業債等の負担額が増加していくと予想している。　　　　　　　　　　　　　　　　　　　　　　　　　　　　　　　　　　　④新浄水場改築更新事業に伴い債務残高は増加していく。　　　　　　　　　　　　　　　　　　　　　   ⑤100％を上回っており、料金は適正である。　　　　　　⑥平均値を下回っており、費用は効率的である。　　　　⑦平均値を上回っており、施設を効率的に使えている。　　　　　　　　　　　　　　　　　　　　　　　　　　　　　　　　　　　　　　　　　⑧比率が減少傾向にある。漏水が多くなっていると考えられる。　　　　　　　　　　　　　　　　　　　　　　　　　　　　　　　　　　　　　　　　　　　　　　　　　　　　　　　　　　　　　　　　　　　　　　　　　　　　　　　　　　　　　　　　　　総評：上記から経営状況は健全であると考える。しかし、物価高騰に伴う様々な価格の値上げや、今後の設備投資を踏まえ、給水収益を上げる取り組みや経費削減を行い、安定した経営基盤を維持していく必要がある。また、有収率が減ってきているため、原因追究を今後も継続的に行う必要がある。　　　　　　　　　　　　　　　　　　　　　　　　　　　　　　　　　　　　　　　　　　　　　　　　　　　　　　　　　　　　　　　　　　　　　　　　　　　　　　　　　　　　　　　　　　　　　　　　　　　　　　　　　　　　　　　　　　　　　　　　　　　　　　　　　　　　　　　　　　　　　　　　　　　　　　　　　　　　　　　　　　　　　　　　　　　　　　　　　　　　　　　　　　　　　　　　　　　　　　　　　　　　　　　　　</t>
    <rPh sb="508" eb="510">
      <t>ブッカ</t>
    </rPh>
    <rPh sb="510" eb="512">
      <t>コウトウ</t>
    </rPh>
    <rPh sb="513" eb="514">
      <t>トモナ</t>
    </rPh>
    <rPh sb="515" eb="517">
      <t>サマザマ</t>
    </rPh>
    <rPh sb="518" eb="520">
      <t>カカク</t>
    </rPh>
    <rPh sb="521" eb="523">
      <t>ネア</t>
    </rPh>
    <rPh sb="534" eb="535">
      <t>フ</t>
    </rPh>
    <rPh sb="559" eb="561">
      <t>アンテイ</t>
    </rPh>
    <rPh sb="563" eb="565">
      <t>ケイエイ</t>
    </rPh>
    <rPh sb="565" eb="567">
      <t>キバン</t>
    </rPh>
    <rPh sb="568" eb="570">
      <t>イジ</t>
    </rPh>
    <phoneticPr fontId="4"/>
  </si>
  <si>
    <t>①H26から上昇傾向であることから、施設等が耐用年数を超えている可能性が高い。　　　　　　　　   　　　　②平均値を大きく上回っていることから、老朽管が多くなっている。　　　　　　　　　　　　　　　　　　　　　　　　　　　　　　　　　　　　③H27以降、管路更新は行えていない状況が続いていたが、R4年度より予算の範囲内で可能な限り更新を行っていく。　　　　　　　　　　　　　　　　　　　　　　　　　　　　　　　　　　　　　　　　　　　　　　　　　　　　　　　　　　　　　　　　　　　　　　　　　総評：H30年度からR8年度にかけての新浄水場施設への設備投資が始まっているため、経営面の観点から管路更新に多額の費用を支出することは困難であるものの、更新の優先順位を定め、経営に影響のない範囲にて定期的に管路更新を行っていく予定である。</t>
    <rPh sb="139" eb="141">
      <t>ジョウキョウ</t>
    </rPh>
    <rPh sb="142" eb="143">
      <t>ツヅ</t>
    </rPh>
    <rPh sb="151" eb="153">
      <t>ネンド</t>
    </rPh>
    <rPh sb="155" eb="157">
      <t>ヨサン</t>
    </rPh>
    <rPh sb="158" eb="161">
      <t>ハンイナイ</t>
    </rPh>
    <rPh sb="162" eb="164">
      <t>カノウ</t>
    </rPh>
    <rPh sb="165" eb="166">
      <t>カギ</t>
    </rPh>
    <rPh sb="167" eb="169">
      <t>コウシン</t>
    </rPh>
    <rPh sb="170" eb="171">
      <t>オコナ</t>
    </rPh>
    <rPh sb="268" eb="269">
      <t>シン</t>
    </rPh>
    <rPh sb="269" eb="272">
      <t>ジョウスイジョウ</t>
    </rPh>
    <rPh sb="294" eb="296">
      <t>カンテン</t>
    </rPh>
    <rPh sb="303" eb="305">
      <t>タガク</t>
    </rPh>
    <rPh sb="306" eb="308">
      <t>ヒヨウ</t>
    </rPh>
    <rPh sb="309" eb="311">
      <t>シシュツ</t>
    </rPh>
    <phoneticPr fontId="4"/>
  </si>
  <si>
    <t>①各年度の収支は黒字となっており健全な状況といえるが、今後の設備投資や物価高騰などを踏まえ、安定した経営基盤を維持していくための計画を立てていく必要がある。
②H26から管路経年化率が上昇傾向であることから、施設等が耐用年数を超えている可能性が高い。　　　　　　　　   　　　　③管路経年化率が平均値を大きく上回っていることから、老朽管が多くなっている。　　　　　　　　　　　　　　　　　　　　　　　　　　　　　　　　　　　　④H27以降、管路更新は行えていない状況が続いていたが、R4年度より予算の範囲内で可能な限り更新を行っていく。　　　　　　　　　　　　　　　　　　　　　　　　　　　　　　　　　　　　　　　　　　　　　　　　　　　　　　　　　　　　　　　　　　　　　　　　　　総評：安定した経営基盤を維持していくための計画を立てつつ、経営に影響のない範囲にて管路更新を行っていく予定である。</t>
    <rPh sb="27" eb="29">
      <t>コンゴ</t>
    </rPh>
    <rPh sb="30" eb="32">
      <t>セツビ</t>
    </rPh>
    <rPh sb="32" eb="34">
      <t>トウシ</t>
    </rPh>
    <rPh sb="35" eb="37">
      <t>ブッカ</t>
    </rPh>
    <rPh sb="37" eb="39">
      <t>コウトウ</t>
    </rPh>
    <rPh sb="42" eb="43">
      <t>フ</t>
    </rPh>
    <rPh sb="64" eb="66">
      <t>ケイカク</t>
    </rPh>
    <rPh sb="67" eb="68">
      <t>タ</t>
    </rPh>
    <rPh sb="85" eb="87">
      <t>カンロ</t>
    </rPh>
    <rPh sb="87" eb="89">
      <t>ケイネン</t>
    </rPh>
    <rPh sb="90" eb="91">
      <t>リツ</t>
    </rPh>
    <rPh sb="367" eb="368">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</si>
</sst>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0.25</c:v>
                </c:pt>
              </c:numCache>
            </c:numRef>
          </c:val>
          <c:extLst>
            <c:ext xmlns:c16="http://schemas.microsoft.com/office/drawing/2014/chart" uri="{C3380CC4-5D6E-409C-BE32-E72D297353CC}">
              <c16:uniqueId val="{00000000-2902-4830-97D8-978A5E91404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2902-4830-97D8-978A5E91404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60.59</c:v>
                </c:pt>
                <c:pt idx="1">
                  <c:v>58.94</c:v>
                </c:pt>
                <c:pt idx="2">
                  <c:v>55.84</c:v>
                </c:pt>
                <c:pt idx="3">
                  <c:v>57.1</c:v>
                </c:pt>
                <c:pt idx="4">
                  <c:v>61.58</c:v>
                </c:pt>
              </c:numCache>
            </c:numRef>
          </c:val>
          <c:extLst>
            <c:ext xmlns:c16="http://schemas.microsoft.com/office/drawing/2014/chart" uri="{C3380CC4-5D6E-409C-BE32-E72D297353CC}">
              <c16:uniqueId val="{00000000-FB0D-4332-8CBF-BB1138E65C2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FB0D-4332-8CBF-BB1138E65C2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80.05</c:v>
                </c:pt>
                <c:pt idx="1">
                  <c:v>82.39</c:v>
                </c:pt>
                <c:pt idx="2">
                  <c:v>79.319999999999993</c:v>
                </c:pt>
                <c:pt idx="3">
                  <c:v>79.010000000000005</c:v>
                </c:pt>
                <c:pt idx="4">
                  <c:v>79.58</c:v>
                </c:pt>
              </c:numCache>
            </c:numRef>
          </c:val>
          <c:extLst>
            <c:ext xmlns:c16="http://schemas.microsoft.com/office/drawing/2014/chart" uri="{C3380CC4-5D6E-409C-BE32-E72D297353CC}">
              <c16:uniqueId val="{00000000-773C-449A-AC37-2750CC58CB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773C-449A-AC37-2750CC58CB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116.66</c:v>
                </c:pt>
                <c:pt idx="1">
                  <c:v>119.83</c:v>
                </c:pt>
                <c:pt idx="2">
                  <c:v>112.48</c:v>
                </c:pt>
                <c:pt idx="3">
                  <c:v>112.69</c:v>
                </c:pt>
                <c:pt idx="4">
                  <c:v>118.9</c:v>
                </c:pt>
              </c:numCache>
            </c:numRef>
          </c:val>
          <c:extLst>
            <c:ext xmlns:c16="http://schemas.microsoft.com/office/drawing/2014/chart" uri="{C3380CC4-5D6E-409C-BE32-E72D297353CC}">
              <c16:uniqueId val="{00000000-37AE-4C59-B8BC-C7109A16B6A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37AE-4C59-B8BC-C7109A16B6A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62.01</c:v>
                </c:pt>
                <c:pt idx="1">
                  <c:v>63.76</c:v>
                </c:pt>
                <c:pt idx="2">
                  <c:v>65.459999999999994</c:v>
                </c:pt>
                <c:pt idx="3">
                  <c:v>66.78</c:v>
                </c:pt>
                <c:pt idx="4">
                  <c:v>69.31</c:v>
                </c:pt>
              </c:numCache>
            </c:numRef>
          </c:val>
          <c:extLst>
            <c:ext xmlns:c16="http://schemas.microsoft.com/office/drawing/2014/chart" uri="{C3380CC4-5D6E-409C-BE32-E72D297353CC}">
              <c16:uniqueId val="{00000000-BFB6-457F-99A5-E44CA68E6EE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BFB6-457F-99A5-E44CA68E6EE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33.03</c:v>
                </c:pt>
                <c:pt idx="1">
                  <c:v>36.14</c:v>
                </c:pt>
                <c:pt idx="2">
                  <c:v>39.65</c:v>
                </c:pt>
                <c:pt idx="3">
                  <c:v>42.06</c:v>
                </c:pt>
                <c:pt idx="4">
                  <c:v>49.8</c:v>
                </c:pt>
              </c:numCache>
            </c:numRef>
          </c:val>
          <c:extLst>
            <c:ext xmlns:c16="http://schemas.microsoft.com/office/drawing/2014/chart" uri="{C3380CC4-5D6E-409C-BE32-E72D297353CC}">
              <c16:uniqueId val="{00000000-F588-421F-9700-02A74D79CC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F588-421F-9700-02A74D79CC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A7-4B20-9524-B3DE11FF6C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39A7-4B20-9524-B3DE11FF6C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254.98</c:v>
                </c:pt>
                <c:pt idx="1">
                  <c:v>239.84</c:v>
                </c:pt>
                <c:pt idx="2">
                  <c:v>312.37</c:v>
                </c:pt>
                <c:pt idx="3">
                  <c:v>257.33999999999997</c:v>
                </c:pt>
                <c:pt idx="4">
                  <c:v>250.89</c:v>
                </c:pt>
              </c:numCache>
            </c:numRef>
          </c:val>
          <c:extLst>
            <c:ext xmlns:c16="http://schemas.microsoft.com/office/drawing/2014/chart" uri="{C3380CC4-5D6E-409C-BE32-E72D297353CC}">
              <c16:uniqueId val="{00000000-629C-42BC-805D-102B8AAC1E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629C-42BC-805D-102B8AAC1E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224.1</c:v>
                </c:pt>
                <c:pt idx="1">
                  <c:v>201.43</c:v>
                </c:pt>
                <c:pt idx="2">
                  <c:v>253.06</c:v>
                </c:pt>
                <c:pt idx="3">
                  <c:v>220.97</c:v>
                </c:pt>
                <c:pt idx="4">
                  <c:v>188.47</c:v>
                </c:pt>
              </c:numCache>
            </c:numRef>
          </c:val>
          <c:extLst>
            <c:ext xmlns:c16="http://schemas.microsoft.com/office/drawing/2014/chart" uri="{C3380CC4-5D6E-409C-BE32-E72D297353CC}">
              <c16:uniqueId val="{00000000-EBFD-4388-A38A-0A7D1C0F2D4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EBFD-4388-A38A-0A7D1C0F2D4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117.54</c:v>
                </c:pt>
                <c:pt idx="1">
                  <c:v>121.56</c:v>
                </c:pt>
                <c:pt idx="2">
                  <c:v>104.21</c:v>
                </c:pt>
                <c:pt idx="3">
                  <c:v>112.72</c:v>
                </c:pt>
                <c:pt idx="4">
                  <c:v>119.9</c:v>
                </c:pt>
              </c:numCache>
            </c:numRef>
          </c:val>
          <c:extLst>
            <c:ext xmlns:c16="http://schemas.microsoft.com/office/drawing/2014/chart" uri="{C3380CC4-5D6E-409C-BE32-E72D297353CC}">
              <c16:uniqueId val="{00000000-E90C-4BA3-861F-EC7068EAF9E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E90C-4BA3-861F-EC7068EAF9E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167.5</c:v>
                </c:pt>
                <c:pt idx="1">
                  <c:v>161.65</c:v>
                </c:pt>
                <c:pt idx="2">
                  <c:v>176.42</c:v>
                </c:pt>
                <c:pt idx="3">
                  <c:v>173.33</c:v>
                </c:pt>
                <c:pt idx="4">
                  <c:v>164.22</c:v>
                </c:pt>
              </c:numCache>
            </c:numRef>
          </c:val>
          <c:extLst>
            <c:ext xmlns:c16="http://schemas.microsoft.com/office/drawing/2014/chart" uri="{C3380CC4-5D6E-409C-BE32-E72D297353CC}">
              <c16:uniqueId val="{00000000-73B0-47CB-8C2B-62F6EAC53E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73B0-47CB-8C2B-62F6EAC53E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6" zoomScaleNormal="100" workbookViewId="0">
      <selection activeCell="CF70" sqref="CF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本部町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13002</v>
      </c>
      <c r="AM8" s="45"/>
      <c r="AN8" s="45"/>
      <c r="AO8" s="45"/>
      <c r="AP8" s="45"/>
      <c r="AQ8" s="45"/>
      <c r="AR8" s="45"/>
      <c r="AS8" s="45"/>
      <c r="AT8" s="46">
        <f>データ!$S$6</f>
        <v>54.37</v>
      </c>
      <c r="AU8" s="47"/>
      <c r="AV8" s="47"/>
      <c r="AW8" s="47"/>
      <c r="AX8" s="47"/>
      <c r="AY8" s="47"/>
      <c r="AZ8" s="47"/>
      <c r="BA8" s="47"/>
      <c r="BB8" s="48">
        <f>データ!$T$6</f>
        <v>239.14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71.88</v>
      </c>
      <c r="J10" s="47"/>
      <c r="K10" s="47"/>
      <c r="L10" s="47"/>
      <c r="M10" s="47"/>
      <c r="N10" s="47"/>
      <c r="O10" s="82"/>
      <c r="P10" s="48">
        <f>データ!$P$6</f>
        <v>99.9</v>
      </c>
      <c r="Q10" s="48"/>
      <c r="R10" s="48"/>
      <c r="S10" s="48"/>
      <c r="T10" s="48"/>
      <c r="U10" s="48"/>
      <c r="V10" s="48"/>
      <c r="W10" s="45">
        <f>データ!$Q$6</f>
        <v>3437</v>
      </c>
      <c r="X10" s="45"/>
      <c r="Y10" s="45"/>
      <c r="Z10" s="45"/>
      <c r="AA10" s="45"/>
      <c r="AB10" s="45"/>
      <c r="AC10" s="45"/>
      <c r="AD10" s="2"/>
      <c r="AE10" s="2"/>
      <c r="AF10" s="2"/>
      <c r="AG10" s="2"/>
      <c r="AH10" s="2"/>
      <c r="AI10" s="2"/>
      <c r="AJ10" s="2"/>
      <c r="AK10" s="2"/>
      <c r="AL10" s="45">
        <f>データ!$U$6</f>
        <v>12944</v>
      </c>
      <c r="AM10" s="45"/>
      <c r="AN10" s="45"/>
      <c r="AO10" s="45"/>
      <c r="AP10" s="45"/>
      <c r="AQ10" s="45"/>
      <c r="AR10" s="45"/>
      <c r="AS10" s="45"/>
      <c r="AT10" s="46">
        <f>データ!$V$6</f>
        <v>43.6</v>
      </c>
      <c r="AU10" s="47"/>
      <c r="AV10" s="47"/>
      <c r="AW10" s="47"/>
      <c r="AX10" s="47"/>
      <c r="AY10" s="47"/>
      <c r="AZ10" s="47"/>
      <c r="BA10" s="47"/>
      <c r="BB10" s="48">
        <f>データ!$W$6</f>
        <v>296.88</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3"/>
      <c r="BN59" s="83"/>
      <c r="BO59" s="83"/>
      <c r="BP59" s="83"/>
      <c r="BQ59" s="83"/>
      <c r="BR59" s="83"/>
      <c r="BS59" s="83"/>
      <c r="BT59" s="83"/>
      <c r="BU59" s="83"/>
      <c r="BV59" s="83"/>
      <c r="BW59" s="83"/>
      <c r="BX59" s="83"/>
      <c r="BY59" s="83"/>
      <c r="BZ59" s="8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57"/>
      <c r="BM60" s="83"/>
      <c r="BN60" s="83"/>
      <c r="BO60" s="83"/>
      <c r="BP60" s="83"/>
      <c r="BQ60" s="83"/>
      <c r="BR60" s="83"/>
      <c r="BS60" s="83"/>
      <c r="BT60" s="83"/>
      <c r="BU60" s="83"/>
      <c r="BV60" s="83"/>
      <c r="BW60" s="83"/>
      <c r="BX60" s="83"/>
      <c r="BY60" s="83"/>
      <c r="BZ60" s="8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57"/>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W2k6JoThhUMx4ndp44dUo0tqBdOOq2hP2ooxyA4AygOLyoQuqhCjZPRJheb+eCBGxldcSMU2P0rJQ09FYa45g==" saltValue="GIePUcHSWFPNnfz6G8aD8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473081</v>
      </c>
      <c r="D6" s="20">
        <f t="shared" si="3"/>
        <v>46</v>
      </c>
      <c r="E6" s="20">
        <f t="shared" si="3"/>
        <v>1</v>
      </c>
      <c r="F6" s="20">
        <f t="shared" si="3"/>
        <v>0</v>
      </c>
      <c r="G6" s="20">
        <f t="shared" si="3"/>
        <v>1</v>
      </c>
      <c r="H6" s="20" t="str">
        <f t="shared" si="3"/>
        <v>沖縄県　本部町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71.88</v>
      </c>
      <c r="P6" s="21">
        <f t="shared" si="3"/>
        <v>99.9</v>
      </c>
      <c r="Q6" s="21">
        <f t="shared" si="3"/>
        <v>3437</v>
      </c>
      <c r="R6" s="21">
        <f t="shared" si="3"/>
        <v>13002</v>
      </c>
      <c r="S6" s="21">
        <f t="shared" si="3"/>
        <v>54.37</v>
      </c>
      <c r="T6" s="21">
        <f t="shared" si="3"/>
        <v>239.14</v>
      </c>
      <c r="U6" s="21">
        <f t="shared" si="3"/>
        <v>12944</v>
      </c>
      <c r="V6" s="21">
        <f t="shared" si="3"/>
        <v>43.6</v>
      </c>
      <c r="W6" s="21">
        <f t="shared" si="3"/>
        <v>296.88</v>
      </c>
      <c r="X6" s="22">
        <f>IF(X7="",NA(),X7)</f>
        <v>116.66</v>
      </c>
      <c r="Y6" s="22">
        <f t="shared" ref="Y6:AG6" si="4">IF(Y7="",NA(),Y7)</f>
        <v>119.83</v>
      </c>
      <c r="Z6" s="22">
        <f t="shared" si="4"/>
        <v>112.48</v>
      </c>
      <c r="AA6" s="22">
        <f t="shared" si="4"/>
        <v>112.69</v>
      </c>
      <c r="AB6" s="22">
        <f t="shared" si="4"/>
        <v>118.9</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254.98</v>
      </c>
      <c r="AU6" s="22">
        <f t="shared" ref="AU6:BC6" si="6">IF(AU7="",NA(),AU7)</f>
        <v>239.84</v>
      </c>
      <c r="AV6" s="22">
        <f t="shared" si="6"/>
        <v>312.37</v>
      </c>
      <c r="AW6" s="22">
        <f t="shared" si="6"/>
        <v>257.33999999999997</v>
      </c>
      <c r="AX6" s="22">
        <f t="shared" si="6"/>
        <v>250.89</v>
      </c>
      <c r="AY6" s="22">
        <f t="shared" si="6"/>
        <v>359.7</v>
      </c>
      <c r="AZ6" s="22">
        <f t="shared" si="6"/>
        <v>362.93</v>
      </c>
      <c r="BA6" s="22">
        <f t="shared" si="6"/>
        <v>371.81</v>
      </c>
      <c r="BB6" s="22">
        <f t="shared" si="6"/>
        <v>384.23</v>
      </c>
      <c r="BC6" s="22">
        <f t="shared" si="6"/>
        <v>364.3</v>
      </c>
      <c r="BD6" s="21" t="str">
        <f>IF(BD7="","",IF(BD7="-","【-】","【"&amp;SUBSTITUTE(TEXT(BD7,"#,##0.00"),"-","△")&amp;"】"))</f>
        <v>【252.29】</v>
      </c>
      <c r="BE6" s="22">
        <f>IF(BE7="",NA(),BE7)</f>
        <v>224.1</v>
      </c>
      <c r="BF6" s="22">
        <f t="shared" ref="BF6:BN6" si="7">IF(BF7="",NA(),BF7)</f>
        <v>201.43</v>
      </c>
      <c r="BG6" s="22">
        <f t="shared" si="7"/>
        <v>253.06</v>
      </c>
      <c r="BH6" s="22">
        <f t="shared" si="7"/>
        <v>220.97</v>
      </c>
      <c r="BI6" s="22">
        <f t="shared" si="7"/>
        <v>188.47</v>
      </c>
      <c r="BJ6" s="22">
        <f t="shared" si="7"/>
        <v>447.01</v>
      </c>
      <c r="BK6" s="22">
        <f t="shared" si="7"/>
        <v>439.05</v>
      </c>
      <c r="BL6" s="22">
        <f t="shared" si="7"/>
        <v>465.85</v>
      </c>
      <c r="BM6" s="22">
        <f t="shared" si="7"/>
        <v>439.43</v>
      </c>
      <c r="BN6" s="22">
        <f t="shared" si="7"/>
        <v>438.41</v>
      </c>
      <c r="BO6" s="21" t="str">
        <f>IF(BO7="","",IF(BO7="-","【-】","【"&amp;SUBSTITUTE(TEXT(BO7,"#,##0.00"),"-","△")&amp;"】"))</f>
        <v>【268.07】</v>
      </c>
      <c r="BP6" s="22">
        <f>IF(BP7="",NA(),BP7)</f>
        <v>117.54</v>
      </c>
      <c r="BQ6" s="22">
        <f t="shared" ref="BQ6:BY6" si="8">IF(BQ7="",NA(),BQ7)</f>
        <v>121.56</v>
      </c>
      <c r="BR6" s="22">
        <f t="shared" si="8"/>
        <v>104.21</v>
      </c>
      <c r="BS6" s="22">
        <f t="shared" si="8"/>
        <v>112.72</v>
      </c>
      <c r="BT6" s="22">
        <f t="shared" si="8"/>
        <v>119.9</v>
      </c>
      <c r="BU6" s="22">
        <f t="shared" si="8"/>
        <v>95.81</v>
      </c>
      <c r="BV6" s="22">
        <f t="shared" si="8"/>
        <v>95.26</v>
      </c>
      <c r="BW6" s="22">
        <f t="shared" si="8"/>
        <v>92.39</v>
      </c>
      <c r="BX6" s="22">
        <f t="shared" si="8"/>
        <v>94.41</v>
      </c>
      <c r="BY6" s="22">
        <f t="shared" si="8"/>
        <v>90.96</v>
      </c>
      <c r="BZ6" s="21" t="str">
        <f>IF(BZ7="","",IF(BZ7="-","【-】","【"&amp;SUBSTITUTE(TEXT(BZ7,"#,##0.00"),"-","△")&amp;"】"))</f>
        <v>【97.47】</v>
      </c>
      <c r="CA6" s="22">
        <f>IF(CA7="",NA(),CA7)</f>
        <v>167.5</v>
      </c>
      <c r="CB6" s="22">
        <f t="shared" ref="CB6:CJ6" si="9">IF(CB7="",NA(),CB7)</f>
        <v>161.65</v>
      </c>
      <c r="CC6" s="22">
        <f t="shared" si="9"/>
        <v>176.42</v>
      </c>
      <c r="CD6" s="22">
        <f t="shared" si="9"/>
        <v>173.33</v>
      </c>
      <c r="CE6" s="22">
        <f t="shared" si="9"/>
        <v>164.22</v>
      </c>
      <c r="CF6" s="22">
        <f t="shared" si="9"/>
        <v>189.58</v>
      </c>
      <c r="CG6" s="22">
        <f t="shared" si="9"/>
        <v>192.82</v>
      </c>
      <c r="CH6" s="22">
        <f t="shared" si="9"/>
        <v>192.98</v>
      </c>
      <c r="CI6" s="22">
        <f t="shared" si="9"/>
        <v>192.13</v>
      </c>
      <c r="CJ6" s="22">
        <f t="shared" si="9"/>
        <v>197.04</v>
      </c>
      <c r="CK6" s="21" t="str">
        <f>IF(CK7="","",IF(CK7="-","【-】","【"&amp;SUBSTITUTE(TEXT(CK7,"#,##0.00"),"-","△")&amp;"】"))</f>
        <v>【174.75】</v>
      </c>
      <c r="CL6" s="22">
        <f>IF(CL7="",NA(),CL7)</f>
        <v>60.59</v>
      </c>
      <c r="CM6" s="22">
        <f t="shared" ref="CM6:CU6" si="10">IF(CM7="",NA(),CM7)</f>
        <v>58.94</v>
      </c>
      <c r="CN6" s="22">
        <f t="shared" si="10"/>
        <v>55.84</v>
      </c>
      <c r="CO6" s="22">
        <f t="shared" si="10"/>
        <v>57.1</v>
      </c>
      <c r="CP6" s="22">
        <f t="shared" si="10"/>
        <v>61.58</v>
      </c>
      <c r="CQ6" s="22">
        <f t="shared" si="10"/>
        <v>55.22</v>
      </c>
      <c r="CR6" s="22">
        <f t="shared" si="10"/>
        <v>54.05</v>
      </c>
      <c r="CS6" s="22">
        <f t="shared" si="10"/>
        <v>54.43</v>
      </c>
      <c r="CT6" s="22">
        <f t="shared" si="10"/>
        <v>53.87</v>
      </c>
      <c r="CU6" s="22">
        <f t="shared" si="10"/>
        <v>54.49</v>
      </c>
      <c r="CV6" s="21" t="str">
        <f>IF(CV7="","",IF(CV7="-","【-】","【"&amp;SUBSTITUTE(TEXT(CV7,"#,##0.00"),"-","△")&amp;"】"))</f>
        <v>【59.97】</v>
      </c>
      <c r="CW6" s="22">
        <f>IF(CW7="",NA(),CW7)</f>
        <v>80.05</v>
      </c>
      <c r="CX6" s="22">
        <f t="shared" ref="CX6:DF6" si="11">IF(CX7="",NA(),CX7)</f>
        <v>82.39</v>
      </c>
      <c r="CY6" s="22">
        <f t="shared" si="11"/>
        <v>79.319999999999993</v>
      </c>
      <c r="CZ6" s="22">
        <f t="shared" si="11"/>
        <v>79.010000000000005</v>
      </c>
      <c r="DA6" s="22">
        <f t="shared" si="11"/>
        <v>79.58</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62.01</v>
      </c>
      <c r="DI6" s="22">
        <f t="shared" ref="DI6:DQ6" si="12">IF(DI7="",NA(),DI7)</f>
        <v>63.76</v>
      </c>
      <c r="DJ6" s="22">
        <f t="shared" si="12"/>
        <v>65.459999999999994</v>
      </c>
      <c r="DK6" s="22">
        <f t="shared" si="12"/>
        <v>66.78</v>
      </c>
      <c r="DL6" s="22">
        <f t="shared" si="12"/>
        <v>69.31</v>
      </c>
      <c r="DM6" s="22">
        <f t="shared" si="12"/>
        <v>47.97</v>
      </c>
      <c r="DN6" s="22">
        <f t="shared" si="12"/>
        <v>49.12</v>
      </c>
      <c r="DO6" s="22">
        <f t="shared" si="12"/>
        <v>49.39</v>
      </c>
      <c r="DP6" s="22">
        <f t="shared" si="12"/>
        <v>50.75</v>
      </c>
      <c r="DQ6" s="22">
        <f t="shared" si="12"/>
        <v>51.72</v>
      </c>
      <c r="DR6" s="21" t="str">
        <f>IF(DR7="","",IF(DR7="-","【-】","【"&amp;SUBSTITUTE(TEXT(DR7,"#,##0.00"),"-","△")&amp;"】"))</f>
        <v>【51.51】</v>
      </c>
      <c r="DS6" s="22">
        <f>IF(DS7="",NA(),DS7)</f>
        <v>33.03</v>
      </c>
      <c r="DT6" s="22">
        <f t="shared" ref="DT6:EB6" si="13">IF(DT7="",NA(),DT7)</f>
        <v>36.14</v>
      </c>
      <c r="DU6" s="22">
        <f t="shared" si="13"/>
        <v>39.65</v>
      </c>
      <c r="DV6" s="22">
        <f t="shared" si="13"/>
        <v>42.06</v>
      </c>
      <c r="DW6" s="22">
        <f t="shared" si="13"/>
        <v>49.8</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2">
        <f t="shared" si="14"/>
        <v>0.25</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473081</v>
      </c>
      <c r="D7" s="24">
        <v>46</v>
      </c>
      <c r="E7" s="24">
        <v>1</v>
      </c>
      <c r="F7" s="24">
        <v>0</v>
      </c>
      <c r="G7" s="24">
        <v>1</v>
      </c>
      <c r="H7" s="24" t="s">
        <v>93</v>
      </c>
      <c r="I7" s="24" t="s">
        <v>94</v>
      </c>
      <c r="J7" s="24" t="s">
        <v>95</v>
      </c>
      <c r="K7" s="24" t="s">
        <v>96</v>
      </c>
      <c r="L7" s="24" t="s">
        <v>97</v>
      </c>
      <c r="M7" s="24" t="s">
        <v>98</v>
      </c>
      <c r="N7" s="25" t="s">
        <v>99</v>
      </c>
      <c r="O7" s="25">
        <v>71.88</v>
      </c>
      <c r="P7" s="25">
        <v>99.9</v>
      </c>
      <c r="Q7" s="25">
        <v>3437</v>
      </c>
      <c r="R7" s="25">
        <v>13002</v>
      </c>
      <c r="S7" s="25">
        <v>54.37</v>
      </c>
      <c r="T7" s="25">
        <v>239.14</v>
      </c>
      <c r="U7" s="25">
        <v>12944</v>
      </c>
      <c r="V7" s="25">
        <v>43.6</v>
      </c>
      <c r="W7" s="25">
        <v>296.88</v>
      </c>
      <c r="X7" s="25">
        <v>116.66</v>
      </c>
      <c r="Y7" s="25">
        <v>119.83</v>
      </c>
      <c r="Z7" s="25">
        <v>112.48</v>
      </c>
      <c r="AA7" s="25">
        <v>112.69</v>
      </c>
      <c r="AB7" s="25">
        <v>118.9</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254.98</v>
      </c>
      <c r="AU7" s="25">
        <v>239.84</v>
      </c>
      <c r="AV7" s="25">
        <v>312.37</v>
      </c>
      <c r="AW7" s="25">
        <v>257.33999999999997</v>
      </c>
      <c r="AX7" s="25">
        <v>250.89</v>
      </c>
      <c r="AY7" s="25">
        <v>359.7</v>
      </c>
      <c r="AZ7" s="25">
        <v>362.93</v>
      </c>
      <c r="BA7" s="25">
        <v>371.81</v>
      </c>
      <c r="BB7" s="25">
        <v>384.23</v>
      </c>
      <c r="BC7" s="25">
        <v>364.3</v>
      </c>
      <c r="BD7" s="25">
        <v>252.29</v>
      </c>
      <c r="BE7" s="25">
        <v>224.1</v>
      </c>
      <c r="BF7" s="25">
        <v>201.43</v>
      </c>
      <c r="BG7" s="25">
        <v>253.06</v>
      </c>
      <c r="BH7" s="25">
        <v>220.97</v>
      </c>
      <c r="BI7" s="25">
        <v>188.47</v>
      </c>
      <c r="BJ7" s="25">
        <v>447.01</v>
      </c>
      <c r="BK7" s="25">
        <v>439.05</v>
      </c>
      <c r="BL7" s="25">
        <v>465.85</v>
      </c>
      <c r="BM7" s="25">
        <v>439.43</v>
      </c>
      <c r="BN7" s="25">
        <v>438.41</v>
      </c>
      <c r="BO7" s="25">
        <v>268.07</v>
      </c>
      <c r="BP7" s="25">
        <v>117.54</v>
      </c>
      <c r="BQ7" s="25">
        <v>121.56</v>
      </c>
      <c r="BR7" s="25">
        <v>104.21</v>
      </c>
      <c r="BS7" s="25">
        <v>112.72</v>
      </c>
      <c r="BT7" s="25">
        <v>119.9</v>
      </c>
      <c r="BU7" s="25">
        <v>95.81</v>
      </c>
      <c r="BV7" s="25">
        <v>95.26</v>
      </c>
      <c r="BW7" s="25">
        <v>92.39</v>
      </c>
      <c r="BX7" s="25">
        <v>94.41</v>
      </c>
      <c r="BY7" s="25">
        <v>90.96</v>
      </c>
      <c r="BZ7" s="25">
        <v>97.47</v>
      </c>
      <c r="CA7" s="25">
        <v>167.5</v>
      </c>
      <c r="CB7" s="25">
        <v>161.65</v>
      </c>
      <c r="CC7" s="25">
        <v>176.42</v>
      </c>
      <c r="CD7" s="25">
        <v>173.33</v>
      </c>
      <c r="CE7" s="25">
        <v>164.22</v>
      </c>
      <c r="CF7" s="25">
        <v>189.58</v>
      </c>
      <c r="CG7" s="25">
        <v>192.82</v>
      </c>
      <c r="CH7" s="25">
        <v>192.98</v>
      </c>
      <c r="CI7" s="25">
        <v>192.13</v>
      </c>
      <c r="CJ7" s="25">
        <v>197.04</v>
      </c>
      <c r="CK7" s="25">
        <v>174.75</v>
      </c>
      <c r="CL7" s="25">
        <v>60.59</v>
      </c>
      <c r="CM7" s="25">
        <v>58.94</v>
      </c>
      <c r="CN7" s="25">
        <v>55.84</v>
      </c>
      <c r="CO7" s="25">
        <v>57.1</v>
      </c>
      <c r="CP7" s="25">
        <v>61.58</v>
      </c>
      <c r="CQ7" s="25">
        <v>55.22</v>
      </c>
      <c r="CR7" s="25">
        <v>54.05</v>
      </c>
      <c r="CS7" s="25">
        <v>54.43</v>
      </c>
      <c r="CT7" s="25">
        <v>53.87</v>
      </c>
      <c r="CU7" s="25">
        <v>54.49</v>
      </c>
      <c r="CV7" s="25">
        <v>59.97</v>
      </c>
      <c r="CW7" s="25">
        <v>80.05</v>
      </c>
      <c r="CX7" s="25">
        <v>82.39</v>
      </c>
      <c r="CY7" s="25">
        <v>79.319999999999993</v>
      </c>
      <c r="CZ7" s="25">
        <v>79.010000000000005</v>
      </c>
      <c r="DA7" s="25">
        <v>79.58</v>
      </c>
      <c r="DB7" s="25">
        <v>80.930000000000007</v>
      </c>
      <c r="DC7" s="25">
        <v>80.510000000000005</v>
      </c>
      <c r="DD7" s="25">
        <v>79.44</v>
      </c>
      <c r="DE7" s="25">
        <v>79.489999999999995</v>
      </c>
      <c r="DF7" s="25">
        <v>78.8</v>
      </c>
      <c r="DG7" s="25">
        <v>89.76</v>
      </c>
      <c r="DH7" s="25">
        <v>62.01</v>
      </c>
      <c r="DI7" s="25">
        <v>63.76</v>
      </c>
      <c r="DJ7" s="25">
        <v>65.459999999999994</v>
      </c>
      <c r="DK7" s="25">
        <v>66.78</v>
      </c>
      <c r="DL7" s="25">
        <v>69.31</v>
      </c>
      <c r="DM7" s="25">
        <v>47.97</v>
      </c>
      <c r="DN7" s="25">
        <v>49.12</v>
      </c>
      <c r="DO7" s="25">
        <v>49.39</v>
      </c>
      <c r="DP7" s="25">
        <v>50.75</v>
      </c>
      <c r="DQ7" s="25">
        <v>51.72</v>
      </c>
      <c r="DR7" s="25">
        <v>51.51</v>
      </c>
      <c r="DS7" s="25">
        <v>33.03</v>
      </c>
      <c r="DT7" s="25">
        <v>36.14</v>
      </c>
      <c r="DU7" s="25">
        <v>39.65</v>
      </c>
      <c r="DV7" s="25">
        <v>42.06</v>
      </c>
      <c r="DW7" s="25">
        <v>49.8</v>
      </c>
      <c r="DX7" s="25">
        <v>15.33</v>
      </c>
      <c r="DY7" s="25">
        <v>16.760000000000002</v>
      </c>
      <c r="DZ7" s="25">
        <v>18.57</v>
      </c>
      <c r="EA7" s="25">
        <v>21.14</v>
      </c>
      <c r="EB7" s="25">
        <v>22.12</v>
      </c>
      <c r="EC7" s="25">
        <v>23.75</v>
      </c>
      <c r="ED7" s="25">
        <v>0</v>
      </c>
      <c r="EE7" s="25">
        <v>0</v>
      </c>
      <c r="EF7" s="25">
        <v>0</v>
      </c>
      <c r="EG7" s="25">
        <v>0</v>
      </c>
      <c r="EH7" s="25">
        <v>0.25</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仲村　大樹</cp:lastModifiedBy>
  <cp:lastPrinted>2024-01-30T07:02:28Z</cp:lastPrinted>
  <dcterms:created xsi:type="dcterms:W3CDTF">2023-12-05T01:03:18Z</dcterms:created>
  <dcterms:modified xsi:type="dcterms:W3CDTF">2024-01-30T07:07:39Z</dcterms:modified>
  <cp:category/>
</cp:coreProperties>
</file>