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12 国頭村（0125）施設利用率\"/>
    </mc:Choice>
  </mc:AlternateContent>
  <workbookProtection workbookAlgorithmName="SHA-512" workbookHashValue="UakSnIglPvo6KTqowauHPOJlDAoEQ5ssDx+E6y83QlpcF8p1ZEhN7V2Bb+EoryiwAmyWmFAZz1kC7GODlUIpaQ==" workbookSaltValue="1zX58nLaELb8N2DKZOCXUw==" workbookSpinCount="100000" lockStructure="1"/>
  <bookViews>
    <workbookView xWindow="-120" yWindow="-120" windowWidth="20730" windowHeight="1176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H85" i="4"/>
  <c r="BB10" i="4"/>
  <c r="AT10" i="4"/>
  <c r="AL10" i="4"/>
  <c r="W10" i="4"/>
  <c r="P10" i="4"/>
  <c r="I10" i="4"/>
  <c r="AT8" i="4"/>
  <c r="AL8" i="4"/>
  <c r="AD8" i="4"/>
  <c r="W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<sst xmlns="http://schemas.openxmlformats.org/spreadsheetml/2006/main" count="233" uniqueCount="116">
  <si>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</si>
  <si>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</si>
  <si>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</si>
  <si>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</si>
  <si>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</si>
  <si>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</si>
  <si>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</si>
  <si>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</si>
  <si>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</si>
  <si>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</si>
  <si>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</si>
  <si>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</si>
  <si>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</si>
  <si>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</si>
  <si>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</si>
  <si>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</si>
  <si>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</si>
  <si>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</si>
  <si>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</si>
  <si>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</si>
  <si>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</si>
  <si>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</si>
  <si>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</si>
  <si>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</si>
  <si>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</si>
  <si>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</si>
  <si>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</si>
  <si>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</si>
  <si>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</si>
  <si>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</si>
  <si>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</si>
  <si>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</si>
  <si>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</si>
  <si>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</si>
  <si>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</si>
  <si>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</si>
  <si>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</si>
  <si>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</si>
  <si>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</si>
  <si>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</si>
  <si>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</si>
  <si>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</si>
  <si>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</si>
  <si>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</si>
  <si>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</si>
  <si>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</si>
  <si>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</si>
  <si>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</si>
  <si>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</si>
  <si>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</si>
  <si>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</si>
  <si>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</si>
  <si>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</si>
  <si>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</si>
  <si>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</si>
  <si>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</si>
  <si>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</si>
  <si>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</si>
  <si>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</si>
  <si>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</si>
  <si>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</si>
  <si>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</si>
  <si>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</si>
  <si>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</si>
  <si>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</si>
  <si>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</si>
  <si>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</si>
  <si>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</si>
  <si>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</si>
  <si>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</si>
  <si>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</si>
  <si>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</si>
  <si>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</si>
  <si>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</si>
  <si>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</si>
  <si>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</si>
  <si>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</si>
  <si>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</si>
  <si>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</si>
  <si>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</si>
  <si>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</si>
  <si>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</si>
  <si>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</si>
  <si>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</si>
  <si>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</si>
  <si>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</si>
  <si>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</si>
  <si>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</si>
  <si>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</si>
  <si>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</si>
  <si>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</si>
  <si>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</si>
  <si>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</si>
  <si>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</si>
  <si>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</si>
  <si>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国頭村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</si>
  <si>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</si>
  <si>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</si>
  <si>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</si>
  <si>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</si>
  <si>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</si>
  <si>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</si>
  <si>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</si>
  <si>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</si>
  <si>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</si>
  <si>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</si>
  <si>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</si>
  <si>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</si>
  <si>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</si>
  <si>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</si>
  <si>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</si>
  <si>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</si>
  <si>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</si>
  <si>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直近での大地震での断水や、県企業局の老朽管漏水が問題となったばかりである。配水管や引込管の老朽化で漏水が増えており有収率の低下にも繋がっている。更新費用が最大の課題だが「管路更新（耐震化）計画」に基づき、効率的かつ計画的な施設更新を行っていく。</t>
    <rPh sb="0" eb="2">
      <t>チョッキン</t>
    </rPh>
    <rPh sb="4" eb="7">
      <t>ダイジシン</t>
    </rPh>
    <rPh sb="9" eb="11">
      <t>ダンスイ</t>
    </rPh>
    <rPh sb="13" eb="17">
      <t>ケンキギョウキョク</t>
    </rPh>
    <rPh sb="18" eb="21">
      <t>ロウキュウカン</t>
    </rPh>
    <rPh sb="21" eb="23">
      <t>ロウスイ</t>
    </rPh>
    <rPh sb="24" eb="26">
      <t>モンダイ</t>
    </rPh>
    <rPh sb="37" eb="40">
      <t>ハイスイカン</t>
    </rPh>
    <rPh sb="116" eb="117">
      <t>オコナ</t>
    </rPh>
    <phoneticPr fontId="4"/>
  </si>
  <si>
    <r>
      <t xml:space="preserve"> 収益的収支の継続的な黒字化を目標とするためには水道料金の見直しを検討する必要がある。総費用を抑制するために、老朽化した施設の更新を計画的に進めると共に、経常的な費用についても様々な角度から見直しを検討し、経営戦略を基に、また、水道広域化も視野に入れ効率的運営を目指す必要がある。　　　　　　　　　　　　　　　　　　　　　　　　　　　　　　　　　　　　　　　</t>
    </r>
    <r>
      <rPr>
        <sz val="14"/>
        <color theme="0"/>
        <rFont val="ＭＳ ゴシック"/>
        <family val="3"/>
        <charset val="128"/>
      </rPr>
      <t>１</t>
    </r>
    <r>
      <rPr>
        <sz val="14"/>
        <color theme="1"/>
        <rFont val="ＭＳ ゴシック"/>
        <family val="3"/>
        <charset val="128"/>
      </rPr>
      <t>施設整備については、単年度の収支が悪化しないよう十分に配慮し、地方債の償還金が経営を圧迫しないようにかつ、将来負担の適正化を考慮しながら遂行していかなければならない。</t>
    </r>
    <rPh sb="103" eb="105">
      <t>ケイエイ</t>
    </rPh>
    <rPh sb="105" eb="107">
      <t>センリャク</t>
    </rPh>
    <rPh sb="108" eb="109">
      <t>モト</t>
    </rPh>
    <phoneticPr fontId="4"/>
  </si>
  <si>
    <r>
      <t>①収益的収支比率　　　　　　　　　　　　　　　　　　　　　　　　　</t>
    </r>
    <r>
      <rPr>
        <sz val="8"/>
        <color theme="0"/>
        <rFont val="ＭＳ ゴシック"/>
        <family val="3"/>
        <charset val="128"/>
      </rPr>
      <t>１</t>
    </r>
    <r>
      <rPr>
        <sz val="8"/>
        <color theme="1"/>
        <rFont val="ＭＳ ゴシック"/>
        <family val="3"/>
        <charset val="128"/>
      </rPr>
      <t xml:space="preserve">現在総収益の41.25％を一般会計からの繰入金で賄っている状況である。国庫補助を受け施設施更新を行っているが、工事費が膨らみ単独費用が増加している。また、適切な水道料金収入を確保する必要がある。総費用について主な割合を占めている内容は職員給与と委託料である。今後施設の老朽化等に伴う更新を行っていくに当たっては、償還金により経営を圧迫しないように努めなければならない。                                                      </t>
    </r>
    <r>
      <rPr>
        <sz val="8"/>
        <color theme="0"/>
        <rFont val="ＭＳ ゴシック"/>
        <family val="3"/>
        <charset val="128"/>
      </rPr>
      <t>１　</t>
    </r>
    <r>
      <rPr>
        <sz val="8"/>
        <color theme="1"/>
        <rFont val="ＭＳ ゴシック"/>
        <family val="3"/>
        <charset val="128"/>
      </rPr>
      <t>　　　　　　　　　　　　　　　　　　　　　　　　　　　　　　　　　　　　　　　　　④企業債残高対給水収益比率　　　　　　　　　　　　　　　　　　　　　　　　　　　　　　　　　　　　　　　　　　　　　</t>
    </r>
    <r>
      <rPr>
        <sz val="8"/>
        <color theme="0"/>
        <rFont val="ＭＳ ゴシック"/>
        <family val="3"/>
        <charset val="128"/>
      </rPr>
      <t>１</t>
    </r>
    <r>
      <rPr>
        <sz val="8"/>
        <color theme="1"/>
        <rFont val="ＭＳ ゴシック"/>
        <family val="3"/>
        <charset val="128"/>
      </rPr>
      <t>今後予定している「更新計画」を遂行するに当たり、単年度の収支を注視しつつ、将来負担の適正化を図りながら計画的な投資を行う必要がある。　　　　　　　　　　　　　　　　　　　　　　　　　　　　　　　　　　　　　　　　　　</t>
    </r>
    <r>
      <rPr>
        <sz val="8"/>
        <color theme="0"/>
        <rFont val="ＭＳ ゴシック"/>
        <family val="3"/>
        <charset val="128"/>
      </rPr>
      <t>１</t>
    </r>
    <r>
      <rPr>
        <sz val="8"/>
        <color theme="1"/>
        <rFont val="ＭＳ ゴシック"/>
        <family val="3"/>
        <charset val="128"/>
      </rPr>
      <t>　　　　　　　　　　　　　　　　　　　　　　　　　　　　　　　　　⑤料金回収率　　　　　　　　　　　　　　　　　　　　　　　　　　　</t>
    </r>
    <r>
      <rPr>
        <sz val="8"/>
        <color theme="0"/>
        <rFont val="ＭＳ ゴシック"/>
        <family val="3"/>
        <charset val="128"/>
      </rPr>
      <t>１</t>
    </r>
    <r>
      <rPr>
        <sz val="8"/>
        <color theme="1"/>
        <rFont val="ＭＳ ゴシック"/>
        <family val="3"/>
        <charset val="128"/>
      </rPr>
      <t xml:space="preserve">給水に係る費用を、収益以外の費用（一般会計からの繰入金）で賄っている状況であるため、適切な水道料金の見直しが必要である。　　　　　　　　　　　　　　　　　　　          </t>
    </r>
    <r>
      <rPr>
        <sz val="8"/>
        <color theme="0"/>
        <rFont val="ＭＳ ゴシック"/>
        <family val="3"/>
        <charset val="128"/>
      </rPr>
      <t>１</t>
    </r>
    <r>
      <rPr>
        <sz val="8"/>
        <color theme="1"/>
        <rFont val="ＭＳ ゴシック"/>
        <family val="3"/>
        <charset val="128"/>
      </rPr>
      <t>　　　　　　　　　　　　　　　　　　　　　　　　　　　　　　　　　⑥給水原価　　　　　　　　　　　　　　　　　　　　　　　　　　　　　</t>
    </r>
    <r>
      <rPr>
        <sz val="8"/>
        <color theme="0"/>
        <rFont val="ＭＳ ゴシック"/>
        <family val="3"/>
        <charset val="128"/>
      </rPr>
      <t>１</t>
    </r>
    <r>
      <rPr>
        <sz val="8"/>
        <color theme="1"/>
        <rFont val="ＭＳ ゴシック"/>
        <family val="3"/>
        <charset val="128"/>
      </rPr>
      <t>県内類似団体と比較して低い水準であるが、今後予定している設備投資を計画的に遂行し、維持管理費の抑制に努める必要がある。　　　　　　　　　　　　　　　　　　　　　　　　　　　　　</t>
    </r>
    <r>
      <rPr>
        <sz val="8"/>
        <color theme="0"/>
        <rFont val="ＭＳ ゴシック"/>
        <family val="3"/>
        <charset val="128"/>
      </rPr>
      <t>１　</t>
    </r>
    <r>
      <rPr>
        <sz val="8"/>
        <color theme="1"/>
        <rFont val="ＭＳ ゴシック"/>
        <family val="3"/>
        <charset val="128"/>
      </rPr>
      <t>　　　　　　　　　　　　　　　　　　　　　　　　　　　　　　　　　　　　　　⑦施設利用率　　　　　　　　　　　　　　　　　　　　　　　　　　　　　　　　　　　　　　</t>
    </r>
    <r>
      <rPr>
        <sz val="8"/>
        <color theme="0"/>
        <rFont val="ＭＳ ゴシック"/>
        <family val="3"/>
        <charset val="128"/>
      </rPr>
      <t>１</t>
    </r>
    <r>
      <rPr>
        <sz val="8"/>
        <color theme="1"/>
        <rFont val="ＭＳ ゴシック"/>
        <family val="3"/>
        <charset val="128"/>
      </rPr>
      <t>直近年度とほぼ同率(微増)。今後給水人口の減少により施設利用率は低下することが予測される。今後施設の更新を行う場合には、適切な規模を把握し整備する必要がある。また、今後水道広域化について県主導で検討されるので方向性を鑑みて適切な更新を行う必要がある。　　　　　　　　　　　　　　　　　　　　　　　　　　　　　　　　　</t>
    </r>
    <r>
      <rPr>
        <sz val="8"/>
        <color theme="0"/>
        <rFont val="ＭＳ ゴシック"/>
        <family val="3"/>
        <charset val="128"/>
      </rPr>
      <t>１　</t>
    </r>
    <r>
      <rPr>
        <sz val="8"/>
        <color theme="1"/>
        <rFont val="ＭＳ ゴシック"/>
        <family val="3"/>
        <charset val="128"/>
      </rPr>
      <t>　　　　　　　　　　　　　　　　　　　　　　　　　　　　　　　　⑧有収率　　　　　　　　　　　　　　　　　　　　　　　　　　　　　　</t>
    </r>
    <r>
      <rPr>
        <sz val="8"/>
        <color theme="0"/>
        <rFont val="ＭＳ ゴシック"/>
        <family val="3"/>
        <charset val="128"/>
      </rPr>
      <t>１</t>
    </r>
    <r>
      <rPr>
        <sz val="8"/>
        <color theme="1"/>
        <rFont val="ＭＳ ゴシック"/>
        <family val="3"/>
        <charset val="128"/>
      </rPr>
      <t>管路の老朽化による漏水が主な要因であり悪化傾向にある。現在は漏水調査を継続的に行い発見次第修復している状況である。今後は「管路更新計画」に基づき抜本的な改善に努める。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</si>
</sst>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color theme="0"/>
      <name val="ＭＳ ゴシック"/>
      <family val="3"/>
      <charset val="128"/>
    </font>
    <font>
      <sz val="14"/>
      <color theme="1"/>
      <name val="ＭＳ ゴシック"/>
      <family val="3"/>
      <charset val="128"/>
    </font>
    <font>
      <sz val="14"/>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0.12</c:v>
                </c:pt>
                <c:pt idx="3" formatCode="#,##0.00;&quot;△&quot;#,##0.00;&quot;-&quot;">
                  <c:v>0.26</c:v>
                </c:pt>
                <c:pt idx="4" formatCode="#,##0.00;&quot;△&quot;#,##0.00;&quot;-&quot;">
                  <c:v>0.06</c:v>
                </c:pt>
              </c:numCache>
            </c:numRef>
          </c:val>
          <c:extLst>
            <c:ext xmlns:c16="http://schemas.microsoft.com/office/drawing/2014/chart" uri="{C3380CC4-5D6E-409C-BE32-E72D297353CC}">
              <c16:uniqueId val="{00000000-5CC7-43E3-9A1D-E77F89BE38B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5CC7-43E3-9A1D-E77F89BE38B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60.29</c:v>
                </c:pt>
                <c:pt idx="1">
                  <c:v>57.13</c:v>
                </c:pt>
                <c:pt idx="2">
                  <c:v>64.61</c:v>
                </c:pt>
                <c:pt idx="3">
                  <c:v>64.64</c:v>
                </c:pt>
                <c:pt idx="4">
                  <c:v>65.540000000000006</c:v>
                </c:pt>
              </c:numCache>
            </c:numRef>
          </c:val>
          <c:extLst>
            <c:ext xmlns:c16="http://schemas.microsoft.com/office/drawing/2014/chart" uri="{C3380CC4-5D6E-409C-BE32-E72D297353CC}">
              <c16:uniqueId val="{00000000-1C36-49B5-833C-7BFD3BD148E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1C36-49B5-833C-7BFD3BD148E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84.78</c:v>
                </c:pt>
                <c:pt idx="1">
                  <c:v>85.78</c:v>
                </c:pt>
                <c:pt idx="2">
                  <c:v>77.66</c:v>
                </c:pt>
                <c:pt idx="3">
                  <c:v>75.72</c:v>
                </c:pt>
                <c:pt idx="4">
                  <c:v>75.599999999999994</c:v>
                </c:pt>
              </c:numCache>
            </c:numRef>
          </c:val>
          <c:extLst>
            <c:ext xmlns:c16="http://schemas.microsoft.com/office/drawing/2014/chart" uri="{C3380CC4-5D6E-409C-BE32-E72D297353CC}">
              <c16:uniqueId val="{00000000-B086-4850-B942-F5CB774A0EA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B086-4850-B942-F5CB774A0EA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63.94</c:v>
                </c:pt>
                <c:pt idx="1">
                  <c:v>57.24</c:v>
                </c:pt>
                <c:pt idx="2">
                  <c:v>67.89</c:v>
                </c:pt>
                <c:pt idx="3">
                  <c:v>61.81</c:v>
                </c:pt>
                <c:pt idx="4">
                  <c:v>73.7</c:v>
                </c:pt>
              </c:numCache>
            </c:numRef>
          </c:val>
          <c:extLst>
            <c:ext xmlns:c16="http://schemas.microsoft.com/office/drawing/2014/chart" uri="{C3380CC4-5D6E-409C-BE32-E72D297353CC}">
              <c16:uniqueId val="{00000000-9BC8-443F-9F20-8A5736B03FD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9BC8-443F-9F20-8A5736B03FD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4-4197-8458-D61E1D4129E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4-4197-8458-D61E1D4129E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A2-41DC-A9FE-81C14EA7B67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A2-41DC-A9FE-81C14EA7B67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7-4981-9488-44865C3E3F8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7-4981-9488-44865C3E3F8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C-4ADD-A8A6-1BE1FF5E5DF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C-4ADD-A8A6-1BE1FF5E5DF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914.34</c:v>
                </c:pt>
                <c:pt idx="1">
                  <c:v>890.49</c:v>
                </c:pt>
                <c:pt idx="2">
                  <c:v>870.38</c:v>
                </c:pt>
                <c:pt idx="3">
                  <c:v>758.4</c:v>
                </c:pt>
                <c:pt idx="4">
                  <c:v>845.52</c:v>
                </c:pt>
              </c:numCache>
            </c:numRef>
          </c:val>
          <c:extLst>
            <c:ext xmlns:c16="http://schemas.microsoft.com/office/drawing/2014/chart" uri="{C3380CC4-5D6E-409C-BE32-E72D297353CC}">
              <c16:uniqueId val="{00000000-D53F-4C78-9122-B93B93BC69D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D53F-4C78-9122-B93B93BC69D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50.23</c:v>
                </c:pt>
                <c:pt idx="1">
                  <c:v>47.65</c:v>
                </c:pt>
                <c:pt idx="2">
                  <c:v>47.45</c:v>
                </c:pt>
                <c:pt idx="3">
                  <c:v>43.51</c:v>
                </c:pt>
                <c:pt idx="4">
                  <c:v>43.29</c:v>
                </c:pt>
              </c:numCache>
            </c:numRef>
          </c:val>
          <c:extLst>
            <c:ext xmlns:c16="http://schemas.microsoft.com/office/drawing/2014/chart" uri="{C3380CC4-5D6E-409C-BE32-E72D297353CC}">
              <c16:uniqueId val="{00000000-4DB6-411B-8DF8-7F2CB8CE17D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4DB6-411B-8DF8-7F2CB8CE17D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217.76</c:v>
                </c:pt>
                <c:pt idx="1">
                  <c:v>228.75</c:v>
                </c:pt>
                <c:pt idx="2">
                  <c:v>212.26</c:v>
                </c:pt>
                <c:pt idx="3">
                  <c:v>255.84</c:v>
                </c:pt>
                <c:pt idx="4">
                  <c:v>217.91</c:v>
                </c:pt>
              </c:numCache>
            </c:numRef>
          </c:val>
          <c:extLst>
            <c:ext xmlns:c16="http://schemas.microsoft.com/office/drawing/2014/chart" uri="{C3380CC4-5D6E-409C-BE32-E72D297353CC}">
              <c16:uniqueId val="{00000000-CCA7-4EDB-A1E7-6278290A222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CCA7-4EDB-A1E7-6278290A222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国頭村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4504</v>
      </c>
      <c r="AM8" s="37"/>
      <c r="AN8" s="37"/>
      <c r="AO8" s="37"/>
      <c r="AP8" s="37"/>
      <c r="AQ8" s="37"/>
      <c r="AR8" s="37"/>
      <c r="AS8" s="37"/>
      <c r="AT8" s="38">
        <f>データ!$S$6</f>
        <v>194.85</v>
      </c>
      <c r="AU8" s="38"/>
      <c r="AV8" s="38"/>
      <c r="AW8" s="38"/>
      <c r="AX8" s="38"/>
      <c r="AY8" s="38"/>
      <c r="AZ8" s="38"/>
      <c r="BA8" s="38"/>
      <c r="BB8" s="38">
        <f>データ!$T$6</f>
        <v>23.12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99.13</v>
      </c>
      <c r="Q10" s="38"/>
      <c r="R10" s="38"/>
      <c r="S10" s="38"/>
      <c r="T10" s="38"/>
      <c r="U10" s="38"/>
      <c r="V10" s="38"/>
      <c r="W10" s="37">
        <f>データ!$Q$6</f>
        <v>1540</v>
      </c>
      <c r="X10" s="37"/>
      <c r="Y10" s="37"/>
      <c r="Z10" s="37"/>
      <c r="AA10" s="37"/>
      <c r="AB10" s="37"/>
      <c r="AC10" s="37"/>
      <c r="AD10" s="2"/>
      <c r="AE10" s="2"/>
      <c r="AF10" s="2"/>
      <c r="AG10" s="2"/>
      <c r="AH10" s="2"/>
      <c r="AI10" s="2"/>
      <c r="AJ10" s="2"/>
      <c r="AK10" s="2"/>
      <c r="AL10" s="37">
        <f>データ!$U$6</f>
        <v>4461</v>
      </c>
      <c r="AM10" s="37"/>
      <c r="AN10" s="37"/>
      <c r="AO10" s="37"/>
      <c r="AP10" s="37"/>
      <c r="AQ10" s="37"/>
      <c r="AR10" s="37"/>
      <c r="AS10" s="37"/>
      <c r="AT10" s="38">
        <f>データ!$V$6</f>
        <v>34.97</v>
      </c>
      <c r="AU10" s="38"/>
      <c r="AV10" s="38"/>
      <c r="AW10" s="38"/>
      <c r="AX10" s="38"/>
      <c r="AY10" s="38"/>
      <c r="AZ10" s="38"/>
      <c r="BA10" s="38"/>
      <c r="BB10" s="38">
        <f>データ!$W$6</f>
        <v>127.57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115</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Rr0VyBj2ChAI6n50J36nt79+orAnadUK7XEKlT8Z3MbFofarJQ2iH7FSXNovBtNd08ShNK0lACUDPSMRImj0vQ==" saltValue="ku6fYcCl417FS3cFP9eA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473014</v>
      </c>
      <c r="D6" s="20">
        <f t="shared" si="3"/>
        <v>47</v>
      </c>
      <c r="E6" s="20">
        <f t="shared" si="3"/>
        <v>1</v>
      </c>
      <c r="F6" s="20">
        <f t="shared" si="3"/>
        <v>0</v>
      </c>
      <c r="G6" s="20">
        <f t="shared" si="3"/>
        <v>0</v>
      </c>
      <c r="H6" s="20" t="str">
        <f t="shared" si="3"/>
        <v>沖縄県　国頭村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99.13</v>
      </c>
      <c r="Q6" s="21">
        <f t="shared" si="3"/>
        <v>1540</v>
      </c>
      <c r="R6" s="21">
        <f t="shared" si="3"/>
        <v>4504</v>
      </c>
      <c r="S6" s="21">
        <f t="shared" si="3"/>
        <v>194.85</v>
      </c>
      <c r="T6" s="21">
        <f t="shared" si="3"/>
        <v>23.12</v>
      </c>
      <c r="U6" s="21">
        <f t="shared" si="3"/>
        <v>4461</v>
      </c>
      <c r="V6" s="21">
        <f t="shared" si="3"/>
        <v>34.97</v>
      </c>
      <c r="W6" s="21">
        <f t="shared" si="3"/>
        <v>127.57</v>
      </c>
      <c r="X6" s="22">
        <f>IF(X7="",NA(),X7)</f>
        <v>63.94</v>
      </c>
      <c r="Y6" s="22">
        <f t="shared" ref="Y6:AG6" si="4">IF(Y7="",NA(),Y7)</f>
        <v>57.24</v>
      </c>
      <c r="Z6" s="22">
        <f t="shared" si="4"/>
        <v>67.89</v>
      </c>
      <c r="AA6" s="22">
        <f t="shared" si="4"/>
        <v>61.81</v>
      </c>
      <c r="AB6" s="22">
        <f t="shared" si="4"/>
        <v>73.7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914.34</v>
      </c>
      <c r="BF6" s="22">
        <f t="shared" ref="BF6:BN6" si="7">IF(BF7="",NA(),BF7)</f>
        <v>890.49</v>
      </c>
      <c r="BG6" s="22">
        <f t="shared" si="7"/>
        <v>870.38</v>
      </c>
      <c r="BH6" s="22">
        <f t="shared" si="7"/>
        <v>758.4</v>
      </c>
      <c r="BI6" s="22">
        <f t="shared" si="7"/>
        <v>845.52</v>
      </c>
      <c r="BJ6" s="22">
        <f t="shared" si="7"/>
        <v>1007.7</v>
      </c>
      <c r="BK6" s="22">
        <f t="shared" si="7"/>
        <v>1018.52</v>
      </c>
      <c r="BL6" s="22">
        <f t="shared" si="7"/>
        <v>949.61</v>
      </c>
      <c r="BM6" s="22">
        <f t="shared" si="7"/>
        <v>918.84</v>
      </c>
      <c r="BN6" s="22">
        <f t="shared" si="7"/>
        <v>955.49</v>
      </c>
      <c r="BO6" s="21" t="str">
        <f>IF(BO7="","",IF(BO7="-","【-】","【"&amp;SUBSTITUTE(TEXT(BO7,"#,##0.00"),"-","△")&amp;"】"))</f>
        <v>【982.48】</v>
      </c>
      <c r="BP6" s="22">
        <f>IF(BP7="",NA(),BP7)</f>
        <v>50.23</v>
      </c>
      <c r="BQ6" s="22">
        <f t="shared" ref="BQ6:BY6" si="8">IF(BQ7="",NA(),BQ7)</f>
        <v>47.65</v>
      </c>
      <c r="BR6" s="22">
        <f t="shared" si="8"/>
        <v>47.45</v>
      </c>
      <c r="BS6" s="22">
        <f t="shared" si="8"/>
        <v>43.51</v>
      </c>
      <c r="BT6" s="22">
        <f t="shared" si="8"/>
        <v>43.29</v>
      </c>
      <c r="BU6" s="22">
        <f t="shared" si="8"/>
        <v>59.22</v>
      </c>
      <c r="BV6" s="22">
        <f t="shared" si="8"/>
        <v>58.79</v>
      </c>
      <c r="BW6" s="22">
        <f t="shared" si="8"/>
        <v>58.41</v>
      </c>
      <c r="BX6" s="22">
        <f t="shared" si="8"/>
        <v>58.27</v>
      </c>
      <c r="BY6" s="22">
        <f t="shared" si="8"/>
        <v>55.15</v>
      </c>
      <c r="BZ6" s="21" t="str">
        <f>IF(BZ7="","",IF(BZ7="-","【-】","【"&amp;SUBSTITUTE(TEXT(BZ7,"#,##0.00"),"-","△")&amp;"】"))</f>
        <v>【50.61】</v>
      </c>
      <c r="CA6" s="22">
        <f>IF(CA7="",NA(),CA7)</f>
        <v>217.76</v>
      </c>
      <c r="CB6" s="22">
        <f t="shared" ref="CB6:CJ6" si="9">IF(CB7="",NA(),CB7)</f>
        <v>228.75</v>
      </c>
      <c r="CC6" s="22">
        <f t="shared" si="9"/>
        <v>212.26</v>
      </c>
      <c r="CD6" s="22">
        <f t="shared" si="9"/>
        <v>255.84</v>
      </c>
      <c r="CE6" s="22">
        <f t="shared" si="9"/>
        <v>217.91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60.29</v>
      </c>
      <c r="CM6" s="22">
        <f t="shared" ref="CM6:CU6" si="10">IF(CM7="",NA(),CM7)</f>
        <v>57.13</v>
      </c>
      <c r="CN6" s="22">
        <f t="shared" si="10"/>
        <v>64.61</v>
      </c>
      <c r="CO6" s="22">
        <f t="shared" si="10"/>
        <v>64.64</v>
      </c>
      <c r="CP6" s="22">
        <f t="shared" si="10"/>
        <v>65.540000000000006</v>
      </c>
      <c r="CQ6" s="22">
        <f t="shared" si="10"/>
        <v>56.76</v>
      </c>
      <c r="CR6" s="22">
        <f t="shared" si="10"/>
        <v>56.04</v>
      </c>
      <c r="CS6" s="22">
        <f t="shared" si="10"/>
        <v>58.52</v>
      </c>
      <c r="CT6" s="22">
        <f t="shared" si="10"/>
        <v>58.88</v>
      </c>
      <c r="CU6" s="22">
        <f t="shared" si="10"/>
        <v>58.16</v>
      </c>
      <c r="CV6" s="21" t="str">
        <f>IF(CV7="","",IF(CV7="-","【-】","【"&amp;SUBSTITUTE(TEXT(CV7,"#,##0.00"),"-","△")&amp;"】"))</f>
        <v>【56.15】</v>
      </c>
      <c r="CW6" s="22">
        <f>IF(CW7="",NA(),CW7)</f>
        <v>84.78</v>
      </c>
      <c r="CX6" s="22">
        <f t="shared" ref="CX6:DF6" si="11">IF(CX7="",NA(),CX7)</f>
        <v>85.78</v>
      </c>
      <c r="CY6" s="22">
        <f t="shared" si="11"/>
        <v>77.66</v>
      </c>
      <c r="CZ6" s="22">
        <f t="shared" si="11"/>
        <v>75.72</v>
      </c>
      <c r="DA6" s="22">
        <f t="shared" si="11"/>
        <v>75.599999999999994</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0.12</v>
      </c>
      <c r="EG6" s="22">
        <f t="shared" si="14"/>
        <v>0.26</v>
      </c>
      <c r="EH6" s="22">
        <f t="shared" si="14"/>
        <v>0.06</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473014</v>
      </c>
      <c r="D7" s="24">
        <v>47</v>
      </c>
      <c r="E7" s="24">
        <v>1</v>
      </c>
      <c r="F7" s="24">
        <v>0</v>
      </c>
      <c r="G7" s="24">
        <v>0</v>
      </c>
      <c r="H7" s="24" t="s">
        <v>95</v>
      </c>
      <c r="I7" s="24" t="s">
        <v>96</v>
      </c>
      <c r="J7" s="24" t="s">
        <v>97</v>
      </c>
      <c r="K7" s="24" t="s">
        <v>98</v>
      </c>
      <c r="L7" s="24" t="s">
        <v>99</v>
      </c>
      <c r="M7" s="24" t="s">
        <v>100</v>
      </c>
      <c r="N7" s="25" t="s">
        <v>101</v>
      </c>
      <c r="O7" s="25" t="s">
        <v>102</v>
      </c>
      <c r="P7" s="25">
        <v>99.13</v>
      </c>
      <c r="Q7" s="25">
        <v>1540</v>
      </c>
      <c r="R7" s="25">
        <v>4504</v>
      </c>
      <c r="S7" s="25">
        <v>194.85</v>
      </c>
      <c r="T7" s="25">
        <v>23.12</v>
      </c>
      <c r="U7" s="25">
        <v>4461</v>
      </c>
      <c r="V7" s="25">
        <v>34.97</v>
      </c>
      <c r="W7" s="25">
        <v>127.57</v>
      </c>
      <c r="X7" s="25">
        <v>63.94</v>
      </c>
      <c r="Y7" s="25">
        <v>57.24</v>
      </c>
      <c r="Z7" s="25">
        <v>67.89</v>
      </c>
      <c r="AA7" s="25">
        <v>61.81</v>
      </c>
      <c r="AB7" s="25">
        <v>73.7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914.34</v>
      </c>
      <c r="BF7" s="25">
        <v>890.49</v>
      </c>
      <c r="BG7" s="25">
        <v>870.38</v>
      </c>
      <c r="BH7" s="25">
        <v>758.4</v>
      </c>
      <c r="BI7" s="25">
        <v>845.52</v>
      </c>
      <c r="BJ7" s="25">
        <v>1007.7</v>
      </c>
      <c r="BK7" s="25">
        <v>1018.52</v>
      </c>
      <c r="BL7" s="25">
        <v>949.61</v>
      </c>
      <c r="BM7" s="25">
        <v>918.84</v>
      </c>
      <c r="BN7" s="25">
        <v>955.49</v>
      </c>
      <c r="BO7" s="25">
        <v>982.48</v>
      </c>
      <c r="BP7" s="25">
        <v>50.23</v>
      </c>
      <c r="BQ7" s="25">
        <v>47.65</v>
      </c>
      <c r="BR7" s="25">
        <v>47.45</v>
      </c>
      <c r="BS7" s="25">
        <v>43.51</v>
      </c>
      <c r="BT7" s="25">
        <v>43.29</v>
      </c>
      <c r="BU7" s="25">
        <v>59.22</v>
      </c>
      <c r="BV7" s="25">
        <v>58.79</v>
      </c>
      <c r="BW7" s="25">
        <v>58.41</v>
      </c>
      <c r="BX7" s="25">
        <v>58.27</v>
      </c>
      <c r="BY7" s="25">
        <v>55.15</v>
      </c>
      <c r="BZ7" s="25">
        <v>50.61</v>
      </c>
      <c r="CA7" s="25">
        <v>217.76</v>
      </c>
      <c r="CB7" s="25">
        <v>228.75</v>
      </c>
      <c r="CC7" s="25">
        <v>212.26</v>
      </c>
      <c r="CD7" s="25">
        <v>255.84</v>
      </c>
      <c r="CE7" s="25">
        <v>217.91</v>
      </c>
      <c r="CF7" s="25">
        <v>292.89999999999998</v>
      </c>
      <c r="CG7" s="25">
        <v>298.25</v>
      </c>
      <c r="CH7" s="25">
        <v>303.27999999999997</v>
      </c>
      <c r="CI7" s="25">
        <v>303.81</v>
      </c>
      <c r="CJ7" s="25">
        <v>310.26</v>
      </c>
      <c r="CK7" s="25">
        <v>320.83</v>
      </c>
      <c r="CL7" s="25">
        <v>60.29</v>
      </c>
      <c r="CM7" s="25">
        <v>57.13</v>
      </c>
      <c r="CN7" s="25">
        <v>64.61</v>
      </c>
      <c r="CO7" s="25">
        <v>64.64</v>
      </c>
      <c r="CP7" s="25">
        <v>65.540000000000006</v>
      </c>
      <c r="CQ7" s="25">
        <v>56.76</v>
      </c>
      <c r="CR7" s="25">
        <v>56.04</v>
      </c>
      <c r="CS7" s="25">
        <v>58.52</v>
      </c>
      <c r="CT7" s="25">
        <v>58.88</v>
      </c>
      <c r="CU7" s="25">
        <v>58.16</v>
      </c>
      <c r="CV7" s="25">
        <v>56.15</v>
      </c>
      <c r="CW7" s="25">
        <v>84.78</v>
      </c>
      <c r="CX7" s="25">
        <v>85.78</v>
      </c>
      <c r="CY7" s="25">
        <v>77.66</v>
      </c>
      <c r="CZ7" s="25">
        <v>75.72</v>
      </c>
      <c r="DA7" s="25">
        <v>75.599999999999994</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0.12</v>
      </c>
      <c r="EG7" s="25">
        <v>0.26</v>
      </c>
      <c r="EH7" s="25">
        <v>0.06</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2024-01-25T00:52:15Z</cp:lastPrinted>
  <dcterms:created xsi:type="dcterms:W3CDTF">2023-12-05T01:08:00Z</dcterms:created>
  <dcterms:modified xsi:type="dcterms:W3CDTF">2024-01-26T07:52:48Z</dcterms:modified>
  <cp:category/>
</cp:coreProperties>
</file>