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23" sheetId="1" r:id="rId1"/>
    <sheet name="４月(月間)" sheetId="123" r:id="rId2"/>
    <sheet name="４月(上旬)" sheetId="124" r:id="rId3"/>
    <sheet name="４月(中旬)" sheetId="125" r:id="rId4"/>
    <sheet name="４月(下旬)" sheetId="126" r:id="rId5"/>
    <sheet name="５月(月間)" sheetId="127" r:id="rId6"/>
    <sheet name="５月(上旬)" sheetId="128" r:id="rId7"/>
    <sheet name="５月(中旬)" sheetId="129" r:id="rId8"/>
    <sheet name="５月(下旬)" sheetId="130" r:id="rId9"/>
    <sheet name="５月月間" sheetId="131" r:id="rId10"/>
    <sheet name="６月(月間)" sheetId="132" r:id="rId11"/>
    <sheet name="６月(上旬)" sheetId="133" r:id="rId12"/>
    <sheet name="６月(中旬)" sheetId="134" r:id="rId13"/>
    <sheet name="６月(下旬)" sheetId="135" r:id="rId14"/>
    <sheet name="６月月間" sheetId="136" r:id="rId15"/>
    <sheet name="７月(月間)" sheetId="137" r:id="rId16"/>
    <sheet name="７月(上旬)" sheetId="138" r:id="rId17"/>
    <sheet name="７月(中旬)" sheetId="139" r:id="rId18"/>
    <sheet name="７月(下旬)" sheetId="140" r:id="rId19"/>
    <sheet name="７月月間" sheetId="141" r:id="rId20"/>
    <sheet name="８月(月間)" sheetId="142" r:id="rId21"/>
    <sheet name="８月(上旬)" sheetId="143" r:id="rId22"/>
    <sheet name="８月(中旬)" sheetId="144" r:id="rId23"/>
    <sheet name="８月(下旬)" sheetId="145" r:id="rId24"/>
    <sheet name="８月月間" sheetId="146" r:id="rId25"/>
    <sheet name="９月(月間)" sheetId="147" r:id="rId26"/>
    <sheet name="９月(上旬)" sheetId="148" r:id="rId27"/>
    <sheet name="９月(中旬)" sheetId="149" r:id="rId28"/>
    <sheet name="９月(下旬)" sheetId="150" r:id="rId29"/>
    <sheet name="９月月間" sheetId="151" r:id="rId30"/>
    <sheet name="10月(月間)" sheetId="152" r:id="rId31"/>
    <sheet name="10月(上旬)" sheetId="153" r:id="rId32"/>
    <sheet name="10月(中旬)" sheetId="154" r:id="rId33"/>
    <sheet name="10月(下旬)" sheetId="155" r:id="rId34"/>
    <sheet name="11月(月間)" sheetId="156" r:id="rId35"/>
    <sheet name="11月(上旬)" sheetId="157" r:id="rId36"/>
    <sheet name="11月(中旬)" sheetId="158" r:id="rId37"/>
    <sheet name="11月(下旬)" sheetId="159" r:id="rId38"/>
    <sheet name="11月月間" sheetId="160" r:id="rId39"/>
    <sheet name="12月(月間)" sheetId="161" r:id="rId40"/>
    <sheet name="12月(上旬)" sheetId="162" r:id="rId41"/>
    <sheet name="12月(中旬)" sheetId="163" r:id="rId42"/>
    <sheet name="12月(下旬)" sheetId="164" r:id="rId43"/>
    <sheet name="12月月間" sheetId="165" r:id="rId44"/>
    <sheet name="１月(月間)" sheetId="166" r:id="rId45"/>
    <sheet name="１月(上旬)" sheetId="167" r:id="rId46"/>
    <sheet name="１月(中旬)" sheetId="168" r:id="rId47"/>
    <sheet name="1月(下旬)" sheetId="169" r:id="rId48"/>
    <sheet name="１月月間" sheetId="170" r:id="rId49"/>
    <sheet name="２月(月間)" sheetId="171" r:id="rId50"/>
    <sheet name="２月(上旬)" sheetId="172" r:id="rId51"/>
    <sheet name="２月(中旬)" sheetId="173" r:id="rId52"/>
    <sheet name="２月(下旬)" sheetId="174" r:id="rId53"/>
    <sheet name="２月月間" sheetId="175" r:id="rId54"/>
    <sheet name="３月(月間)" sheetId="176" r:id="rId55"/>
    <sheet name="３月(上旬)" sheetId="177" r:id="rId56"/>
    <sheet name="３月(中旬)" sheetId="178" r:id="rId57"/>
    <sheet name="３月(下旬)" sheetId="179" r:id="rId58"/>
    <sheet name="３月月間" sheetId="180" r:id="rId59"/>
  </sheets>
  <externalReferences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B15" i="1"/>
  <c r="B14" i="1"/>
  <c r="B13" i="1"/>
  <c r="B12" i="1"/>
  <c r="B11" i="1"/>
  <c r="B10" i="1"/>
  <c r="B9" i="1"/>
  <c r="B8" i="1"/>
  <c r="B7" i="1"/>
  <c r="B6" i="1"/>
  <c r="B5" i="1"/>
  <c r="C4" i="1"/>
  <c r="B4" i="1"/>
  <c r="F1" i="180"/>
  <c r="A1" i="180"/>
  <c r="F1" i="175"/>
  <c r="A1" i="175"/>
  <c r="F1" i="170"/>
  <c r="A1" i="170"/>
  <c r="F1" i="165"/>
  <c r="A1" i="165"/>
  <c r="F1" i="160"/>
  <c r="A1" i="160"/>
  <c r="F1" i="151"/>
  <c r="A1" i="151"/>
  <c r="F1" i="146"/>
  <c r="A1" i="146"/>
  <c r="F1" i="141"/>
  <c r="A1" i="141"/>
  <c r="F1" i="136"/>
  <c r="A1" i="136"/>
  <c r="F1" i="131"/>
  <c r="A1" i="131"/>
  <c r="E1" i="177"/>
  <c r="A1" i="177"/>
  <c r="E1" i="178"/>
  <c r="A1" i="178"/>
  <c r="E1" i="179"/>
  <c r="A1" i="179"/>
  <c r="E1" i="176"/>
  <c r="A1" i="176"/>
  <c r="E1" i="172"/>
  <c r="A1" i="172"/>
  <c r="E1" i="173"/>
  <c r="A1" i="173"/>
  <c r="E1" i="174"/>
  <c r="A1" i="174"/>
  <c r="E1" i="171"/>
  <c r="A1" i="171"/>
  <c r="E1" i="167"/>
  <c r="A1" i="167"/>
  <c r="E1" i="168"/>
  <c r="A1" i="168"/>
  <c r="E1" i="169"/>
  <c r="A1" i="169"/>
  <c r="E1" i="166"/>
  <c r="A1" i="166"/>
  <c r="E1" i="162"/>
  <c r="A1" i="162"/>
  <c r="E1" i="163"/>
  <c r="A1" i="163"/>
  <c r="E1" i="164"/>
  <c r="A1" i="164"/>
  <c r="E1" i="161"/>
  <c r="A1" i="161"/>
  <c r="E1" i="158"/>
  <c r="A1" i="158"/>
  <c r="E1" i="159"/>
  <c r="A1" i="159"/>
  <c r="E1" i="157"/>
  <c r="A1" i="157"/>
  <c r="E1" i="156"/>
  <c r="A1" i="156"/>
  <c r="E1" i="153"/>
  <c r="A1" i="153"/>
  <c r="E1" i="154"/>
  <c r="A1" i="154"/>
  <c r="E1" i="155"/>
  <c r="A1" i="155"/>
  <c r="E1" i="152"/>
  <c r="A1" i="152"/>
  <c r="E1" i="148"/>
  <c r="A1" i="148"/>
  <c r="E1" i="149"/>
  <c r="A1" i="149"/>
  <c r="E1" i="150"/>
  <c r="A1" i="150"/>
  <c r="E1" i="147"/>
  <c r="A1" i="147"/>
  <c r="E1" i="143"/>
  <c r="A1" i="143"/>
  <c r="E1" i="144"/>
  <c r="A1" i="144"/>
  <c r="E1" i="145"/>
  <c r="A1" i="145"/>
  <c r="E1" i="142"/>
  <c r="A1" i="142"/>
  <c r="E1" i="138"/>
  <c r="A1" i="138"/>
  <c r="E1" i="139"/>
  <c r="A1" i="139"/>
  <c r="E1" i="140"/>
  <c r="A1" i="140"/>
  <c r="E1" i="137"/>
  <c r="A1" i="137"/>
  <c r="E1" i="133"/>
  <c r="A1" i="133"/>
  <c r="E1" i="134"/>
  <c r="A1" i="134"/>
  <c r="E1" i="135"/>
  <c r="A1" i="135"/>
  <c r="E1" i="132"/>
  <c r="A1" i="132"/>
  <c r="E1" i="128"/>
  <c r="A1" i="128"/>
  <c r="E1" i="129"/>
  <c r="A1" i="129"/>
  <c r="E1" i="130"/>
  <c r="A1" i="130"/>
  <c r="E1" i="127"/>
  <c r="A1" i="127"/>
  <c r="E1" i="124"/>
  <c r="A1" i="124"/>
  <c r="E1" i="125"/>
  <c r="A1" i="125"/>
  <c r="E1" i="126"/>
  <c r="A1" i="126"/>
  <c r="E1" i="123"/>
  <c r="A1" i="123"/>
  <c r="G3" i="180"/>
  <c r="H3" i="180"/>
  <c r="C8" i="180"/>
  <c r="D8" i="180"/>
  <c r="G8" i="180"/>
  <c r="H8" i="180"/>
  <c r="J8" i="180"/>
  <c r="C9" i="180"/>
  <c r="D9" i="180"/>
  <c r="G9" i="180"/>
  <c r="H9" i="180"/>
  <c r="J9" i="180"/>
  <c r="C10" i="180"/>
  <c r="D10" i="180"/>
  <c r="G10" i="180"/>
  <c r="H10" i="180"/>
  <c r="J10" i="180"/>
  <c r="C11" i="180"/>
  <c r="D11" i="180"/>
  <c r="G11" i="180"/>
  <c r="H11" i="180"/>
  <c r="J11" i="180"/>
  <c r="C13" i="180"/>
  <c r="D13" i="180"/>
  <c r="G13" i="180"/>
  <c r="H13" i="180"/>
  <c r="J13" i="180"/>
  <c r="C14" i="180"/>
  <c r="D14" i="180"/>
  <c r="G14" i="180"/>
  <c r="H14" i="180"/>
  <c r="J14" i="180"/>
  <c r="C15" i="180"/>
  <c r="D15" i="180"/>
  <c r="G15" i="180"/>
  <c r="H15" i="180"/>
  <c r="J15" i="180"/>
  <c r="C16" i="180"/>
  <c r="D16" i="180"/>
  <c r="G16" i="180"/>
  <c r="H16" i="180"/>
  <c r="J16" i="180"/>
  <c r="C18" i="180"/>
  <c r="D18" i="180"/>
  <c r="G18" i="180"/>
  <c r="H18" i="180"/>
  <c r="J18" i="180"/>
  <c r="C19" i="180"/>
  <c r="D19" i="180"/>
  <c r="G19" i="180"/>
  <c r="H19" i="180"/>
  <c r="J19" i="180"/>
  <c r="C20" i="180"/>
  <c r="D20" i="180"/>
  <c r="G20" i="180"/>
  <c r="H20" i="180"/>
  <c r="J20" i="180"/>
  <c r="C21" i="180"/>
  <c r="D21" i="180"/>
  <c r="G21" i="180"/>
  <c r="H21" i="180"/>
  <c r="J21" i="180"/>
  <c r="C23" i="180"/>
  <c r="D23" i="180"/>
  <c r="F23" i="180" s="1"/>
  <c r="G23" i="180"/>
  <c r="H23" i="180"/>
  <c r="C24" i="180"/>
  <c r="D24" i="180"/>
  <c r="F24" i="180"/>
  <c r="G24" i="180"/>
  <c r="H24" i="180"/>
  <c r="I24" i="180" s="1"/>
  <c r="C25" i="180"/>
  <c r="D25" i="180"/>
  <c r="G25" i="180"/>
  <c r="H25" i="180"/>
  <c r="C26" i="180"/>
  <c r="D26" i="180"/>
  <c r="F26" i="180"/>
  <c r="G26" i="180"/>
  <c r="H26" i="180"/>
  <c r="I26" i="180" s="1"/>
  <c r="C28" i="180"/>
  <c r="D28" i="180"/>
  <c r="F28" i="180"/>
  <c r="G28" i="180"/>
  <c r="H28" i="180"/>
  <c r="I28" i="180" s="1"/>
  <c r="C29" i="180"/>
  <c r="D29" i="180"/>
  <c r="G29" i="180"/>
  <c r="H29" i="180"/>
  <c r="C30" i="180"/>
  <c r="D30" i="180"/>
  <c r="F30" i="180"/>
  <c r="G30" i="180"/>
  <c r="H30" i="180"/>
  <c r="I30" i="180" s="1"/>
  <c r="C31" i="180"/>
  <c r="D31" i="180"/>
  <c r="G31" i="180"/>
  <c r="H31" i="180"/>
  <c r="C34" i="180"/>
  <c r="D34" i="180"/>
  <c r="G34" i="180"/>
  <c r="H34" i="180"/>
  <c r="F4" i="179"/>
  <c r="G4" i="179"/>
  <c r="J4" i="179"/>
  <c r="K4" i="179"/>
  <c r="F12" i="179"/>
  <c r="F13" i="179"/>
  <c r="G14" i="179"/>
  <c r="J15" i="179"/>
  <c r="K17" i="179"/>
  <c r="B20" i="179"/>
  <c r="C21" i="179"/>
  <c r="K21" i="179" s="1"/>
  <c r="B22" i="179"/>
  <c r="B25" i="179"/>
  <c r="G26" i="179"/>
  <c r="G27" i="179"/>
  <c r="C28" i="179"/>
  <c r="F29" i="179"/>
  <c r="B32" i="179"/>
  <c r="J32" i="179" s="1"/>
  <c r="J34" i="179"/>
  <c r="C39" i="179"/>
  <c r="B43" i="179"/>
  <c r="J43" i="179" s="1"/>
  <c r="C43" i="179"/>
  <c r="E43" i="179"/>
  <c r="F43" i="179"/>
  <c r="G43" i="179"/>
  <c r="B44" i="179"/>
  <c r="E44" i="179" s="1"/>
  <c r="C44" i="179"/>
  <c r="D44" i="179"/>
  <c r="F44" i="179"/>
  <c r="G44" i="179"/>
  <c r="B45" i="179"/>
  <c r="C45" i="179"/>
  <c r="F45" i="179"/>
  <c r="J45" i="179" s="1"/>
  <c r="G45" i="179"/>
  <c r="I45" i="179"/>
  <c r="K45" i="179"/>
  <c r="L45" i="179" s="1"/>
  <c r="B46" i="179"/>
  <c r="C46" i="179"/>
  <c r="D46" i="179" s="1"/>
  <c r="F46" i="179"/>
  <c r="G46" i="179"/>
  <c r="H46" i="179"/>
  <c r="K46" i="179"/>
  <c r="B47" i="179"/>
  <c r="C47" i="179"/>
  <c r="E47" i="179"/>
  <c r="F47" i="179"/>
  <c r="G47" i="179"/>
  <c r="J47" i="179"/>
  <c r="B48" i="179"/>
  <c r="E48" i="179" s="1"/>
  <c r="C48" i="179"/>
  <c r="D48" i="179"/>
  <c r="F48" i="179"/>
  <c r="G48" i="179"/>
  <c r="J48" i="179"/>
  <c r="B49" i="179"/>
  <c r="C49" i="179"/>
  <c r="F49" i="179"/>
  <c r="J49" i="179" s="1"/>
  <c r="G49" i="179"/>
  <c r="I49" i="179"/>
  <c r="K49" i="179"/>
  <c r="B50" i="179"/>
  <c r="C50" i="179"/>
  <c r="D50" i="179" s="1"/>
  <c r="F50" i="179"/>
  <c r="G50" i="179"/>
  <c r="H50" i="179"/>
  <c r="K50" i="179"/>
  <c r="B51" i="179"/>
  <c r="J51" i="179" s="1"/>
  <c r="C51" i="179"/>
  <c r="E51" i="179"/>
  <c r="F51" i="179"/>
  <c r="G51" i="179"/>
  <c r="B52" i="179"/>
  <c r="E52" i="179" s="1"/>
  <c r="C52" i="179"/>
  <c r="D52" i="179"/>
  <c r="F52" i="179"/>
  <c r="G52" i="179"/>
  <c r="B53" i="179"/>
  <c r="C53" i="179"/>
  <c r="F53" i="179"/>
  <c r="J53" i="179" s="1"/>
  <c r="G53" i="179"/>
  <c r="I53" i="179"/>
  <c r="K53" i="179"/>
  <c r="L53" i="179" s="1"/>
  <c r="B54" i="179"/>
  <c r="C54" i="179"/>
  <c r="D54" i="179" s="1"/>
  <c r="F54" i="179"/>
  <c r="G54" i="179"/>
  <c r="H54" i="179"/>
  <c r="K54" i="179"/>
  <c r="B55" i="179"/>
  <c r="C55" i="179"/>
  <c r="E55" i="179"/>
  <c r="F55" i="179"/>
  <c r="G55" i="179"/>
  <c r="J55" i="179"/>
  <c r="B56" i="179"/>
  <c r="E56" i="179" s="1"/>
  <c r="C56" i="179"/>
  <c r="D56" i="179"/>
  <c r="F56" i="179"/>
  <c r="G56" i="179"/>
  <c r="J56" i="179"/>
  <c r="B57" i="179"/>
  <c r="C57" i="179"/>
  <c r="F57" i="179"/>
  <c r="J57" i="179" s="1"/>
  <c r="G57" i="179"/>
  <c r="I57" i="179"/>
  <c r="K57" i="179"/>
  <c r="B58" i="179"/>
  <c r="C58" i="179"/>
  <c r="D58" i="179" s="1"/>
  <c r="F58" i="179"/>
  <c r="G58" i="179"/>
  <c r="H58" i="179"/>
  <c r="K58" i="179"/>
  <c r="B59" i="179"/>
  <c r="J59" i="179" s="1"/>
  <c r="C59" i="179"/>
  <c r="E59" i="179"/>
  <c r="F59" i="179"/>
  <c r="G59" i="179"/>
  <c r="B60" i="179"/>
  <c r="E60" i="179" s="1"/>
  <c r="C60" i="179"/>
  <c r="D60" i="179"/>
  <c r="F60" i="179"/>
  <c r="G60" i="179"/>
  <c r="B61" i="179"/>
  <c r="C61" i="179"/>
  <c r="F61" i="179"/>
  <c r="J61" i="179" s="1"/>
  <c r="G61" i="179"/>
  <c r="I61" i="179"/>
  <c r="K61" i="179"/>
  <c r="L61" i="179" s="1"/>
  <c r="B62" i="179"/>
  <c r="E62" i="179" s="1"/>
  <c r="C62" i="179"/>
  <c r="D62" i="179"/>
  <c r="F62" i="179"/>
  <c r="I62" i="179" s="1"/>
  <c r="G62" i="179"/>
  <c r="H62" i="179"/>
  <c r="J62" i="179"/>
  <c r="K62" i="179"/>
  <c r="L62" i="179"/>
  <c r="D63" i="179"/>
  <c r="E63" i="179"/>
  <c r="H63" i="179"/>
  <c r="I63" i="179"/>
  <c r="J63" i="179"/>
  <c r="K63" i="179"/>
  <c r="L63" i="179" s="1"/>
  <c r="D64" i="179"/>
  <c r="E64" i="179"/>
  <c r="H64" i="179"/>
  <c r="I64" i="179"/>
  <c r="J64" i="179"/>
  <c r="K64" i="179"/>
  <c r="L64" i="179"/>
  <c r="D65" i="179"/>
  <c r="E65" i="179"/>
  <c r="H65" i="179"/>
  <c r="I65" i="179"/>
  <c r="J65" i="179"/>
  <c r="K65" i="179"/>
  <c r="L65" i="179" s="1"/>
  <c r="D66" i="179"/>
  <c r="E66" i="179"/>
  <c r="H66" i="179"/>
  <c r="I66" i="179"/>
  <c r="J66" i="179"/>
  <c r="K66" i="179"/>
  <c r="L66" i="179"/>
  <c r="F4" i="178"/>
  <c r="G4" i="178"/>
  <c r="J4" i="178"/>
  <c r="K4" i="178"/>
  <c r="B7" i="178"/>
  <c r="F7" i="178"/>
  <c r="J7" i="178"/>
  <c r="B8" i="178"/>
  <c r="C8" i="178"/>
  <c r="E8" i="178"/>
  <c r="F8" i="178"/>
  <c r="G8" i="178"/>
  <c r="J8" i="178"/>
  <c r="D9" i="178"/>
  <c r="E9" i="178"/>
  <c r="H9" i="178"/>
  <c r="I9" i="178"/>
  <c r="J9" i="178"/>
  <c r="K9" i="178"/>
  <c r="L9" i="178"/>
  <c r="D10" i="178"/>
  <c r="E10" i="178"/>
  <c r="H10" i="178"/>
  <c r="I10" i="178"/>
  <c r="J10" i="178"/>
  <c r="K10" i="178"/>
  <c r="L10" i="178" s="1"/>
  <c r="D11" i="178"/>
  <c r="E11" i="178"/>
  <c r="H11" i="178"/>
  <c r="I11" i="178"/>
  <c r="J11" i="178"/>
  <c r="K11" i="178"/>
  <c r="L11" i="178"/>
  <c r="D12" i="178"/>
  <c r="E12" i="178"/>
  <c r="H12" i="178"/>
  <c r="I12" i="178"/>
  <c r="J12" i="178"/>
  <c r="K12" i="178"/>
  <c r="L12" i="178" s="1"/>
  <c r="D13" i="178"/>
  <c r="E13" i="178"/>
  <c r="H13" i="178"/>
  <c r="I13" i="178"/>
  <c r="J13" i="178"/>
  <c r="K13" i="178"/>
  <c r="L13" i="178"/>
  <c r="D14" i="178"/>
  <c r="E14" i="178"/>
  <c r="H14" i="178"/>
  <c r="I14" i="178"/>
  <c r="J14" i="178"/>
  <c r="K14" i="178"/>
  <c r="L14" i="178" s="1"/>
  <c r="D15" i="178"/>
  <c r="E15" i="178"/>
  <c r="H15" i="178"/>
  <c r="I15" i="178"/>
  <c r="J15" i="178"/>
  <c r="K15" i="178"/>
  <c r="L15" i="178"/>
  <c r="D16" i="178"/>
  <c r="E16" i="178"/>
  <c r="H16" i="178"/>
  <c r="I16" i="178"/>
  <c r="J16" i="178"/>
  <c r="K16" i="178"/>
  <c r="L16" i="178" s="1"/>
  <c r="D17" i="178"/>
  <c r="E17" i="178"/>
  <c r="H17" i="178"/>
  <c r="I17" i="178"/>
  <c r="J17" i="178"/>
  <c r="K17" i="178"/>
  <c r="L17" i="178"/>
  <c r="B18" i="178"/>
  <c r="C18" i="178"/>
  <c r="D18" i="178" s="1"/>
  <c r="F18" i="178"/>
  <c r="G18" i="178"/>
  <c r="H18" i="178" s="1"/>
  <c r="I18" i="178"/>
  <c r="J18" i="178"/>
  <c r="K18" i="178"/>
  <c r="L18" i="178" s="1"/>
  <c r="D19" i="178"/>
  <c r="E19" i="178"/>
  <c r="H19" i="178"/>
  <c r="I19" i="178"/>
  <c r="J19" i="178"/>
  <c r="K19" i="178"/>
  <c r="L19" i="178"/>
  <c r="D20" i="178"/>
  <c r="E20" i="178"/>
  <c r="H20" i="178"/>
  <c r="I20" i="178"/>
  <c r="J20" i="178"/>
  <c r="K20" i="178"/>
  <c r="L20" i="178" s="1"/>
  <c r="D21" i="178"/>
  <c r="E21" i="178"/>
  <c r="H21" i="178"/>
  <c r="I21" i="178"/>
  <c r="J21" i="178"/>
  <c r="K21" i="178"/>
  <c r="L21" i="178"/>
  <c r="D22" i="178"/>
  <c r="E22" i="178"/>
  <c r="H22" i="178"/>
  <c r="I22" i="178"/>
  <c r="J22" i="178"/>
  <c r="K22" i="178"/>
  <c r="L22" i="178" s="1"/>
  <c r="D23" i="178"/>
  <c r="E23" i="178"/>
  <c r="H23" i="178"/>
  <c r="I23" i="178"/>
  <c r="J23" i="178"/>
  <c r="K23" i="178"/>
  <c r="L23" i="178"/>
  <c r="D24" i="178"/>
  <c r="E24" i="178"/>
  <c r="H24" i="178"/>
  <c r="I24" i="178"/>
  <c r="J24" i="178"/>
  <c r="K24" i="178"/>
  <c r="L24" i="178" s="1"/>
  <c r="D25" i="178"/>
  <c r="E25" i="178"/>
  <c r="H25" i="178"/>
  <c r="I25" i="178"/>
  <c r="J25" i="178"/>
  <c r="K25" i="178"/>
  <c r="L25" i="178"/>
  <c r="D26" i="178"/>
  <c r="E26" i="178"/>
  <c r="H26" i="178"/>
  <c r="I26" i="178"/>
  <c r="J26" i="178"/>
  <c r="K26" i="178"/>
  <c r="L26" i="178" s="1"/>
  <c r="D27" i="178"/>
  <c r="E27" i="178"/>
  <c r="H27" i="178"/>
  <c r="I27" i="178"/>
  <c r="J27" i="178"/>
  <c r="K27" i="178"/>
  <c r="L27" i="178"/>
  <c r="D28" i="178"/>
  <c r="E28" i="178"/>
  <c r="H28" i="178"/>
  <c r="I28" i="178"/>
  <c r="J28" i="178"/>
  <c r="K28" i="178"/>
  <c r="L28" i="178" s="1"/>
  <c r="D29" i="178"/>
  <c r="E29" i="178"/>
  <c r="H29" i="178"/>
  <c r="I29" i="178"/>
  <c r="J29" i="178"/>
  <c r="K29" i="178"/>
  <c r="L29" i="178"/>
  <c r="D30" i="178"/>
  <c r="E30" i="178"/>
  <c r="H30" i="178"/>
  <c r="I30" i="178"/>
  <c r="J30" i="178"/>
  <c r="K30" i="178"/>
  <c r="L30" i="178" s="1"/>
  <c r="D31" i="178"/>
  <c r="E31" i="178"/>
  <c r="H31" i="178"/>
  <c r="I31" i="178"/>
  <c r="J31" i="178"/>
  <c r="K31" i="178"/>
  <c r="L31" i="178"/>
  <c r="D32" i="178"/>
  <c r="E32" i="178"/>
  <c r="H32" i="178"/>
  <c r="I32" i="178"/>
  <c r="J32" i="178"/>
  <c r="K32" i="178"/>
  <c r="L32" i="178" s="1"/>
  <c r="D33" i="178"/>
  <c r="E33" i="178"/>
  <c r="H33" i="178"/>
  <c r="I33" i="178"/>
  <c r="J33" i="178"/>
  <c r="K33" i="178"/>
  <c r="L33" i="178"/>
  <c r="D34" i="178"/>
  <c r="E34" i="178"/>
  <c r="H34" i="178"/>
  <c r="I34" i="178"/>
  <c r="J34" i="178"/>
  <c r="K34" i="178"/>
  <c r="L34" i="178" s="1"/>
  <c r="D35" i="178"/>
  <c r="E35" i="178"/>
  <c r="H35" i="178"/>
  <c r="I35" i="178"/>
  <c r="J35" i="178"/>
  <c r="K35" i="178"/>
  <c r="L35" i="178"/>
  <c r="D36" i="178"/>
  <c r="E36" i="178"/>
  <c r="H36" i="178"/>
  <c r="I36" i="178"/>
  <c r="J36" i="178"/>
  <c r="K36" i="178"/>
  <c r="L36" i="178" s="1"/>
  <c r="D37" i="178"/>
  <c r="E37" i="178"/>
  <c r="H37" i="178"/>
  <c r="I37" i="178"/>
  <c r="J37" i="178"/>
  <c r="K37" i="178"/>
  <c r="L37" i="178"/>
  <c r="B38" i="178"/>
  <c r="C38" i="178"/>
  <c r="D38" i="178" s="1"/>
  <c r="F38" i="178"/>
  <c r="G38" i="178"/>
  <c r="H38" i="178" s="1"/>
  <c r="I38" i="178"/>
  <c r="J38" i="178"/>
  <c r="K38" i="178"/>
  <c r="L38" i="178" s="1"/>
  <c r="D39" i="178"/>
  <c r="E39" i="178"/>
  <c r="H39" i="178"/>
  <c r="I39" i="178"/>
  <c r="J39" i="178"/>
  <c r="K39" i="178"/>
  <c r="L39" i="178"/>
  <c r="D40" i="178"/>
  <c r="E40" i="178"/>
  <c r="H40" i="178"/>
  <c r="I40" i="178"/>
  <c r="J40" i="178"/>
  <c r="K40" i="178"/>
  <c r="L40" i="178" s="1"/>
  <c r="B43" i="178"/>
  <c r="C43" i="178"/>
  <c r="F43" i="178"/>
  <c r="G43" i="178"/>
  <c r="H43" i="178"/>
  <c r="B44" i="178"/>
  <c r="J44" i="178" s="1"/>
  <c r="C44" i="178"/>
  <c r="E44" i="178"/>
  <c r="F44" i="178"/>
  <c r="G44" i="178"/>
  <c r="H44" i="178" s="1"/>
  <c r="B45" i="178"/>
  <c r="E45" i="178" s="1"/>
  <c r="C45" i="178"/>
  <c r="D45" i="178"/>
  <c r="F45" i="178"/>
  <c r="G45" i="178"/>
  <c r="J45" i="178"/>
  <c r="B46" i="178"/>
  <c r="J46" i="178" s="1"/>
  <c r="C46" i="178"/>
  <c r="F46" i="178"/>
  <c r="G46" i="178"/>
  <c r="I46" i="178"/>
  <c r="K46" i="178"/>
  <c r="B47" i="178"/>
  <c r="C47" i="178"/>
  <c r="D47" i="178" s="1"/>
  <c r="F47" i="178"/>
  <c r="I47" i="178" s="1"/>
  <c r="G47" i="178"/>
  <c r="H47" i="178"/>
  <c r="B48" i="178"/>
  <c r="J48" i="178" s="1"/>
  <c r="C48" i="178"/>
  <c r="E48" i="178"/>
  <c r="F48" i="178"/>
  <c r="G48" i="178"/>
  <c r="H48" i="178" s="1"/>
  <c r="B49" i="178"/>
  <c r="E49" i="178" s="1"/>
  <c r="C49" i="178"/>
  <c r="D49" i="178"/>
  <c r="F49" i="178"/>
  <c r="G49" i="178"/>
  <c r="H49" i="178" s="1"/>
  <c r="J49" i="178"/>
  <c r="B50" i="178"/>
  <c r="C50" i="178"/>
  <c r="D50" i="178" s="1"/>
  <c r="F50" i="178"/>
  <c r="G50" i="178"/>
  <c r="H50" i="178" s="1"/>
  <c r="J50" i="178"/>
  <c r="B51" i="178"/>
  <c r="E51" i="178" s="1"/>
  <c r="C51" i="178"/>
  <c r="D51" i="178"/>
  <c r="F51" i="178"/>
  <c r="G51" i="178"/>
  <c r="H51" i="178" s="1"/>
  <c r="K51" i="178"/>
  <c r="B52" i="178"/>
  <c r="C52" i="178"/>
  <c r="D52" i="178" s="1"/>
  <c r="F52" i="178"/>
  <c r="G52" i="178"/>
  <c r="J52" i="178"/>
  <c r="B53" i="178"/>
  <c r="C53" i="178"/>
  <c r="D53" i="178" s="1"/>
  <c r="F53" i="178"/>
  <c r="I53" i="178" s="1"/>
  <c r="G53" i="178"/>
  <c r="H53" i="178"/>
  <c r="K53" i="178"/>
  <c r="B54" i="178"/>
  <c r="J54" i="178" s="1"/>
  <c r="C54" i="178"/>
  <c r="F54" i="178"/>
  <c r="G54" i="178"/>
  <c r="I54" i="178"/>
  <c r="K54" i="178"/>
  <c r="B55" i="178"/>
  <c r="C55" i="178"/>
  <c r="D55" i="178" s="1"/>
  <c r="F55" i="178"/>
  <c r="I55" i="178" s="1"/>
  <c r="G55" i="178"/>
  <c r="H55" i="178"/>
  <c r="B56" i="178"/>
  <c r="J56" i="178" s="1"/>
  <c r="C56" i="178"/>
  <c r="E56" i="178"/>
  <c r="F56" i="178"/>
  <c r="G56" i="178"/>
  <c r="H56" i="178" s="1"/>
  <c r="B57" i="178"/>
  <c r="E57" i="178" s="1"/>
  <c r="C57" i="178"/>
  <c r="D57" i="178"/>
  <c r="F57" i="178"/>
  <c r="G57" i="178"/>
  <c r="H57" i="178" s="1"/>
  <c r="J57" i="178"/>
  <c r="B58" i="178"/>
  <c r="C58" i="178"/>
  <c r="D58" i="178" s="1"/>
  <c r="F58" i="178"/>
  <c r="G58" i="178"/>
  <c r="H58" i="178" s="1"/>
  <c r="J58" i="178"/>
  <c r="B59" i="178"/>
  <c r="C59" i="178"/>
  <c r="E59" i="178"/>
  <c r="F59" i="178"/>
  <c r="G59" i="178"/>
  <c r="H59" i="178" s="1"/>
  <c r="J59" i="178"/>
  <c r="B60" i="178"/>
  <c r="E60" i="178" s="1"/>
  <c r="C60" i="178"/>
  <c r="D60" i="178"/>
  <c r="F60" i="178"/>
  <c r="G60" i="178"/>
  <c r="H60" i="178" s="1"/>
  <c r="J60" i="178"/>
  <c r="B61" i="178"/>
  <c r="C61" i="178"/>
  <c r="D61" i="178" s="1"/>
  <c r="F61" i="178"/>
  <c r="J61" i="178" s="1"/>
  <c r="G61" i="178"/>
  <c r="I61" i="178"/>
  <c r="K61" i="178"/>
  <c r="B62" i="178"/>
  <c r="E62" i="178" s="1"/>
  <c r="C62" i="178"/>
  <c r="D62" i="178"/>
  <c r="F62" i="178"/>
  <c r="I62" i="178" s="1"/>
  <c r="G62" i="178"/>
  <c r="H62" i="178"/>
  <c r="J62" i="178"/>
  <c r="K62" i="178"/>
  <c r="L62" i="178"/>
  <c r="D63" i="178"/>
  <c r="E63" i="178"/>
  <c r="H63" i="178"/>
  <c r="I63" i="178"/>
  <c r="J63" i="178"/>
  <c r="K63" i="178"/>
  <c r="L63" i="178" s="1"/>
  <c r="D64" i="178"/>
  <c r="E64" i="178"/>
  <c r="H64" i="178"/>
  <c r="I64" i="178"/>
  <c r="J64" i="178"/>
  <c r="K64" i="178"/>
  <c r="L64" i="178"/>
  <c r="D65" i="178"/>
  <c r="E65" i="178"/>
  <c r="H65" i="178"/>
  <c r="I65" i="178"/>
  <c r="J65" i="178"/>
  <c r="K65" i="178"/>
  <c r="L65" i="178" s="1"/>
  <c r="D66" i="178"/>
  <c r="E66" i="178"/>
  <c r="H66" i="178"/>
  <c r="I66" i="178"/>
  <c r="J66" i="178"/>
  <c r="K66" i="178"/>
  <c r="L66" i="178"/>
  <c r="I74" i="178"/>
  <c r="F4" i="177"/>
  <c r="G4" i="177"/>
  <c r="J4" i="177"/>
  <c r="K4" i="177"/>
  <c r="B7" i="177"/>
  <c r="F7" i="177"/>
  <c r="B8" i="177"/>
  <c r="C8" i="177"/>
  <c r="E8" i="177"/>
  <c r="F8" i="177"/>
  <c r="G8" i="177"/>
  <c r="J8" i="177"/>
  <c r="D9" i="177"/>
  <c r="E9" i="177"/>
  <c r="H9" i="177"/>
  <c r="I9" i="177"/>
  <c r="J9" i="177"/>
  <c r="K9" i="177"/>
  <c r="L9" i="177"/>
  <c r="D10" i="177"/>
  <c r="E10" i="177"/>
  <c r="H10" i="177"/>
  <c r="I10" i="177"/>
  <c r="J10" i="177"/>
  <c r="K10" i="177"/>
  <c r="L10" i="177" s="1"/>
  <c r="D11" i="177"/>
  <c r="E11" i="177"/>
  <c r="H11" i="177"/>
  <c r="I11" i="177"/>
  <c r="J11" i="177"/>
  <c r="K11" i="177"/>
  <c r="L11" i="177"/>
  <c r="D12" i="177"/>
  <c r="E12" i="177"/>
  <c r="H12" i="177"/>
  <c r="I12" i="177"/>
  <c r="J12" i="177"/>
  <c r="K12" i="177"/>
  <c r="L12" i="177" s="1"/>
  <c r="D13" i="177"/>
  <c r="E13" i="177"/>
  <c r="H13" i="177"/>
  <c r="I13" i="177"/>
  <c r="J13" i="177"/>
  <c r="K13" i="177"/>
  <c r="L13" i="177"/>
  <c r="D14" i="177"/>
  <c r="E14" i="177"/>
  <c r="H14" i="177"/>
  <c r="I14" i="177"/>
  <c r="J14" i="177"/>
  <c r="K14" i="177"/>
  <c r="L14" i="177" s="1"/>
  <c r="D15" i="177"/>
  <c r="E15" i="177"/>
  <c r="H15" i="177"/>
  <c r="I15" i="177"/>
  <c r="J15" i="177"/>
  <c r="K15" i="177"/>
  <c r="L15" i="177"/>
  <c r="D16" i="177"/>
  <c r="E16" i="177"/>
  <c r="H16" i="177"/>
  <c r="I16" i="177"/>
  <c r="J16" i="177"/>
  <c r="K16" i="177"/>
  <c r="L16" i="177" s="1"/>
  <c r="D17" i="177"/>
  <c r="E17" i="177"/>
  <c r="H17" i="177"/>
  <c r="I17" i="177"/>
  <c r="J17" i="177"/>
  <c r="K17" i="177"/>
  <c r="L17" i="177"/>
  <c r="B18" i="177"/>
  <c r="C18" i="177"/>
  <c r="F18" i="177"/>
  <c r="G18" i="177"/>
  <c r="H18" i="177" s="1"/>
  <c r="I18" i="177"/>
  <c r="J18" i="177"/>
  <c r="D19" i="177"/>
  <c r="E19" i="177"/>
  <c r="H19" i="177"/>
  <c r="I19" i="177"/>
  <c r="J19" i="177"/>
  <c r="K19" i="177"/>
  <c r="L19" i="177"/>
  <c r="D20" i="177"/>
  <c r="E20" i="177"/>
  <c r="H20" i="177"/>
  <c r="I20" i="177"/>
  <c r="J20" i="177"/>
  <c r="K20" i="177"/>
  <c r="L20" i="177" s="1"/>
  <c r="D21" i="177"/>
  <c r="E21" i="177"/>
  <c r="H21" i="177"/>
  <c r="I21" i="177"/>
  <c r="J21" i="177"/>
  <c r="K21" i="177"/>
  <c r="L21" i="177"/>
  <c r="D22" i="177"/>
  <c r="E22" i="177"/>
  <c r="H22" i="177"/>
  <c r="I22" i="177"/>
  <c r="J22" i="177"/>
  <c r="K22" i="177"/>
  <c r="L22" i="177" s="1"/>
  <c r="D23" i="177"/>
  <c r="E23" i="177"/>
  <c r="H23" i="177"/>
  <c r="I23" i="177"/>
  <c r="J23" i="177"/>
  <c r="K23" i="177"/>
  <c r="L23" i="177"/>
  <c r="D24" i="177"/>
  <c r="E24" i="177"/>
  <c r="H24" i="177"/>
  <c r="I24" i="177"/>
  <c r="J24" i="177"/>
  <c r="K24" i="177"/>
  <c r="L24" i="177" s="1"/>
  <c r="D25" i="177"/>
  <c r="E25" i="177"/>
  <c r="H25" i="177"/>
  <c r="I25" i="177"/>
  <c r="J25" i="177"/>
  <c r="K25" i="177"/>
  <c r="L25" i="177"/>
  <c r="D26" i="177"/>
  <c r="E26" i="177"/>
  <c r="H26" i="177"/>
  <c r="I26" i="177"/>
  <c r="J26" i="177"/>
  <c r="K26" i="177"/>
  <c r="L26" i="177" s="1"/>
  <c r="D27" i="177"/>
  <c r="E27" i="177"/>
  <c r="H27" i="177"/>
  <c r="I27" i="177"/>
  <c r="J27" i="177"/>
  <c r="K27" i="177"/>
  <c r="L27" i="177"/>
  <c r="D28" i="177"/>
  <c r="E28" i="177"/>
  <c r="H28" i="177"/>
  <c r="I28" i="177"/>
  <c r="J28" i="177"/>
  <c r="K28" i="177"/>
  <c r="L28" i="177" s="1"/>
  <c r="D29" i="177"/>
  <c r="E29" i="177"/>
  <c r="H29" i="177"/>
  <c r="I29" i="177"/>
  <c r="J29" i="177"/>
  <c r="K29" i="177"/>
  <c r="L29" i="177"/>
  <c r="D30" i="177"/>
  <c r="E30" i="177"/>
  <c r="H30" i="177"/>
  <c r="I30" i="177"/>
  <c r="J30" i="177"/>
  <c r="K30" i="177"/>
  <c r="L30" i="177" s="1"/>
  <c r="D31" i="177"/>
  <c r="E31" i="177"/>
  <c r="H31" i="177"/>
  <c r="I31" i="177"/>
  <c r="J31" i="177"/>
  <c r="K31" i="177"/>
  <c r="L31" i="177"/>
  <c r="D32" i="177"/>
  <c r="E32" i="177"/>
  <c r="H32" i="177"/>
  <c r="I32" i="177"/>
  <c r="J32" i="177"/>
  <c r="K32" i="177"/>
  <c r="L32" i="177" s="1"/>
  <c r="D33" i="177"/>
  <c r="E33" i="177"/>
  <c r="H33" i="177"/>
  <c r="I33" i="177"/>
  <c r="J33" i="177"/>
  <c r="K33" i="177"/>
  <c r="L33" i="177"/>
  <c r="D34" i="177"/>
  <c r="E34" i="177"/>
  <c r="H34" i="177"/>
  <c r="I34" i="177"/>
  <c r="J34" i="177"/>
  <c r="K34" i="177"/>
  <c r="L34" i="177" s="1"/>
  <c r="D35" i="177"/>
  <c r="E35" i="177"/>
  <c r="H35" i="177"/>
  <c r="I35" i="177"/>
  <c r="J35" i="177"/>
  <c r="K35" i="177"/>
  <c r="L35" i="177"/>
  <c r="D36" i="177"/>
  <c r="E36" i="177"/>
  <c r="H36" i="177"/>
  <c r="I36" i="177"/>
  <c r="J36" i="177"/>
  <c r="K36" i="177"/>
  <c r="L36" i="177" s="1"/>
  <c r="D37" i="177"/>
  <c r="E37" i="177"/>
  <c r="H37" i="177"/>
  <c r="I37" i="177"/>
  <c r="J37" i="177"/>
  <c r="K37" i="177"/>
  <c r="L37" i="177"/>
  <c r="B38" i="177"/>
  <c r="C38" i="177"/>
  <c r="K38" i="177" s="1"/>
  <c r="L38" i="177" s="1"/>
  <c r="F38" i="177"/>
  <c r="G38" i="177"/>
  <c r="H38" i="177" s="1"/>
  <c r="I38" i="177"/>
  <c r="J38" i="177"/>
  <c r="D39" i="177"/>
  <c r="E39" i="177"/>
  <c r="H39" i="177"/>
  <c r="I39" i="177"/>
  <c r="J39" i="177"/>
  <c r="K39" i="177"/>
  <c r="L39" i="177"/>
  <c r="D40" i="177"/>
  <c r="E40" i="177"/>
  <c r="H40" i="177"/>
  <c r="I40" i="177"/>
  <c r="J40" i="177"/>
  <c r="K40" i="177"/>
  <c r="L40" i="177" s="1"/>
  <c r="B41" i="177"/>
  <c r="F41" i="177"/>
  <c r="J41" i="177" s="1"/>
  <c r="B42" i="177"/>
  <c r="C42" i="177"/>
  <c r="E42" i="177"/>
  <c r="F42" i="177"/>
  <c r="G42" i="177"/>
  <c r="J42" i="177"/>
  <c r="D43" i="177"/>
  <c r="E43" i="177"/>
  <c r="H43" i="177"/>
  <c r="I43" i="177"/>
  <c r="J43" i="177"/>
  <c r="K43" i="177"/>
  <c r="L43" i="177"/>
  <c r="D44" i="177"/>
  <c r="E44" i="177"/>
  <c r="H44" i="177"/>
  <c r="I44" i="177"/>
  <c r="J44" i="177"/>
  <c r="K44" i="177"/>
  <c r="L44" i="177" s="1"/>
  <c r="D45" i="177"/>
  <c r="E45" i="177"/>
  <c r="H45" i="177"/>
  <c r="I45" i="177"/>
  <c r="J45" i="177"/>
  <c r="K45" i="177"/>
  <c r="L45" i="177"/>
  <c r="D46" i="177"/>
  <c r="E46" i="177"/>
  <c r="H46" i="177"/>
  <c r="I46" i="177"/>
  <c r="J46" i="177"/>
  <c r="K46" i="177"/>
  <c r="L46" i="177" s="1"/>
  <c r="D47" i="177"/>
  <c r="E47" i="177"/>
  <c r="H47" i="177"/>
  <c r="I47" i="177"/>
  <c r="J47" i="177"/>
  <c r="K47" i="177"/>
  <c r="L47" i="177"/>
  <c r="D48" i="177"/>
  <c r="E48" i="177"/>
  <c r="H48" i="177"/>
  <c r="I48" i="177"/>
  <c r="J48" i="177"/>
  <c r="K48" i="177"/>
  <c r="L48" i="177" s="1"/>
  <c r="D49" i="177"/>
  <c r="E49" i="177"/>
  <c r="H49" i="177"/>
  <c r="I49" i="177"/>
  <c r="J49" i="177"/>
  <c r="K49" i="177"/>
  <c r="L49" i="177"/>
  <c r="D50" i="177"/>
  <c r="E50" i="177"/>
  <c r="H50" i="177"/>
  <c r="I50" i="177"/>
  <c r="J50" i="177"/>
  <c r="K50" i="177"/>
  <c r="L50" i="177" s="1"/>
  <c r="D51" i="177"/>
  <c r="E51" i="177"/>
  <c r="H51" i="177"/>
  <c r="I51" i="177"/>
  <c r="J51" i="177"/>
  <c r="K51" i="177"/>
  <c r="L51" i="177"/>
  <c r="D52" i="177"/>
  <c r="E52" i="177"/>
  <c r="H52" i="177"/>
  <c r="I52" i="177"/>
  <c r="J52" i="177"/>
  <c r="K52" i="177"/>
  <c r="L52" i="177" s="1"/>
  <c r="D53" i="177"/>
  <c r="E53" i="177"/>
  <c r="H53" i="177"/>
  <c r="I53" i="177"/>
  <c r="J53" i="177"/>
  <c r="K53" i="177"/>
  <c r="L53" i="177"/>
  <c r="D54" i="177"/>
  <c r="E54" i="177"/>
  <c r="H54" i="177"/>
  <c r="I54" i="177"/>
  <c r="J54" i="177"/>
  <c r="K54" i="177"/>
  <c r="L54" i="177" s="1"/>
  <c r="D55" i="177"/>
  <c r="E55" i="177"/>
  <c r="H55" i="177"/>
  <c r="I55" i="177"/>
  <c r="J55" i="177"/>
  <c r="K55" i="177"/>
  <c r="L55" i="177"/>
  <c r="D56" i="177"/>
  <c r="E56" i="177"/>
  <c r="H56" i="177"/>
  <c r="I56" i="177"/>
  <c r="J56" i="177"/>
  <c r="K56" i="177"/>
  <c r="L56" i="177" s="1"/>
  <c r="D57" i="177"/>
  <c r="E57" i="177"/>
  <c r="H57" i="177"/>
  <c r="I57" i="177"/>
  <c r="J57" i="177"/>
  <c r="K57" i="177"/>
  <c r="L57" i="177"/>
  <c r="D58" i="177"/>
  <c r="E58" i="177"/>
  <c r="H58" i="177"/>
  <c r="I58" i="177"/>
  <c r="J58" i="177"/>
  <c r="K58" i="177"/>
  <c r="L58" i="177" s="1"/>
  <c r="D59" i="177"/>
  <c r="E59" i="177"/>
  <c r="H59" i="177"/>
  <c r="I59" i="177"/>
  <c r="J59" i="177"/>
  <c r="K59" i="177"/>
  <c r="L59" i="177"/>
  <c r="D60" i="177"/>
  <c r="E60" i="177"/>
  <c r="H60" i="177"/>
  <c r="I60" i="177"/>
  <c r="J60" i="177"/>
  <c r="K60" i="177"/>
  <c r="L60" i="177" s="1"/>
  <c r="D61" i="177"/>
  <c r="E61" i="177"/>
  <c r="H61" i="177"/>
  <c r="I61" i="177"/>
  <c r="J61" i="177"/>
  <c r="K61" i="177"/>
  <c r="L61" i="177"/>
  <c r="B62" i="177"/>
  <c r="C62" i="177"/>
  <c r="D62" i="177" s="1"/>
  <c r="E62" i="177"/>
  <c r="F62" i="177"/>
  <c r="G62" i="177"/>
  <c r="J62" i="177"/>
  <c r="D63" i="177"/>
  <c r="E63" i="177"/>
  <c r="H63" i="177"/>
  <c r="I63" i="177"/>
  <c r="J63" i="177"/>
  <c r="K63" i="177"/>
  <c r="L63" i="177"/>
  <c r="D64" i="177"/>
  <c r="E64" i="177"/>
  <c r="H64" i="177"/>
  <c r="I64" i="177"/>
  <c r="J64" i="177"/>
  <c r="K64" i="177"/>
  <c r="L64" i="177" s="1"/>
  <c r="D65" i="177"/>
  <c r="E65" i="177"/>
  <c r="H65" i="177"/>
  <c r="I65" i="177"/>
  <c r="J65" i="177"/>
  <c r="K65" i="177"/>
  <c r="L65" i="177"/>
  <c r="D66" i="177"/>
  <c r="E66" i="177"/>
  <c r="H66" i="177"/>
  <c r="I66" i="177"/>
  <c r="J66" i="177"/>
  <c r="K66" i="177"/>
  <c r="L66" i="177" s="1"/>
  <c r="I74" i="177"/>
  <c r="F4" i="176"/>
  <c r="G4" i="176"/>
  <c r="J4" i="176"/>
  <c r="K4" i="176"/>
  <c r="B7" i="176"/>
  <c r="F7" i="176"/>
  <c r="J7" i="176"/>
  <c r="B8" i="176"/>
  <c r="C8" i="176"/>
  <c r="E8" i="176"/>
  <c r="F8" i="176"/>
  <c r="G8" i="176"/>
  <c r="J8" i="176"/>
  <c r="D9" i="176"/>
  <c r="E9" i="176"/>
  <c r="H9" i="176"/>
  <c r="I9" i="176"/>
  <c r="J9" i="176"/>
  <c r="K9" i="176"/>
  <c r="L9" i="176"/>
  <c r="D10" i="176"/>
  <c r="E10" i="176"/>
  <c r="H10" i="176"/>
  <c r="I10" i="176"/>
  <c r="J10" i="176"/>
  <c r="K10" i="176"/>
  <c r="L10" i="176" s="1"/>
  <c r="D11" i="176"/>
  <c r="E11" i="176"/>
  <c r="H11" i="176"/>
  <c r="I11" i="176"/>
  <c r="J11" i="176"/>
  <c r="K11" i="176"/>
  <c r="L11" i="176"/>
  <c r="D12" i="176"/>
  <c r="E12" i="176"/>
  <c r="H12" i="176"/>
  <c r="I12" i="176"/>
  <c r="J12" i="176"/>
  <c r="K12" i="176"/>
  <c r="L12" i="176" s="1"/>
  <c r="D13" i="176"/>
  <c r="E13" i="176"/>
  <c r="H13" i="176"/>
  <c r="I13" i="176"/>
  <c r="J13" i="176"/>
  <c r="K13" i="176"/>
  <c r="L13" i="176"/>
  <c r="D14" i="176"/>
  <c r="E14" i="176"/>
  <c r="H14" i="176"/>
  <c r="I14" i="176"/>
  <c r="J14" i="176"/>
  <c r="K14" i="176"/>
  <c r="L14" i="176" s="1"/>
  <c r="D15" i="176"/>
  <c r="E15" i="176"/>
  <c r="H15" i="176"/>
  <c r="I15" i="176"/>
  <c r="J15" i="176"/>
  <c r="K15" i="176"/>
  <c r="L15" i="176"/>
  <c r="D16" i="176"/>
  <c r="E16" i="176"/>
  <c r="H16" i="176"/>
  <c r="I16" i="176"/>
  <c r="J16" i="176"/>
  <c r="K16" i="176"/>
  <c r="L16" i="176" s="1"/>
  <c r="D17" i="176"/>
  <c r="E17" i="176"/>
  <c r="H17" i="176"/>
  <c r="I17" i="176"/>
  <c r="J17" i="176"/>
  <c r="K17" i="176"/>
  <c r="L17" i="176"/>
  <c r="B18" i="176"/>
  <c r="C18" i="176"/>
  <c r="D18" i="176" s="1"/>
  <c r="F18" i="176"/>
  <c r="G18" i="176"/>
  <c r="H18" i="176" s="1"/>
  <c r="I18" i="176"/>
  <c r="J18" i="176"/>
  <c r="K18" i="176"/>
  <c r="L18" i="176" s="1"/>
  <c r="D19" i="176"/>
  <c r="E19" i="176"/>
  <c r="H19" i="176"/>
  <c r="I19" i="176"/>
  <c r="J19" i="176"/>
  <c r="K19" i="176"/>
  <c r="L19" i="176"/>
  <c r="D20" i="176"/>
  <c r="E20" i="176"/>
  <c r="H20" i="176"/>
  <c r="I20" i="176"/>
  <c r="J20" i="176"/>
  <c r="K20" i="176"/>
  <c r="L20" i="176" s="1"/>
  <c r="D21" i="176"/>
  <c r="E21" i="176"/>
  <c r="H21" i="176"/>
  <c r="I21" i="176"/>
  <c r="J21" i="176"/>
  <c r="K21" i="176"/>
  <c r="L21" i="176"/>
  <c r="D22" i="176"/>
  <c r="E22" i="176"/>
  <c r="H22" i="176"/>
  <c r="I22" i="176"/>
  <c r="J22" i="176"/>
  <c r="K22" i="176"/>
  <c r="L22" i="176" s="1"/>
  <c r="D23" i="176"/>
  <c r="E23" i="176"/>
  <c r="H23" i="176"/>
  <c r="I23" i="176"/>
  <c r="J23" i="176"/>
  <c r="K23" i="176"/>
  <c r="L23" i="176"/>
  <c r="D24" i="176"/>
  <c r="E24" i="176"/>
  <c r="H24" i="176"/>
  <c r="I24" i="176"/>
  <c r="J24" i="176"/>
  <c r="K24" i="176"/>
  <c r="L24" i="176" s="1"/>
  <c r="D25" i="176"/>
  <c r="E25" i="176"/>
  <c r="H25" i="176"/>
  <c r="I25" i="176"/>
  <c r="J25" i="176"/>
  <c r="K25" i="176"/>
  <c r="L25" i="176"/>
  <c r="D26" i="176"/>
  <c r="E26" i="176"/>
  <c r="H26" i="176"/>
  <c r="I26" i="176"/>
  <c r="J26" i="176"/>
  <c r="K26" i="176"/>
  <c r="L26" i="176" s="1"/>
  <c r="D27" i="176"/>
  <c r="E27" i="176"/>
  <c r="H27" i="176"/>
  <c r="I27" i="176"/>
  <c r="J27" i="176"/>
  <c r="K27" i="176"/>
  <c r="L27" i="176"/>
  <c r="D28" i="176"/>
  <c r="E28" i="176"/>
  <c r="H28" i="176"/>
  <c r="I28" i="176"/>
  <c r="J28" i="176"/>
  <c r="K28" i="176"/>
  <c r="L28" i="176" s="1"/>
  <c r="D29" i="176"/>
  <c r="E29" i="176"/>
  <c r="H29" i="176"/>
  <c r="I29" i="176"/>
  <c r="J29" i="176"/>
  <c r="K29" i="176"/>
  <c r="L29" i="176"/>
  <c r="D30" i="176"/>
  <c r="E30" i="176"/>
  <c r="H30" i="176"/>
  <c r="I30" i="176"/>
  <c r="J30" i="176"/>
  <c r="K30" i="176"/>
  <c r="L30" i="176" s="1"/>
  <c r="D31" i="176"/>
  <c r="E31" i="176"/>
  <c r="H31" i="176"/>
  <c r="I31" i="176"/>
  <c r="J31" i="176"/>
  <c r="K31" i="176"/>
  <c r="L31" i="176"/>
  <c r="D32" i="176"/>
  <c r="E32" i="176"/>
  <c r="H32" i="176"/>
  <c r="I32" i="176"/>
  <c r="J32" i="176"/>
  <c r="K32" i="176"/>
  <c r="L32" i="176" s="1"/>
  <c r="D33" i="176"/>
  <c r="E33" i="176"/>
  <c r="H33" i="176"/>
  <c r="I33" i="176"/>
  <c r="J33" i="176"/>
  <c r="K33" i="176"/>
  <c r="L33" i="176"/>
  <c r="D34" i="176"/>
  <c r="E34" i="176"/>
  <c r="H34" i="176"/>
  <c r="I34" i="176"/>
  <c r="J34" i="176"/>
  <c r="K34" i="176"/>
  <c r="L34" i="176" s="1"/>
  <c r="D35" i="176"/>
  <c r="E35" i="176"/>
  <c r="H35" i="176"/>
  <c r="I35" i="176"/>
  <c r="J35" i="176"/>
  <c r="K35" i="176"/>
  <c r="L35" i="176"/>
  <c r="D36" i="176"/>
  <c r="E36" i="176"/>
  <c r="H36" i="176"/>
  <c r="I36" i="176"/>
  <c r="J36" i="176"/>
  <c r="K36" i="176"/>
  <c r="L36" i="176" s="1"/>
  <c r="D37" i="176"/>
  <c r="E37" i="176"/>
  <c r="H37" i="176"/>
  <c r="I37" i="176"/>
  <c r="J37" i="176"/>
  <c r="K37" i="176"/>
  <c r="L37" i="176"/>
  <c r="B38" i="176"/>
  <c r="C38" i="176"/>
  <c r="D38" i="176" s="1"/>
  <c r="F38" i="176"/>
  <c r="G38" i="176"/>
  <c r="H38" i="176" s="1"/>
  <c r="I38" i="176"/>
  <c r="J38" i="176"/>
  <c r="K38" i="176"/>
  <c r="L38" i="176" s="1"/>
  <c r="D39" i="176"/>
  <c r="E39" i="176"/>
  <c r="H39" i="176"/>
  <c r="I39" i="176"/>
  <c r="J39" i="176"/>
  <c r="K39" i="176"/>
  <c r="L39" i="176"/>
  <c r="D40" i="176"/>
  <c r="E40" i="176"/>
  <c r="H40" i="176"/>
  <c r="I40" i="176"/>
  <c r="J40" i="176"/>
  <c r="K40" i="176"/>
  <c r="L40" i="176" s="1"/>
  <c r="B42" i="176"/>
  <c r="C42" i="176"/>
  <c r="E42" i="176"/>
  <c r="F42" i="176"/>
  <c r="G42" i="176"/>
  <c r="J42" i="176"/>
  <c r="D43" i="176"/>
  <c r="E43" i="176"/>
  <c r="H43" i="176"/>
  <c r="I43" i="176"/>
  <c r="J43" i="176"/>
  <c r="K43" i="176"/>
  <c r="L43" i="176"/>
  <c r="D44" i="176"/>
  <c r="E44" i="176"/>
  <c r="H44" i="176"/>
  <c r="I44" i="176"/>
  <c r="J44" i="176"/>
  <c r="K44" i="176"/>
  <c r="L44" i="176" s="1"/>
  <c r="D45" i="176"/>
  <c r="E45" i="176"/>
  <c r="H45" i="176"/>
  <c r="I45" i="176"/>
  <c r="J45" i="176"/>
  <c r="K45" i="176"/>
  <c r="L45" i="176"/>
  <c r="D46" i="176"/>
  <c r="E46" i="176"/>
  <c r="H46" i="176"/>
  <c r="I46" i="176"/>
  <c r="J46" i="176"/>
  <c r="K46" i="176"/>
  <c r="L46" i="176" s="1"/>
  <c r="D47" i="176"/>
  <c r="E47" i="176"/>
  <c r="H47" i="176"/>
  <c r="I47" i="176"/>
  <c r="J47" i="176"/>
  <c r="K47" i="176"/>
  <c r="L47" i="176"/>
  <c r="D48" i="176"/>
  <c r="E48" i="176"/>
  <c r="H48" i="176"/>
  <c r="I48" i="176"/>
  <c r="J48" i="176"/>
  <c r="K48" i="176"/>
  <c r="L48" i="176" s="1"/>
  <c r="D49" i="176"/>
  <c r="E49" i="176"/>
  <c r="H49" i="176"/>
  <c r="I49" i="176"/>
  <c r="J49" i="176"/>
  <c r="K49" i="176"/>
  <c r="L49" i="176"/>
  <c r="D50" i="176"/>
  <c r="E50" i="176"/>
  <c r="H50" i="176"/>
  <c r="I50" i="176"/>
  <c r="J50" i="176"/>
  <c r="K50" i="176"/>
  <c r="L50" i="176" s="1"/>
  <c r="D51" i="176"/>
  <c r="E51" i="176"/>
  <c r="H51" i="176"/>
  <c r="I51" i="176"/>
  <c r="J51" i="176"/>
  <c r="K51" i="176"/>
  <c r="L51" i="176"/>
  <c r="D52" i="176"/>
  <c r="E52" i="176"/>
  <c r="H52" i="176"/>
  <c r="I52" i="176"/>
  <c r="J52" i="176"/>
  <c r="K52" i="176"/>
  <c r="L52" i="176" s="1"/>
  <c r="D53" i="176"/>
  <c r="E53" i="176"/>
  <c r="H53" i="176"/>
  <c r="I53" i="176"/>
  <c r="J53" i="176"/>
  <c r="K53" i="176"/>
  <c r="L53" i="176"/>
  <c r="D54" i="176"/>
  <c r="E54" i="176"/>
  <c r="H54" i="176"/>
  <c r="I54" i="176"/>
  <c r="J54" i="176"/>
  <c r="K54" i="176"/>
  <c r="L54" i="176" s="1"/>
  <c r="D55" i="176"/>
  <c r="E55" i="176"/>
  <c r="H55" i="176"/>
  <c r="I55" i="176"/>
  <c r="J55" i="176"/>
  <c r="K55" i="176"/>
  <c r="L55" i="176"/>
  <c r="D56" i="176"/>
  <c r="E56" i="176"/>
  <c r="H56" i="176"/>
  <c r="I56" i="176"/>
  <c r="J56" i="176"/>
  <c r="K56" i="176"/>
  <c r="L56" i="176" s="1"/>
  <c r="D57" i="176"/>
  <c r="E57" i="176"/>
  <c r="H57" i="176"/>
  <c r="I57" i="176"/>
  <c r="J57" i="176"/>
  <c r="K57" i="176"/>
  <c r="L57" i="176"/>
  <c r="D58" i="176"/>
  <c r="E58" i="176"/>
  <c r="H58" i="176"/>
  <c r="I58" i="176"/>
  <c r="J58" i="176"/>
  <c r="K58" i="176"/>
  <c r="L58" i="176" s="1"/>
  <c r="D59" i="176"/>
  <c r="E59" i="176"/>
  <c r="H59" i="176"/>
  <c r="I59" i="176"/>
  <c r="J59" i="176"/>
  <c r="K59" i="176"/>
  <c r="L59" i="176"/>
  <c r="D60" i="176"/>
  <c r="E60" i="176"/>
  <c r="H60" i="176"/>
  <c r="I60" i="176"/>
  <c r="J60" i="176"/>
  <c r="K60" i="176"/>
  <c r="L60" i="176" s="1"/>
  <c r="D61" i="176"/>
  <c r="E61" i="176"/>
  <c r="H61" i="176"/>
  <c r="I61" i="176"/>
  <c r="J61" i="176"/>
  <c r="K61" i="176"/>
  <c r="L61" i="176"/>
  <c r="B67" i="176"/>
  <c r="E67" i="176" s="1"/>
  <c r="C67" i="176"/>
  <c r="D67" i="176"/>
  <c r="F67" i="176"/>
  <c r="I67" i="176" s="1"/>
  <c r="G67" i="176"/>
  <c r="H67" i="176"/>
  <c r="K67" i="176"/>
  <c r="D68" i="176"/>
  <c r="E68" i="176"/>
  <c r="H68" i="176"/>
  <c r="I68" i="176"/>
  <c r="J68" i="176"/>
  <c r="K68" i="176"/>
  <c r="L68" i="176" s="1"/>
  <c r="D69" i="176"/>
  <c r="E69" i="176"/>
  <c r="H69" i="176"/>
  <c r="I69" i="176"/>
  <c r="J69" i="176"/>
  <c r="K69" i="176"/>
  <c r="L69" i="176"/>
  <c r="D70" i="176"/>
  <c r="E70" i="176"/>
  <c r="H70" i="176"/>
  <c r="I70" i="176"/>
  <c r="J70" i="176"/>
  <c r="K70" i="176"/>
  <c r="L70" i="176" s="1"/>
  <c r="D71" i="176"/>
  <c r="E71" i="176"/>
  <c r="H71" i="176"/>
  <c r="I71" i="176"/>
  <c r="J71" i="176"/>
  <c r="K71" i="176"/>
  <c r="L71" i="176"/>
  <c r="D72" i="176"/>
  <c r="E72" i="176"/>
  <c r="H72" i="176"/>
  <c r="I72" i="176"/>
  <c r="J72" i="176"/>
  <c r="K72" i="176"/>
  <c r="L72" i="176" s="1"/>
  <c r="D73" i="176"/>
  <c r="E73" i="176"/>
  <c r="H73" i="176"/>
  <c r="I73" i="176"/>
  <c r="J73" i="176"/>
  <c r="K73" i="176"/>
  <c r="L73" i="176"/>
  <c r="D74" i="176"/>
  <c r="E74" i="176"/>
  <c r="H74" i="176"/>
  <c r="I74" i="176"/>
  <c r="J74" i="176"/>
  <c r="K74" i="176"/>
  <c r="L74" i="176" s="1"/>
  <c r="B75" i="176"/>
  <c r="E75" i="176" s="1"/>
  <c r="C75" i="176"/>
  <c r="D75" i="176"/>
  <c r="F75" i="176"/>
  <c r="I75" i="176" s="1"/>
  <c r="G75" i="176"/>
  <c r="H75" i="176"/>
  <c r="K75" i="176"/>
  <c r="D76" i="176"/>
  <c r="E76" i="176"/>
  <c r="H76" i="176"/>
  <c r="I76" i="176"/>
  <c r="J76" i="176"/>
  <c r="K76" i="176"/>
  <c r="L76" i="176" s="1"/>
  <c r="B9" i="179"/>
  <c r="D9" i="179" s="1"/>
  <c r="C9" i="179"/>
  <c r="G9" i="179"/>
  <c r="B10" i="179"/>
  <c r="G10" i="179"/>
  <c r="B11" i="179"/>
  <c r="C11" i="179"/>
  <c r="K11" i="179" s="1"/>
  <c r="F11" i="179"/>
  <c r="G11" i="179"/>
  <c r="B12" i="179"/>
  <c r="C12" i="179"/>
  <c r="D12" i="179" s="1"/>
  <c r="G12" i="179"/>
  <c r="H12" i="179" s="1"/>
  <c r="B13" i="179"/>
  <c r="C13" i="179"/>
  <c r="G13" i="179"/>
  <c r="B14" i="179"/>
  <c r="F14" i="179"/>
  <c r="B15" i="179"/>
  <c r="C15" i="179"/>
  <c r="F15" i="179"/>
  <c r="B16" i="179"/>
  <c r="J16" i="179" s="1"/>
  <c r="C16" i="179"/>
  <c r="F16" i="179"/>
  <c r="I16" i="179" s="1"/>
  <c r="G16" i="179"/>
  <c r="B17" i="179"/>
  <c r="E17" i="179" s="1"/>
  <c r="C17" i="179"/>
  <c r="F17" i="179"/>
  <c r="G17" i="179"/>
  <c r="C19" i="179"/>
  <c r="F19" i="179"/>
  <c r="H19" i="179" s="1"/>
  <c r="G19" i="179"/>
  <c r="G20" i="179"/>
  <c r="B21" i="179"/>
  <c r="F21" i="179"/>
  <c r="G21" i="179"/>
  <c r="C22" i="179"/>
  <c r="D22" i="179" s="1"/>
  <c r="F22" i="179"/>
  <c r="I22" i="179" s="1"/>
  <c r="G22" i="179"/>
  <c r="B23" i="179"/>
  <c r="C23" i="179"/>
  <c r="K23" i="179" s="1"/>
  <c r="F23" i="179"/>
  <c r="G23" i="179"/>
  <c r="B24" i="179"/>
  <c r="F24" i="179"/>
  <c r="G24" i="179"/>
  <c r="H24" i="179" s="1"/>
  <c r="C25" i="179"/>
  <c r="F25" i="179"/>
  <c r="G25" i="179"/>
  <c r="C26" i="179"/>
  <c r="F26" i="179"/>
  <c r="I26" i="179" s="1"/>
  <c r="B27" i="179"/>
  <c r="C27" i="179"/>
  <c r="K27" i="179" s="1"/>
  <c r="F27" i="179"/>
  <c r="B28" i="179"/>
  <c r="E28" i="179" s="1"/>
  <c r="G28" i="179"/>
  <c r="B29" i="179"/>
  <c r="G29" i="179"/>
  <c r="C30" i="179"/>
  <c r="F30" i="179"/>
  <c r="I30" i="179" s="1"/>
  <c r="G30" i="179"/>
  <c r="B31" i="179"/>
  <c r="C31" i="179"/>
  <c r="F31" i="179"/>
  <c r="C32" i="179"/>
  <c r="D32" i="179" s="1"/>
  <c r="F32" i="179"/>
  <c r="G32" i="179"/>
  <c r="H32" i="179" s="1"/>
  <c r="B33" i="179"/>
  <c r="F33" i="179"/>
  <c r="B34" i="179"/>
  <c r="F34" i="179"/>
  <c r="B35" i="179"/>
  <c r="C35" i="179"/>
  <c r="F35" i="179"/>
  <c r="C36" i="179"/>
  <c r="F36" i="179"/>
  <c r="B37" i="179"/>
  <c r="F37" i="179"/>
  <c r="I37" i="179" s="1"/>
  <c r="G37" i="179"/>
  <c r="B39" i="179"/>
  <c r="F39" i="179"/>
  <c r="B40" i="179"/>
  <c r="F40" i="179"/>
  <c r="B63" i="176"/>
  <c r="C63" i="176"/>
  <c r="F63" i="176"/>
  <c r="B64" i="176"/>
  <c r="F64" i="176"/>
  <c r="J64" i="176" s="1"/>
  <c r="C65" i="176"/>
  <c r="F65" i="176"/>
  <c r="B66" i="176"/>
  <c r="F66" i="176"/>
  <c r="G3" i="175"/>
  <c r="H3" i="175"/>
  <c r="C8" i="175"/>
  <c r="D8" i="175"/>
  <c r="G8" i="175"/>
  <c r="H8" i="175"/>
  <c r="J8" i="175"/>
  <c r="C9" i="175"/>
  <c r="D9" i="175"/>
  <c r="G9" i="175"/>
  <c r="H9" i="175"/>
  <c r="J9" i="175"/>
  <c r="C10" i="175"/>
  <c r="D10" i="175"/>
  <c r="G10" i="175"/>
  <c r="H10" i="175"/>
  <c r="J10" i="175"/>
  <c r="C11" i="175"/>
  <c r="D11" i="175"/>
  <c r="G11" i="175"/>
  <c r="H11" i="175"/>
  <c r="J11" i="175"/>
  <c r="C13" i="175"/>
  <c r="D13" i="175"/>
  <c r="G13" i="175"/>
  <c r="H13" i="175"/>
  <c r="J13" i="175"/>
  <c r="C14" i="175"/>
  <c r="D14" i="175"/>
  <c r="G14" i="175"/>
  <c r="H14" i="175"/>
  <c r="J14" i="175"/>
  <c r="C15" i="175"/>
  <c r="D15" i="175"/>
  <c r="G15" i="175"/>
  <c r="H15" i="175"/>
  <c r="J15" i="175"/>
  <c r="C16" i="175"/>
  <c r="D16" i="175"/>
  <c r="G16" i="175"/>
  <c r="H16" i="175"/>
  <c r="J16" i="175"/>
  <c r="C18" i="175"/>
  <c r="D18" i="175"/>
  <c r="G18" i="175"/>
  <c r="H18" i="175"/>
  <c r="J18" i="175"/>
  <c r="C19" i="175"/>
  <c r="D19" i="175"/>
  <c r="G19" i="175"/>
  <c r="H19" i="175"/>
  <c r="J19" i="175"/>
  <c r="C20" i="175"/>
  <c r="D20" i="175"/>
  <c r="G20" i="175"/>
  <c r="H20" i="175"/>
  <c r="J20" i="175"/>
  <c r="C21" i="175"/>
  <c r="D21" i="175"/>
  <c r="G21" i="175"/>
  <c r="H21" i="175"/>
  <c r="J21" i="175"/>
  <c r="C23" i="175"/>
  <c r="D23" i="175"/>
  <c r="F23" i="175" s="1"/>
  <c r="G23" i="175"/>
  <c r="H23" i="175"/>
  <c r="C24" i="175"/>
  <c r="D24" i="175"/>
  <c r="F24" i="175"/>
  <c r="G24" i="175"/>
  <c r="H24" i="175"/>
  <c r="I24" i="175" s="1"/>
  <c r="C25" i="175"/>
  <c r="D25" i="175"/>
  <c r="G25" i="175"/>
  <c r="H25" i="175"/>
  <c r="C26" i="175"/>
  <c r="D26" i="175"/>
  <c r="F26" i="175"/>
  <c r="G26" i="175"/>
  <c r="H26" i="175"/>
  <c r="I26" i="175" s="1"/>
  <c r="C28" i="175"/>
  <c r="D28" i="175"/>
  <c r="F28" i="175"/>
  <c r="G28" i="175"/>
  <c r="H28" i="175"/>
  <c r="I28" i="175" s="1"/>
  <c r="C29" i="175"/>
  <c r="D29" i="175"/>
  <c r="G29" i="175"/>
  <c r="H29" i="175"/>
  <c r="C30" i="175"/>
  <c r="D30" i="175"/>
  <c r="F30" i="175"/>
  <c r="G30" i="175"/>
  <c r="H30" i="175"/>
  <c r="I30" i="175" s="1"/>
  <c r="C31" i="175"/>
  <c r="D31" i="175"/>
  <c r="G31" i="175"/>
  <c r="H31" i="175"/>
  <c r="C34" i="175"/>
  <c r="D34" i="175"/>
  <c r="G34" i="175"/>
  <c r="H34" i="175"/>
  <c r="F4" i="174"/>
  <c r="G4" i="174"/>
  <c r="J4" i="174"/>
  <c r="K4" i="174"/>
  <c r="B9" i="174"/>
  <c r="C9" i="174"/>
  <c r="D9" i="174"/>
  <c r="F9" i="174"/>
  <c r="G9" i="174"/>
  <c r="K9" i="174" s="1"/>
  <c r="B10" i="174"/>
  <c r="J10" i="174" s="1"/>
  <c r="C10" i="174"/>
  <c r="E10" i="174"/>
  <c r="F10" i="174"/>
  <c r="G10" i="174"/>
  <c r="H10" i="174" s="1"/>
  <c r="B11" i="174"/>
  <c r="E11" i="174" s="1"/>
  <c r="C11" i="174"/>
  <c r="D11" i="174"/>
  <c r="F11" i="174"/>
  <c r="G11" i="174"/>
  <c r="B12" i="174"/>
  <c r="C12" i="174"/>
  <c r="F12" i="174"/>
  <c r="G12" i="174"/>
  <c r="I12" i="174"/>
  <c r="K12" i="174"/>
  <c r="B13" i="174"/>
  <c r="C13" i="174"/>
  <c r="F13" i="174"/>
  <c r="I13" i="174" s="1"/>
  <c r="G13" i="174"/>
  <c r="H13" i="174"/>
  <c r="B14" i="174"/>
  <c r="J14" i="174" s="1"/>
  <c r="C14" i="174"/>
  <c r="E14" i="174"/>
  <c r="F14" i="174"/>
  <c r="G14" i="174"/>
  <c r="H14" i="174" s="1"/>
  <c r="B15" i="174"/>
  <c r="E15" i="174" s="1"/>
  <c r="C15" i="174"/>
  <c r="D15" i="174"/>
  <c r="F15" i="174"/>
  <c r="G15" i="174"/>
  <c r="B16" i="174"/>
  <c r="C16" i="174"/>
  <c r="F16" i="174"/>
  <c r="G16" i="174"/>
  <c r="J16" i="174"/>
  <c r="B17" i="174"/>
  <c r="E17" i="174" s="1"/>
  <c r="C17" i="174"/>
  <c r="D17" i="174"/>
  <c r="F17" i="174"/>
  <c r="G17" i="174"/>
  <c r="H17" i="174" s="1"/>
  <c r="B19" i="174"/>
  <c r="C19" i="174"/>
  <c r="D19" i="174"/>
  <c r="F19" i="174"/>
  <c r="G19" i="174"/>
  <c r="K19" i="174" s="1"/>
  <c r="B20" i="174"/>
  <c r="J20" i="174" s="1"/>
  <c r="C20" i="174"/>
  <c r="E20" i="174"/>
  <c r="F20" i="174"/>
  <c r="G20" i="174"/>
  <c r="H20" i="174" s="1"/>
  <c r="B21" i="174"/>
  <c r="E21" i="174" s="1"/>
  <c r="C21" i="174"/>
  <c r="D21" i="174"/>
  <c r="F21" i="174"/>
  <c r="G21" i="174"/>
  <c r="J21" i="174"/>
  <c r="B22" i="174"/>
  <c r="C22" i="174"/>
  <c r="F22" i="174"/>
  <c r="G22" i="174"/>
  <c r="J22" i="174"/>
  <c r="B23" i="174"/>
  <c r="E23" i="174" s="1"/>
  <c r="C23" i="174"/>
  <c r="D23" i="174"/>
  <c r="F23" i="174"/>
  <c r="G23" i="174"/>
  <c r="K23" i="174" s="1"/>
  <c r="B24" i="174"/>
  <c r="J24" i="174" s="1"/>
  <c r="C24" i="174"/>
  <c r="E24" i="174"/>
  <c r="F24" i="174"/>
  <c r="G24" i="174"/>
  <c r="H24" i="174" s="1"/>
  <c r="B25" i="174"/>
  <c r="E25" i="174" s="1"/>
  <c r="C25" i="174"/>
  <c r="D25" i="174"/>
  <c r="F25" i="174"/>
  <c r="G25" i="174"/>
  <c r="J25" i="174"/>
  <c r="B26" i="174"/>
  <c r="C26" i="174"/>
  <c r="F26" i="174"/>
  <c r="G26" i="174"/>
  <c r="J26" i="174"/>
  <c r="B27" i="174"/>
  <c r="C27" i="174"/>
  <c r="D27" i="174" s="1"/>
  <c r="F27" i="174"/>
  <c r="I27" i="174" s="1"/>
  <c r="G27" i="174"/>
  <c r="H27" i="174"/>
  <c r="B28" i="174"/>
  <c r="J28" i="174" s="1"/>
  <c r="C28" i="174"/>
  <c r="E28" i="174"/>
  <c r="F28" i="174"/>
  <c r="G28" i="174"/>
  <c r="H28" i="174" s="1"/>
  <c r="D29" i="174"/>
  <c r="E29" i="174"/>
  <c r="H29" i="174"/>
  <c r="I29" i="174"/>
  <c r="J29" i="174"/>
  <c r="K29" i="174"/>
  <c r="L29" i="174"/>
  <c r="B30" i="174"/>
  <c r="C30" i="174"/>
  <c r="D30" i="174" s="1"/>
  <c r="F30" i="174"/>
  <c r="G30" i="174"/>
  <c r="H30" i="174" s="1"/>
  <c r="J30" i="174"/>
  <c r="B31" i="174"/>
  <c r="E31" i="174" s="1"/>
  <c r="C31" i="174"/>
  <c r="D31" i="174"/>
  <c r="F31" i="174"/>
  <c r="G31" i="174"/>
  <c r="H31" i="174" s="1"/>
  <c r="K31" i="174"/>
  <c r="B32" i="174"/>
  <c r="C32" i="174"/>
  <c r="D32" i="174" s="1"/>
  <c r="F32" i="174"/>
  <c r="G32" i="174"/>
  <c r="J32" i="174"/>
  <c r="B33" i="174"/>
  <c r="C33" i="174"/>
  <c r="D33" i="174" s="1"/>
  <c r="F33" i="174"/>
  <c r="I33" i="174" s="1"/>
  <c r="G33" i="174"/>
  <c r="H33" i="174"/>
  <c r="K33" i="174"/>
  <c r="B34" i="174"/>
  <c r="C34" i="174"/>
  <c r="D34" i="174" s="1"/>
  <c r="F34" i="174"/>
  <c r="G34" i="174"/>
  <c r="H34" i="174" s="1"/>
  <c r="J34" i="174"/>
  <c r="B35" i="174"/>
  <c r="C35" i="174"/>
  <c r="D35" i="174" s="1"/>
  <c r="F35" i="174"/>
  <c r="I35" i="174" s="1"/>
  <c r="G35" i="174"/>
  <c r="K35" i="174"/>
  <c r="B36" i="174"/>
  <c r="C36" i="174"/>
  <c r="F36" i="174"/>
  <c r="G36" i="174"/>
  <c r="J36" i="174"/>
  <c r="K36" i="174"/>
  <c r="B37" i="174"/>
  <c r="C37" i="174"/>
  <c r="D37" i="174" s="1"/>
  <c r="F37" i="174"/>
  <c r="G37" i="174"/>
  <c r="H37" i="174" s="1"/>
  <c r="J37" i="174"/>
  <c r="K37" i="174"/>
  <c r="L37" i="174" s="1"/>
  <c r="B39" i="174"/>
  <c r="C39" i="174"/>
  <c r="F39" i="174"/>
  <c r="G39" i="174"/>
  <c r="J39" i="174"/>
  <c r="K39" i="174"/>
  <c r="L39" i="174" s="1"/>
  <c r="B40" i="174"/>
  <c r="C40" i="174"/>
  <c r="F40" i="174"/>
  <c r="G40" i="174"/>
  <c r="J40" i="174"/>
  <c r="K40" i="174"/>
  <c r="B43" i="174"/>
  <c r="C43" i="174"/>
  <c r="F43" i="174"/>
  <c r="G43" i="174"/>
  <c r="J43" i="174"/>
  <c r="K43" i="174"/>
  <c r="L43" i="174" s="1"/>
  <c r="B44" i="174"/>
  <c r="C44" i="174"/>
  <c r="F44" i="174"/>
  <c r="G44" i="174"/>
  <c r="J44" i="174"/>
  <c r="K44" i="174"/>
  <c r="L44" i="174" s="1"/>
  <c r="B45" i="174"/>
  <c r="C45" i="174"/>
  <c r="E45" i="174"/>
  <c r="F45" i="174"/>
  <c r="G45" i="174"/>
  <c r="H45" i="174" s="1"/>
  <c r="J45" i="174"/>
  <c r="B46" i="174"/>
  <c r="E46" i="174" s="1"/>
  <c r="C46" i="174"/>
  <c r="F46" i="174"/>
  <c r="I46" i="174" s="1"/>
  <c r="G46" i="174"/>
  <c r="H46" i="174"/>
  <c r="K46" i="174"/>
  <c r="B47" i="174"/>
  <c r="C47" i="174"/>
  <c r="E47" i="174"/>
  <c r="F47" i="174"/>
  <c r="G47" i="174"/>
  <c r="H47" i="174" s="1"/>
  <c r="J47" i="174"/>
  <c r="B48" i="174"/>
  <c r="E48" i="174" s="1"/>
  <c r="C48" i="174"/>
  <c r="F48" i="174"/>
  <c r="I48" i="174" s="1"/>
  <c r="G48" i="174"/>
  <c r="K48" i="174"/>
  <c r="B49" i="174"/>
  <c r="C49" i="174"/>
  <c r="D49" i="174" s="1"/>
  <c r="F49" i="174"/>
  <c r="J49" i="174" s="1"/>
  <c r="G49" i="174"/>
  <c r="I49" i="174"/>
  <c r="K49" i="174"/>
  <c r="B50" i="174"/>
  <c r="C50" i="174"/>
  <c r="F50" i="174"/>
  <c r="G50" i="174"/>
  <c r="J50" i="174"/>
  <c r="K50" i="174"/>
  <c r="B51" i="174"/>
  <c r="C51" i="174"/>
  <c r="D51" i="174" s="1"/>
  <c r="F51" i="174"/>
  <c r="G51" i="174"/>
  <c r="J51" i="174"/>
  <c r="B52" i="174"/>
  <c r="E52" i="174" s="1"/>
  <c r="C52" i="174"/>
  <c r="F52" i="174"/>
  <c r="I52" i="174" s="1"/>
  <c r="G52" i="174"/>
  <c r="J52" i="174"/>
  <c r="L52" i="174" s="1"/>
  <c r="K52" i="174"/>
  <c r="B53" i="174"/>
  <c r="J53" i="174" s="1"/>
  <c r="C53" i="174"/>
  <c r="F53" i="174"/>
  <c r="G53" i="174"/>
  <c r="I53" i="174"/>
  <c r="K53" i="174"/>
  <c r="B54" i="174"/>
  <c r="C54" i="174"/>
  <c r="D54" i="174" s="1"/>
  <c r="F54" i="174"/>
  <c r="I54" i="174" s="1"/>
  <c r="G54" i="174"/>
  <c r="H54" i="174"/>
  <c r="K54" i="174"/>
  <c r="B55" i="174"/>
  <c r="C55" i="174"/>
  <c r="D55" i="174" s="1"/>
  <c r="F55" i="174"/>
  <c r="G55" i="174"/>
  <c r="H55" i="174" s="1"/>
  <c r="J55" i="174"/>
  <c r="K55" i="174"/>
  <c r="L55" i="174" s="1"/>
  <c r="B56" i="174"/>
  <c r="C56" i="174"/>
  <c r="F56" i="174"/>
  <c r="G56" i="174"/>
  <c r="J56" i="174"/>
  <c r="K56" i="174"/>
  <c r="B57" i="174"/>
  <c r="C57" i="174"/>
  <c r="D57" i="174" s="1"/>
  <c r="F57" i="174"/>
  <c r="G57" i="174"/>
  <c r="H57" i="174" s="1"/>
  <c r="J57" i="174"/>
  <c r="K57" i="174"/>
  <c r="L57" i="174" s="1"/>
  <c r="B58" i="174"/>
  <c r="C58" i="174"/>
  <c r="D58" i="174" s="1"/>
  <c r="F58" i="174"/>
  <c r="I58" i="174" s="1"/>
  <c r="G58" i="174"/>
  <c r="H58" i="174"/>
  <c r="K58" i="174"/>
  <c r="B59" i="174"/>
  <c r="C59" i="174"/>
  <c r="E59" i="174"/>
  <c r="F59" i="174"/>
  <c r="G59" i="174"/>
  <c r="H59" i="174" s="1"/>
  <c r="J59" i="174"/>
  <c r="B60" i="174"/>
  <c r="E60" i="174" s="1"/>
  <c r="C60" i="174"/>
  <c r="F60" i="174"/>
  <c r="I60" i="174" s="1"/>
  <c r="G60" i="174"/>
  <c r="J60" i="174"/>
  <c r="L60" i="174" s="1"/>
  <c r="K60" i="174"/>
  <c r="B61" i="174"/>
  <c r="C61" i="174"/>
  <c r="F61" i="174"/>
  <c r="G61" i="174"/>
  <c r="J61" i="174"/>
  <c r="K61" i="174"/>
  <c r="B62" i="174"/>
  <c r="E62" i="174" s="1"/>
  <c r="C62" i="174"/>
  <c r="F62" i="174"/>
  <c r="I62" i="174" s="1"/>
  <c r="G62" i="174"/>
  <c r="J62" i="174"/>
  <c r="L62" i="174" s="1"/>
  <c r="K62" i="174"/>
  <c r="D63" i="174"/>
  <c r="E63" i="174"/>
  <c r="H63" i="174"/>
  <c r="I63" i="174"/>
  <c r="J63" i="174"/>
  <c r="K63" i="174"/>
  <c r="L63" i="174" s="1"/>
  <c r="D64" i="174"/>
  <c r="E64" i="174"/>
  <c r="H64" i="174"/>
  <c r="I64" i="174"/>
  <c r="J64" i="174"/>
  <c r="L64" i="174" s="1"/>
  <c r="K64" i="174"/>
  <c r="D65" i="174"/>
  <c r="E65" i="174"/>
  <c r="H65" i="174"/>
  <c r="I65" i="174"/>
  <c r="J65" i="174"/>
  <c r="K65" i="174"/>
  <c r="L65" i="174" s="1"/>
  <c r="D66" i="174"/>
  <c r="E66" i="174"/>
  <c r="H66" i="174"/>
  <c r="I66" i="174"/>
  <c r="J66" i="174"/>
  <c r="K66" i="174"/>
  <c r="L66" i="174"/>
  <c r="F4" i="173"/>
  <c r="G4" i="173"/>
  <c r="J4" i="173"/>
  <c r="K4" i="173"/>
  <c r="B7" i="173"/>
  <c r="F7" i="173"/>
  <c r="J7" i="173"/>
  <c r="B8" i="173"/>
  <c r="C8" i="173"/>
  <c r="E8" i="173"/>
  <c r="F8" i="173"/>
  <c r="G8" i="173"/>
  <c r="J8" i="173"/>
  <c r="D9" i="173"/>
  <c r="E9" i="173"/>
  <c r="H9" i="173"/>
  <c r="I9" i="173"/>
  <c r="J9" i="173"/>
  <c r="K9" i="173"/>
  <c r="L9" i="173"/>
  <c r="D10" i="173"/>
  <c r="E10" i="173"/>
  <c r="H10" i="173"/>
  <c r="I10" i="173"/>
  <c r="J10" i="173"/>
  <c r="K10" i="173"/>
  <c r="L10" i="173" s="1"/>
  <c r="D11" i="173"/>
  <c r="E11" i="173"/>
  <c r="H11" i="173"/>
  <c r="I11" i="173"/>
  <c r="J11" i="173"/>
  <c r="K11" i="173"/>
  <c r="L11" i="173"/>
  <c r="D12" i="173"/>
  <c r="E12" i="173"/>
  <c r="H12" i="173"/>
  <c r="I12" i="173"/>
  <c r="J12" i="173"/>
  <c r="K12" i="173"/>
  <c r="L12" i="173" s="1"/>
  <c r="D13" i="173"/>
  <c r="E13" i="173"/>
  <c r="H13" i="173"/>
  <c r="I13" i="173"/>
  <c r="J13" i="173"/>
  <c r="K13" i="173"/>
  <c r="L13" i="173"/>
  <c r="D14" i="173"/>
  <c r="E14" i="173"/>
  <c r="H14" i="173"/>
  <c r="I14" i="173"/>
  <c r="J14" i="173"/>
  <c r="K14" i="173"/>
  <c r="L14" i="173" s="1"/>
  <c r="D15" i="173"/>
  <c r="E15" i="173"/>
  <c r="H15" i="173"/>
  <c r="I15" i="173"/>
  <c r="J15" i="173"/>
  <c r="K15" i="173"/>
  <c r="L15" i="173"/>
  <c r="D16" i="173"/>
  <c r="E16" i="173"/>
  <c r="H16" i="173"/>
  <c r="I16" i="173"/>
  <c r="J16" i="173"/>
  <c r="K16" i="173"/>
  <c r="L16" i="173" s="1"/>
  <c r="D17" i="173"/>
  <c r="E17" i="173"/>
  <c r="H17" i="173"/>
  <c r="I17" i="173"/>
  <c r="J17" i="173"/>
  <c r="K17" i="173"/>
  <c r="L17" i="173"/>
  <c r="B18" i="173"/>
  <c r="C18" i="173"/>
  <c r="D18" i="173" s="1"/>
  <c r="F18" i="173"/>
  <c r="G18" i="173"/>
  <c r="H18" i="173" s="1"/>
  <c r="I18" i="173"/>
  <c r="J18" i="173"/>
  <c r="K18" i="173"/>
  <c r="L18" i="173" s="1"/>
  <c r="D19" i="173"/>
  <c r="E19" i="173"/>
  <c r="H19" i="173"/>
  <c r="I19" i="173"/>
  <c r="J19" i="173"/>
  <c r="K19" i="173"/>
  <c r="L19" i="173"/>
  <c r="D20" i="173"/>
  <c r="E20" i="173"/>
  <c r="H20" i="173"/>
  <c r="I20" i="173"/>
  <c r="J20" i="173"/>
  <c r="K20" i="173"/>
  <c r="L20" i="173" s="1"/>
  <c r="D21" i="173"/>
  <c r="E21" i="173"/>
  <c r="H21" i="173"/>
  <c r="I21" i="173"/>
  <c r="J21" i="173"/>
  <c r="K21" i="173"/>
  <c r="L21" i="173"/>
  <c r="D22" i="173"/>
  <c r="E22" i="173"/>
  <c r="H22" i="173"/>
  <c r="I22" i="173"/>
  <c r="J22" i="173"/>
  <c r="K22" i="173"/>
  <c r="L22" i="173" s="1"/>
  <c r="D23" i="173"/>
  <c r="E23" i="173"/>
  <c r="H23" i="173"/>
  <c r="I23" i="173"/>
  <c r="J23" i="173"/>
  <c r="K23" i="173"/>
  <c r="L23" i="173"/>
  <c r="D24" i="173"/>
  <c r="E24" i="173"/>
  <c r="H24" i="173"/>
  <c r="I24" i="173"/>
  <c r="J24" i="173"/>
  <c r="K24" i="173"/>
  <c r="L24" i="173" s="1"/>
  <c r="D25" i="173"/>
  <c r="E25" i="173"/>
  <c r="H25" i="173"/>
  <c r="I25" i="173"/>
  <c r="J25" i="173"/>
  <c r="K25" i="173"/>
  <c r="L25" i="173"/>
  <c r="D26" i="173"/>
  <c r="E26" i="173"/>
  <c r="H26" i="173"/>
  <c r="I26" i="173"/>
  <c r="J26" i="173"/>
  <c r="K26" i="173"/>
  <c r="L26" i="173" s="1"/>
  <c r="D27" i="173"/>
  <c r="E27" i="173"/>
  <c r="H27" i="173"/>
  <c r="I27" i="173"/>
  <c r="J27" i="173"/>
  <c r="K27" i="173"/>
  <c r="L27" i="173"/>
  <c r="D28" i="173"/>
  <c r="E28" i="173"/>
  <c r="H28" i="173"/>
  <c r="I28" i="173"/>
  <c r="J28" i="173"/>
  <c r="K28" i="173"/>
  <c r="L28" i="173" s="1"/>
  <c r="D29" i="173"/>
  <c r="E29" i="173"/>
  <c r="H29" i="173"/>
  <c r="I29" i="173"/>
  <c r="J29" i="173"/>
  <c r="K29" i="173"/>
  <c r="L29" i="173"/>
  <c r="D30" i="173"/>
  <c r="E30" i="173"/>
  <c r="H30" i="173"/>
  <c r="I30" i="173"/>
  <c r="J30" i="173"/>
  <c r="K30" i="173"/>
  <c r="L30" i="173" s="1"/>
  <c r="D31" i="173"/>
  <c r="E31" i="173"/>
  <c r="H31" i="173"/>
  <c r="I31" i="173"/>
  <c r="J31" i="173"/>
  <c r="K31" i="173"/>
  <c r="L31" i="173"/>
  <c r="D32" i="173"/>
  <c r="E32" i="173"/>
  <c r="H32" i="173"/>
  <c r="I32" i="173"/>
  <c r="J32" i="173"/>
  <c r="K32" i="173"/>
  <c r="L32" i="173" s="1"/>
  <c r="D33" i="173"/>
  <c r="E33" i="173"/>
  <c r="H33" i="173"/>
  <c r="I33" i="173"/>
  <c r="J33" i="173"/>
  <c r="K33" i="173"/>
  <c r="L33" i="173"/>
  <c r="D34" i="173"/>
  <c r="E34" i="173"/>
  <c r="H34" i="173"/>
  <c r="I34" i="173"/>
  <c r="J34" i="173"/>
  <c r="K34" i="173"/>
  <c r="L34" i="173" s="1"/>
  <c r="D35" i="173"/>
  <c r="E35" i="173"/>
  <c r="H35" i="173"/>
  <c r="I35" i="173"/>
  <c r="J35" i="173"/>
  <c r="K35" i="173"/>
  <c r="L35" i="173"/>
  <c r="D36" i="173"/>
  <c r="E36" i="173"/>
  <c r="H36" i="173"/>
  <c r="I36" i="173"/>
  <c r="J36" i="173"/>
  <c r="K36" i="173"/>
  <c r="L36" i="173" s="1"/>
  <c r="D37" i="173"/>
  <c r="E37" i="173"/>
  <c r="H37" i="173"/>
  <c r="I37" i="173"/>
  <c r="J37" i="173"/>
  <c r="K37" i="173"/>
  <c r="L37" i="173"/>
  <c r="B38" i="173"/>
  <c r="C38" i="173"/>
  <c r="D38" i="173" s="1"/>
  <c r="F38" i="173"/>
  <c r="G38" i="173"/>
  <c r="H38" i="173" s="1"/>
  <c r="I38" i="173"/>
  <c r="J38" i="173"/>
  <c r="K38" i="173"/>
  <c r="L38" i="173" s="1"/>
  <c r="D39" i="173"/>
  <c r="E39" i="173"/>
  <c r="H39" i="173"/>
  <c r="I39" i="173"/>
  <c r="J39" i="173"/>
  <c r="K39" i="173"/>
  <c r="L39" i="173"/>
  <c r="D40" i="173"/>
  <c r="E40" i="173"/>
  <c r="H40" i="173"/>
  <c r="I40" i="173"/>
  <c r="J40" i="173"/>
  <c r="K40" i="173"/>
  <c r="L40" i="173" s="1"/>
  <c r="B43" i="173"/>
  <c r="C43" i="173"/>
  <c r="D43" i="173"/>
  <c r="F43" i="173"/>
  <c r="G43" i="173"/>
  <c r="H43" i="173" s="1"/>
  <c r="K43" i="173"/>
  <c r="B44" i="173"/>
  <c r="C44" i="173"/>
  <c r="D44" i="173" s="1"/>
  <c r="F44" i="173"/>
  <c r="G44" i="173"/>
  <c r="J44" i="173"/>
  <c r="B45" i="173"/>
  <c r="C45" i="173"/>
  <c r="D45" i="173" s="1"/>
  <c r="F45" i="173"/>
  <c r="I45" i="173" s="1"/>
  <c r="G45" i="173"/>
  <c r="K45" i="173"/>
  <c r="B46" i="173"/>
  <c r="J46" i="173" s="1"/>
  <c r="C46" i="173"/>
  <c r="F46" i="173"/>
  <c r="G46" i="173"/>
  <c r="I46" i="173"/>
  <c r="K46" i="173"/>
  <c r="B47" i="173"/>
  <c r="C47" i="173"/>
  <c r="D47" i="173" s="1"/>
  <c r="F47" i="173"/>
  <c r="I47" i="173" s="1"/>
  <c r="G47" i="173"/>
  <c r="B48" i="173"/>
  <c r="J48" i="173" s="1"/>
  <c r="C48" i="173"/>
  <c r="F48" i="173"/>
  <c r="G48" i="173"/>
  <c r="H48" i="173" s="1"/>
  <c r="B49" i="173"/>
  <c r="E49" i="173" s="1"/>
  <c r="C49" i="173"/>
  <c r="D49" i="173"/>
  <c r="F49" i="173"/>
  <c r="G49" i="173"/>
  <c r="H49" i="173" s="1"/>
  <c r="J49" i="173"/>
  <c r="B50" i="173"/>
  <c r="C50" i="173"/>
  <c r="D50" i="173" s="1"/>
  <c r="F50" i="173"/>
  <c r="G50" i="173"/>
  <c r="H50" i="173" s="1"/>
  <c r="J50" i="173"/>
  <c r="B51" i="173"/>
  <c r="E51" i="173" s="1"/>
  <c r="C51" i="173"/>
  <c r="D51" i="173"/>
  <c r="F51" i="173"/>
  <c r="G51" i="173"/>
  <c r="H51" i="173" s="1"/>
  <c r="B52" i="173"/>
  <c r="C52" i="173"/>
  <c r="D52" i="173" s="1"/>
  <c r="F52" i="173"/>
  <c r="G52" i="173"/>
  <c r="J52" i="173"/>
  <c r="B53" i="173"/>
  <c r="C53" i="173"/>
  <c r="D53" i="173" s="1"/>
  <c r="F53" i="173"/>
  <c r="I53" i="173" s="1"/>
  <c r="G53" i="173"/>
  <c r="K53" i="173"/>
  <c r="B54" i="173"/>
  <c r="J54" i="173" s="1"/>
  <c r="C54" i="173"/>
  <c r="F54" i="173"/>
  <c r="I54" i="173" s="1"/>
  <c r="G54" i="173"/>
  <c r="K54" i="173"/>
  <c r="B55" i="173"/>
  <c r="C55" i="173"/>
  <c r="D55" i="173" s="1"/>
  <c r="F55" i="173"/>
  <c r="I55" i="173" s="1"/>
  <c r="G55" i="173"/>
  <c r="H55" i="173"/>
  <c r="B56" i="173"/>
  <c r="J56" i="173" s="1"/>
  <c r="C56" i="173"/>
  <c r="F56" i="173"/>
  <c r="G56" i="173"/>
  <c r="H56" i="173" s="1"/>
  <c r="B57" i="173"/>
  <c r="E57" i="173" s="1"/>
  <c r="C57" i="173"/>
  <c r="F57" i="173"/>
  <c r="G57" i="173"/>
  <c r="H57" i="173" s="1"/>
  <c r="J57" i="173"/>
  <c r="B58" i="173"/>
  <c r="C58" i="173"/>
  <c r="D58" i="173" s="1"/>
  <c r="F58" i="173"/>
  <c r="G58" i="173"/>
  <c r="H58" i="173" s="1"/>
  <c r="J58" i="173"/>
  <c r="B59" i="173"/>
  <c r="E59" i="173" s="1"/>
  <c r="C59" i="173"/>
  <c r="F59" i="173"/>
  <c r="G59" i="173"/>
  <c r="H59" i="173" s="1"/>
  <c r="J59" i="173"/>
  <c r="B60" i="173"/>
  <c r="E60" i="173" s="1"/>
  <c r="C60" i="173"/>
  <c r="F60" i="173"/>
  <c r="G60" i="173"/>
  <c r="H60" i="173" s="1"/>
  <c r="J60" i="173"/>
  <c r="B61" i="173"/>
  <c r="C61" i="173"/>
  <c r="D61" i="173" s="1"/>
  <c r="F61" i="173"/>
  <c r="J61" i="173" s="1"/>
  <c r="G61" i="173"/>
  <c r="I61" i="173"/>
  <c r="K61" i="173"/>
  <c r="B62" i="173"/>
  <c r="E62" i="173" s="1"/>
  <c r="C62" i="173"/>
  <c r="D62" i="173"/>
  <c r="F62" i="173"/>
  <c r="I62" i="173" s="1"/>
  <c r="G62" i="173"/>
  <c r="H62" i="173"/>
  <c r="J62" i="173"/>
  <c r="K62" i="173"/>
  <c r="L62" i="173"/>
  <c r="D63" i="173"/>
  <c r="E63" i="173"/>
  <c r="H63" i="173"/>
  <c r="I63" i="173"/>
  <c r="J63" i="173"/>
  <c r="K63" i="173"/>
  <c r="L63" i="173" s="1"/>
  <c r="D64" i="173"/>
  <c r="E64" i="173"/>
  <c r="H64" i="173"/>
  <c r="I64" i="173"/>
  <c r="J64" i="173"/>
  <c r="K64" i="173"/>
  <c r="L64" i="173"/>
  <c r="D65" i="173"/>
  <c r="E65" i="173"/>
  <c r="H65" i="173"/>
  <c r="I65" i="173"/>
  <c r="J65" i="173"/>
  <c r="K65" i="173"/>
  <c r="L65" i="173" s="1"/>
  <c r="D66" i="173"/>
  <c r="E66" i="173"/>
  <c r="H66" i="173"/>
  <c r="I66" i="173"/>
  <c r="J66" i="173"/>
  <c r="K66" i="173"/>
  <c r="L66" i="173"/>
  <c r="I73" i="173"/>
  <c r="F4" i="172"/>
  <c r="G4" i="172"/>
  <c r="J4" i="172"/>
  <c r="K4" i="172"/>
  <c r="B7" i="172"/>
  <c r="F7" i="172"/>
  <c r="B8" i="172"/>
  <c r="C8" i="172"/>
  <c r="E8" i="172"/>
  <c r="F8" i="172"/>
  <c r="G8" i="172"/>
  <c r="J8" i="172"/>
  <c r="D9" i="172"/>
  <c r="E9" i="172"/>
  <c r="H9" i="172"/>
  <c r="I9" i="172"/>
  <c r="J9" i="172"/>
  <c r="K9" i="172"/>
  <c r="L9" i="172"/>
  <c r="D10" i="172"/>
  <c r="E10" i="172"/>
  <c r="H10" i="172"/>
  <c r="I10" i="172"/>
  <c r="J10" i="172"/>
  <c r="K10" i="172"/>
  <c r="L10" i="172" s="1"/>
  <c r="D11" i="172"/>
  <c r="E11" i="172"/>
  <c r="H11" i="172"/>
  <c r="I11" i="172"/>
  <c r="J11" i="172"/>
  <c r="K11" i="172"/>
  <c r="L11" i="172"/>
  <c r="D12" i="172"/>
  <c r="E12" i="172"/>
  <c r="H12" i="172"/>
  <c r="I12" i="172"/>
  <c r="J12" i="172"/>
  <c r="K12" i="172"/>
  <c r="L12" i="172" s="1"/>
  <c r="D13" i="172"/>
  <c r="E13" i="172"/>
  <c r="H13" i="172"/>
  <c r="I13" i="172"/>
  <c r="J13" i="172"/>
  <c r="K13" i="172"/>
  <c r="L13" i="172"/>
  <c r="D14" i="172"/>
  <c r="E14" i="172"/>
  <c r="H14" i="172"/>
  <c r="I14" i="172"/>
  <c r="J14" i="172"/>
  <c r="K14" i="172"/>
  <c r="L14" i="172" s="1"/>
  <c r="D15" i="172"/>
  <c r="E15" i="172"/>
  <c r="H15" i="172"/>
  <c r="I15" i="172"/>
  <c r="J15" i="172"/>
  <c r="K15" i="172"/>
  <c r="L15" i="172"/>
  <c r="D16" i="172"/>
  <c r="E16" i="172"/>
  <c r="H16" i="172"/>
  <c r="I16" i="172"/>
  <c r="J16" i="172"/>
  <c r="K16" i="172"/>
  <c r="L16" i="172" s="1"/>
  <c r="D17" i="172"/>
  <c r="E17" i="172"/>
  <c r="H17" i="172"/>
  <c r="I17" i="172"/>
  <c r="J17" i="172"/>
  <c r="K17" i="172"/>
  <c r="L17" i="172"/>
  <c r="B18" i="172"/>
  <c r="C18" i="172"/>
  <c r="F18" i="172"/>
  <c r="G18" i="172"/>
  <c r="H18" i="172" s="1"/>
  <c r="I18" i="172"/>
  <c r="J18" i="172"/>
  <c r="D19" i="172"/>
  <c r="E19" i="172"/>
  <c r="H19" i="172"/>
  <c r="I19" i="172"/>
  <c r="J19" i="172"/>
  <c r="K19" i="172"/>
  <c r="L19" i="172"/>
  <c r="D20" i="172"/>
  <c r="E20" i="172"/>
  <c r="H20" i="172"/>
  <c r="I20" i="172"/>
  <c r="J20" i="172"/>
  <c r="K20" i="172"/>
  <c r="L20" i="172" s="1"/>
  <c r="D21" i="172"/>
  <c r="E21" i="172"/>
  <c r="H21" i="172"/>
  <c r="I21" i="172"/>
  <c r="J21" i="172"/>
  <c r="K21" i="172"/>
  <c r="L21" i="172"/>
  <c r="D22" i="172"/>
  <c r="E22" i="172"/>
  <c r="H22" i="172"/>
  <c r="I22" i="172"/>
  <c r="J22" i="172"/>
  <c r="K22" i="172"/>
  <c r="L22" i="172" s="1"/>
  <c r="D23" i="172"/>
  <c r="E23" i="172"/>
  <c r="H23" i="172"/>
  <c r="I23" i="172"/>
  <c r="J23" i="172"/>
  <c r="K23" i="172"/>
  <c r="L23" i="172"/>
  <c r="D24" i="172"/>
  <c r="E24" i="172"/>
  <c r="H24" i="172"/>
  <c r="I24" i="172"/>
  <c r="J24" i="172"/>
  <c r="K24" i="172"/>
  <c r="L24" i="172" s="1"/>
  <c r="D25" i="172"/>
  <c r="E25" i="172"/>
  <c r="H25" i="172"/>
  <c r="I25" i="172"/>
  <c r="J25" i="172"/>
  <c r="K25" i="172"/>
  <c r="L25" i="172"/>
  <c r="D26" i="172"/>
  <c r="E26" i="172"/>
  <c r="H26" i="172"/>
  <c r="I26" i="172"/>
  <c r="J26" i="172"/>
  <c r="K26" i="172"/>
  <c r="L26" i="172" s="1"/>
  <c r="D27" i="172"/>
  <c r="E27" i="172"/>
  <c r="H27" i="172"/>
  <c r="I27" i="172"/>
  <c r="J27" i="172"/>
  <c r="K27" i="172"/>
  <c r="L27" i="172"/>
  <c r="D28" i="172"/>
  <c r="E28" i="172"/>
  <c r="H28" i="172"/>
  <c r="I28" i="172"/>
  <c r="J28" i="172"/>
  <c r="K28" i="172"/>
  <c r="L28" i="172" s="1"/>
  <c r="D29" i="172"/>
  <c r="E29" i="172"/>
  <c r="H29" i="172"/>
  <c r="I29" i="172"/>
  <c r="J29" i="172"/>
  <c r="K29" i="172"/>
  <c r="L29" i="172"/>
  <c r="D30" i="172"/>
  <c r="E30" i="172"/>
  <c r="H30" i="172"/>
  <c r="I30" i="172"/>
  <c r="J30" i="172"/>
  <c r="K30" i="172"/>
  <c r="L30" i="172" s="1"/>
  <c r="D31" i="172"/>
  <c r="E31" i="172"/>
  <c r="H31" i="172"/>
  <c r="I31" i="172"/>
  <c r="J31" i="172"/>
  <c r="K31" i="172"/>
  <c r="L31" i="172"/>
  <c r="D32" i="172"/>
  <c r="E32" i="172"/>
  <c r="H32" i="172"/>
  <c r="I32" i="172"/>
  <c r="J32" i="172"/>
  <c r="K32" i="172"/>
  <c r="L32" i="172" s="1"/>
  <c r="D33" i="172"/>
  <c r="E33" i="172"/>
  <c r="H33" i="172"/>
  <c r="I33" i="172"/>
  <c r="J33" i="172"/>
  <c r="K33" i="172"/>
  <c r="L33" i="172"/>
  <c r="D34" i="172"/>
  <c r="E34" i="172"/>
  <c r="H34" i="172"/>
  <c r="I34" i="172"/>
  <c r="J34" i="172"/>
  <c r="K34" i="172"/>
  <c r="L34" i="172" s="1"/>
  <c r="D35" i="172"/>
  <c r="E35" i="172"/>
  <c r="H35" i="172"/>
  <c r="I35" i="172"/>
  <c r="J35" i="172"/>
  <c r="K35" i="172"/>
  <c r="L35" i="172"/>
  <c r="D36" i="172"/>
  <c r="E36" i="172"/>
  <c r="H36" i="172"/>
  <c r="I36" i="172"/>
  <c r="J36" i="172"/>
  <c r="K36" i="172"/>
  <c r="L36" i="172" s="1"/>
  <c r="D37" i="172"/>
  <c r="E37" i="172"/>
  <c r="H37" i="172"/>
  <c r="I37" i="172"/>
  <c r="J37" i="172"/>
  <c r="K37" i="172"/>
  <c r="L37" i="172"/>
  <c r="B38" i="172"/>
  <c r="C38" i="172"/>
  <c r="F38" i="172"/>
  <c r="G38" i="172"/>
  <c r="H38" i="172" s="1"/>
  <c r="I38" i="172"/>
  <c r="J38" i="172"/>
  <c r="K38" i="172"/>
  <c r="L38" i="172" s="1"/>
  <c r="D39" i="172"/>
  <c r="E39" i="172"/>
  <c r="H39" i="172"/>
  <c r="I39" i="172"/>
  <c r="J39" i="172"/>
  <c r="K39" i="172"/>
  <c r="L39" i="172"/>
  <c r="D40" i="172"/>
  <c r="E40" i="172"/>
  <c r="H40" i="172"/>
  <c r="I40" i="172"/>
  <c r="J40" i="172"/>
  <c r="K40" i="172"/>
  <c r="L40" i="172" s="1"/>
  <c r="B41" i="172"/>
  <c r="F41" i="172"/>
  <c r="J41" i="172"/>
  <c r="B42" i="172"/>
  <c r="C42" i="172"/>
  <c r="E42" i="172"/>
  <c r="F42" i="172"/>
  <c r="G42" i="172"/>
  <c r="J42" i="172"/>
  <c r="D43" i="172"/>
  <c r="E43" i="172"/>
  <c r="H43" i="172"/>
  <c r="I43" i="172"/>
  <c r="J43" i="172"/>
  <c r="K43" i="172"/>
  <c r="L43" i="172"/>
  <c r="D44" i="172"/>
  <c r="E44" i="172"/>
  <c r="H44" i="172"/>
  <c r="I44" i="172"/>
  <c r="J44" i="172"/>
  <c r="K44" i="172"/>
  <c r="L44" i="172" s="1"/>
  <c r="D45" i="172"/>
  <c r="E45" i="172"/>
  <c r="H45" i="172"/>
  <c r="I45" i="172"/>
  <c r="J45" i="172"/>
  <c r="K45" i="172"/>
  <c r="L45" i="172"/>
  <c r="D46" i="172"/>
  <c r="E46" i="172"/>
  <c r="H46" i="172"/>
  <c r="I46" i="172"/>
  <c r="J46" i="172"/>
  <c r="K46" i="172"/>
  <c r="L46" i="172" s="1"/>
  <c r="D47" i="172"/>
  <c r="E47" i="172"/>
  <c r="H47" i="172"/>
  <c r="I47" i="172"/>
  <c r="J47" i="172"/>
  <c r="K47" i="172"/>
  <c r="L47" i="172"/>
  <c r="D48" i="172"/>
  <c r="E48" i="172"/>
  <c r="H48" i="172"/>
  <c r="I48" i="172"/>
  <c r="J48" i="172"/>
  <c r="K48" i="172"/>
  <c r="L48" i="172" s="1"/>
  <c r="D49" i="172"/>
  <c r="E49" i="172"/>
  <c r="H49" i="172"/>
  <c r="I49" i="172"/>
  <c r="J49" i="172"/>
  <c r="K49" i="172"/>
  <c r="L49" i="172"/>
  <c r="D50" i="172"/>
  <c r="E50" i="172"/>
  <c r="H50" i="172"/>
  <c r="I50" i="172"/>
  <c r="J50" i="172"/>
  <c r="K50" i="172"/>
  <c r="L50" i="172" s="1"/>
  <c r="D51" i="172"/>
  <c r="E51" i="172"/>
  <c r="H51" i="172"/>
  <c r="I51" i="172"/>
  <c r="J51" i="172"/>
  <c r="K51" i="172"/>
  <c r="L51" i="172"/>
  <c r="D52" i="172"/>
  <c r="E52" i="172"/>
  <c r="H52" i="172"/>
  <c r="I52" i="172"/>
  <c r="J52" i="172"/>
  <c r="K52" i="172"/>
  <c r="L52" i="172" s="1"/>
  <c r="D53" i="172"/>
  <c r="E53" i="172"/>
  <c r="H53" i="172"/>
  <c r="I53" i="172"/>
  <c r="J53" i="172"/>
  <c r="K53" i="172"/>
  <c r="L53" i="172"/>
  <c r="D54" i="172"/>
  <c r="E54" i="172"/>
  <c r="H54" i="172"/>
  <c r="I54" i="172"/>
  <c r="J54" i="172"/>
  <c r="K54" i="172"/>
  <c r="L54" i="172" s="1"/>
  <c r="D55" i="172"/>
  <c r="E55" i="172"/>
  <c r="H55" i="172"/>
  <c r="I55" i="172"/>
  <c r="J55" i="172"/>
  <c r="K55" i="172"/>
  <c r="L55" i="172"/>
  <c r="D56" i="172"/>
  <c r="E56" i="172"/>
  <c r="H56" i="172"/>
  <c r="I56" i="172"/>
  <c r="J56" i="172"/>
  <c r="K56" i="172"/>
  <c r="L56" i="172" s="1"/>
  <c r="D57" i="172"/>
  <c r="E57" i="172"/>
  <c r="H57" i="172"/>
  <c r="I57" i="172"/>
  <c r="J57" i="172"/>
  <c r="K57" i="172"/>
  <c r="L57" i="172"/>
  <c r="D58" i="172"/>
  <c r="E58" i="172"/>
  <c r="H58" i="172"/>
  <c r="I58" i="172"/>
  <c r="J58" i="172"/>
  <c r="K58" i="172"/>
  <c r="L58" i="172" s="1"/>
  <c r="D59" i="172"/>
  <c r="E59" i="172"/>
  <c r="H59" i="172"/>
  <c r="I59" i="172"/>
  <c r="J59" i="172"/>
  <c r="K59" i="172"/>
  <c r="L59" i="172"/>
  <c r="D60" i="172"/>
  <c r="E60" i="172"/>
  <c r="H60" i="172"/>
  <c r="I60" i="172"/>
  <c r="J60" i="172"/>
  <c r="K60" i="172"/>
  <c r="L60" i="172" s="1"/>
  <c r="D61" i="172"/>
  <c r="E61" i="172"/>
  <c r="H61" i="172"/>
  <c r="I61" i="172"/>
  <c r="J61" i="172"/>
  <c r="K61" i="172"/>
  <c r="L61" i="172"/>
  <c r="B62" i="172"/>
  <c r="C62" i="172"/>
  <c r="D62" i="172" s="1"/>
  <c r="E62" i="172"/>
  <c r="F62" i="172"/>
  <c r="G62" i="172"/>
  <c r="J62" i="172"/>
  <c r="D63" i="172"/>
  <c r="E63" i="172"/>
  <c r="H63" i="172"/>
  <c r="I63" i="172"/>
  <c r="J63" i="172"/>
  <c r="K63" i="172"/>
  <c r="L63" i="172"/>
  <c r="D64" i="172"/>
  <c r="E64" i="172"/>
  <c r="H64" i="172"/>
  <c r="I64" i="172"/>
  <c r="J64" i="172"/>
  <c r="K64" i="172"/>
  <c r="L64" i="172" s="1"/>
  <c r="D65" i="172"/>
  <c r="E65" i="172"/>
  <c r="H65" i="172"/>
  <c r="I65" i="172"/>
  <c r="J65" i="172"/>
  <c r="K65" i="172"/>
  <c r="L65" i="172"/>
  <c r="D66" i="172"/>
  <c r="E66" i="172"/>
  <c r="H66" i="172"/>
  <c r="I66" i="172"/>
  <c r="J66" i="172"/>
  <c r="K66" i="172"/>
  <c r="L66" i="172" s="1"/>
  <c r="I73" i="172"/>
  <c r="F4" i="171"/>
  <c r="G4" i="171"/>
  <c r="J4" i="171"/>
  <c r="K4" i="171"/>
  <c r="B7" i="171"/>
  <c r="F7" i="171"/>
  <c r="J7" i="171"/>
  <c r="B8" i="171"/>
  <c r="C8" i="171"/>
  <c r="E8" i="171"/>
  <c r="F8" i="171"/>
  <c r="G8" i="171"/>
  <c r="J8" i="171"/>
  <c r="D9" i="171"/>
  <c r="E9" i="171"/>
  <c r="H9" i="171"/>
  <c r="I9" i="171"/>
  <c r="J9" i="171"/>
  <c r="K9" i="171"/>
  <c r="L9" i="171"/>
  <c r="D10" i="171"/>
  <c r="E10" i="171"/>
  <c r="H10" i="171"/>
  <c r="I10" i="171"/>
  <c r="J10" i="171"/>
  <c r="K10" i="171"/>
  <c r="L10" i="171" s="1"/>
  <c r="D11" i="171"/>
  <c r="E11" i="171"/>
  <c r="H11" i="171"/>
  <c r="I11" i="171"/>
  <c r="J11" i="171"/>
  <c r="K11" i="171"/>
  <c r="L11" i="171"/>
  <c r="D12" i="171"/>
  <c r="E12" i="171"/>
  <c r="H12" i="171"/>
  <c r="I12" i="171"/>
  <c r="J12" i="171"/>
  <c r="K12" i="171"/>
  <c r="L12" i="171" s="1"/>
  <c r="D13" i="171"/>
  <c r="E13" i="171"/>
  <c r="H13" i="171"/>
  <c r="I13" i="171"/>
  <c r="J13" i="171"/>
  <c r="K13" i="171"/>
  <c r="L13" i="171"/>
  <c r="D14" i="171"/>
  <c r="E14" i="171"/>
  <c r="H14" i="171"/>
  <c r="I14" i="171"/>
  <c r="J14" i="171"/>
  <c r="K14" i="171"/>
  <c r="L14" i="171" s="1"/>
  <c r="D15" i="171"/>
  <c r="E15" i="171"/>
  <c r="H15" i="171"/>
  <c r="I15" i="171"/>
  <c r="J15" i="171"/>
  <c r="K15" i="171"/>
  <c r="L15" i="171"/>
  <c r="D16" i="171"/>
  <c r="E16" i="171"/>
  <c r="H16" i="171"/>
  <c r="I16" i="171"/>
  <c r="J16" i="171"/>
  <c r="K16" i="171"/>
  <c r="L16" i="171" s="1"/>
  <c r="D17" i="171"/>
  <c r="E17" i="171"/>
  <c r="H17" i="171"/>
  <c r="I17" i="171"/>
  <c r="J17" i="171"/>
  <c r="K17" i="171"/>
  <c r="L17" i="171"/>
  <c r="B18" i="171"/>
  <c r="C18" i="171"/>
  <c r="D18" i="171" s="1"/>
  <c r="F18" i="171"/>
  <c r="G18" i="171"/>
  <c r="H18" i="171" s="1"/>
  <c r="I18" i="171"/>
  <c r="J18" i="171"/>
  <c r="K18" i="171"/>
  <c r="L18" i="171" s="1"/>
  <c r="D19" i="171"/>
  <c r="E19" i="171"/>
  <c r="H19" i="171"/>
  <c r="I19" i="171"/>
  <c r="J19" i="171"/>
  <c r="K19" i="171"/>
  <c r="L19" i="171"/>
  <c r="D20" i="171"/>
  <c r="E20" i="171"/>
  <c r="H20" i="171"/>
  <c r="I20" i="171"/>
  <c r="J20" i="171"/>
  <c r="K20" i="171"/>
  <c r="L20" i="171" s="1"/>
  <c r="D21" i="171"/>
  <c r="E21" i="171"/>
  <c r="H21" i="171"/>
  <c r="I21" i="171"/>
  <c r="J21" i="171"/>
  <c r="K21" i="171"/>
  <c r="L21" i="171"/>
  <c r="D22" i="171"/>
  <c r="E22" i="171"/>
  <c r="H22" i="171"/>
  <c r="I22" i="171"/>
  <c r="J22" i="171"/>
  <c r="K22" i="171"/>
  <c r="L22" i="171" s="1"/>
  <c r="D23" i="171"/>
  <c r="E23" i="171"/>
  <c r="H23" i="171"/>
  <c r="I23" i="171"/>
  <c r="J23" i="171"/>
  <c r="K23" i="171"/>
  <c r="L23" i="171"/>
  <c r="D24" i="171"/>
  <c r="E24" i="171"/>
  <c r="H24" i="171"/>
  <c r="I24" i="171"/>
  <c r="J24" i="171"/>
  <c r="K24" i="171"/>
  <c r="L24" i="171" s="1"/>
  <c r="D25" i="171"/>
  <c r="E25" i="171"/>
  <c r="H25" i="171"/>
  <c r="I25" i="171"/>
  <c r="J25" i="171"/>
  <c r="K25" i="171"/>
  <c r="L25" i="171"/>
  <c r="D26" i="171"/>
  <c r="E26" i="171"/>
  <c r="H26" i="171"/>
  <c r="I26" i="171"/>
  <c r="J26" i="171"/>
  <c r="K26" i="171"/>
  <c r="L26" i="171" s="1"/>
  <c r="D27" i="171"/>
  <c r="E27" i="171"/>
  <c r="H27" i="171"/>
  <c r="I27" i="171"/>
  <c r="J27" i="171"/>
  <c r="K27" i="171"/>
  <c r="L27" i="171"/>
  <c r="D28" i="171"/>
  <c r="E28" i="171"/>
  <c r="H28" i="171"/>
  <c r="I28" i="171"/>
  <c r="J28" i="171"/>
  <c r="K28" i="171"/>
  <c r="L28" i="171" s="1"/>
  <c r="D29" i="171"/>
  <c r="E29" i="171"/>
  <c r="H29" i="171"/>
  <c r="I29" i="171"/>
  <c r="J29" i="171"/>
  <c r="K29" i="171"/>
  <c r="L29" i="171"/>
  <c r="D30" i="171"/>
  <c r="E30" i="171"/>
  <c r="H30" i="171"/>
  <c r="I30" i="171"/>
  <c r="J30" i="171"/>
  <c r="K30" i="171"/>
  <c r="L30" i="171" s="1"/>
  <c r="D31" i="171"/>
  <c r="E31" i="171"/>
  <c r="H31" i="171"/>
  <c r="I31" i="171"/>
  <c r="J31" i="171"/>
  <c r="K31" i="171"/>
  <c r="L31" i="171"/>
  <c r="D32" i="171"/>
  <c r="E32" i="171"/>
  <c r="H32" i="171"/>
  <c r="I32" i="171"/>
  <c r="J32" i="171"/>
  <c r="K32" i="171"/>
  <c r="L32" i="171" s="1"/>
  <c r="D33" i="171"/>
  <c r="E33" i="171"/>
  <c r="H33" i="171"/>
  <c r="I33" i="171"/>
  <c r="J33" i="171"/>
  <c r="K33" i="171"/>
  <c r="L33" i="171"/>
  <c r="D34" i="171"/>
  <c r="E34" i="171"/>
  <c r="H34" i="171"/>
  <c r="I34" i="171"/>
  <c r="J34" i="171"/>
  <c r="K34" i="171"/>
  <c r="L34" i="171" s="1"/>
  <c r="D35" i="171"/>
  <c r="E35" i="171"/>
  <c r="H35" i="171"/>
  <c r="I35" i="171"/>
  <c r="J35" i="171"/>
  <c r="K35" i="171"/>
  <c r="L35" i="171"/>
  <c r="D36" i="171"/>
  <c r="E36" i="171"/>
  <c r="H36" i="171"/>
  <c r="I36" i="171"/>
  <c r="J36" i="171"/>
  <c r="K36" i="171"/>
  <c r="L36" i="171" s="1"/>
  <c r="D37" i="171"/>
  <c r="E37" i="171"/>
  <c r="H37" i="171"/>
  <c r="I37" i="171"/>
  <c r="J37" i="171"/>
  <c r="K37" i="171"/>
  <c r="L37" i="171"/>
  <c r="B38" i="171"/>
  <c r="C38" i="171"/>
  <c r="D38" i="171" s="1"/>
  <c r="F38" i="171"/>
  <c r="G38" i="171"/>
  <c r="H38" i="171" s="1"/>
  <c r="I38" i="171"/>
  <c r="J38" i="171"/>
  <c r="K38" i="171"/>
  <c r="L38" i="171" s="1"/>
  <c r="D39" i="171"/>
  <c r="E39" i="171"/>
  <c r="H39" i="171"/>
  <c r="I39" i="171"/>
  <c r="J39" i="171"/>
  <c r="K39" i="171"/>
  <c r="L39" i="171"/>
  <c r="D40" i="171"/>
  <c r="E40" i="171"/>
  <c r="H40" i="171"/>
  <c r="I40" i="171"/>
  <c r="J40" i="171"/>
  <c r="K40" i="171"/>
  <c r="L40" i="171" s="1"/>
  <c r="B42" i="171"/>
  <c r="C42" i="171"/>
  <c r="E42" i="171"/>
  <c r="F42" i="171"/>
  <c r="G42" i="171"/>
  <c r="J42" i="171"/>
  <c r="D43" i="171"/>
  <c r="E43" i="171"/>
  <c r="H43" i="171"/>
  <c r="I43" i="171"/>
  <c r="J43" i="171"/>
  <c r="K43" i="171"/>
  <c r="L43" i="171"/>
  <c r="D44" i="171"/>
  <c r="E44" i="171"/>
  <c r="H44" i="171"/>
  <c r="I44" i="171"/>
  <c r="J44" i="171"/>
  <c r="K44" i="171"/>
  <c r="L44" i="171" s="1"/>
  <c r="D45" i="171"/>
  <c r="E45" i="171"/>
  <c r="H45" i="171"/>
  <c r="I45" i="171"/>
  <c r="J45" i="171"/>
  <c r="K45" i="171"/>
  <c r="L45" i="171"/>
  <c r="D46" i="171"/>
  <c r="E46" i="171"/>
  <c r="H46" i="171"/>
  <c r="I46" i="171"/>
  <c r="J46" i="171"/>
  <c r="K46" i="171"/>
  <c r="L46" i="171" s="1"/>
  <c r="D47" i="171"/>
  <c r="E47" i="171"/>
  <c r="H47" i="171"/>
  <c r="I47" i="171"/>
  <c r="J47" i="171"/>
  <c r="K47" i="171"/>
  <c r="L47" i="171"/>
  <c r="D48" i="171"/>
  <c r="E48" i="171"/>
  <c r="H48" i="171"/>
  <c r="I48" i="171"/>
  <c r="J48" i="171"/>
  <c r="K48" i="171"/>
  <c r="L48" i="171" s="1"/>
  <c r="D49" i="171"/>
  <c r="E49" i="171"/>
  <c r="H49" i="171"/>
  <c r="I49" i="171"/>
  <c r="J49" i="171"/>
  <c r="K49" i="171"/>
  <c r="L49" i="171"/>
  <c r="D50" i="171"/>
  <c r="E50" i="171"/>
  <c r="H50" i="171"/>
  <c r="I50" i="171"/>
  <c r="J50" i="171"/>
  <c r="K50" i="171"/>
  <c r="L50" i="171" s="1"/>
  <c r="D51" i="171"/>
  <c r="E51" i="171"/>
  <c r="H51" i="171"/>
  <c r="I51" i="171"/>
  <c r="J51" i="171"/>
  <c r="K51" i="171"/>
  <c r="L51" i="171"/>
  <c r="D52" i="171"/>
  <c r="E52" i="171"/>
  <c r="H52" i="171"/>
  <c r="I52" i="171"/>
  <c r="J52" i="171"/>
  <c r="K52" i="171"/>
  <c r="L52" i="171" s="1"/>
  <c r="D53" i="171"/>
  <c r="E53" i="171"/>
  <c r="H53" i="171"/>
  <c r="I53" i="171"/>
  <c r="J53" i="171"/>
  <c r="K53" i="171"/>
  <c r="L53" i="171"/>
  <c r="D54" i="171"/>
  <c r="E54" i="171"/>
  <c r="H54" i="171"/>
  <c r="I54" i="171"/>
  <c r="J54" i="171"/>
  <c r="K54" i="171"/>
  <c r="L54" i="171" s="1"/>
  <c r="D55" i="171"/>
  <c r="E55" i="171"/>
  <c r="H55" i="171"/>
  <c r="I55" i="171"/>
  <c r="J55" i="171"/>
  <c r="K55" i="171"/>
  <c r="L55" i="171"/>
  <c r="D56" i="171"/>
  <c r="E56" i="171"/>
  <c r="H56" i="171"/>
  <c r="I56" i="171"/>
  <c r="J56" i="171"/>
  <c r="K56" i="171"/>
  <c r="L56" i="171" s="1"/>
  <c r="D57" i="171"/>
  <c r="E57" i="171"/>
  <c r="H57" i="171"/>
  <c r="I57" i="171"/>
  <c r="J57" i="171"/>
  <c r="K57" i="171"/>
  <c r="L57" i="171"/>
  <c r="D58" i="171"/>
  <c r="E58" i="171"/>
  <c r="H58" i="171"/>
  <c r="I58" i="171"/>
  <c r="J58" i="171"/>
  <c r="K58" i="171"/>
  <c r="L58" i="171" s="1"/>
  <c r="D59" i="171"/>
  <c r="E59" i="171"/>
  <c r="H59" i="171"/>
  <c r="I59" i="171"/>
  <c r="J59" i="171"/>
  <c r="K59" i="171"/>
  <c r="L59" i="171"/>
  <c r="D60" i="171"/>
  <c r="E60" i="171"/>
  <c r="H60" i="171"/>
  <c r="I60" i="171"/>
  <c r="J60" i="171"/>
  <c r="K60" i="171"/>
  <c r="L60" i="171" s="1"/>
  <c r="D61" i="171"/>
  <c r="E61" i="171"/>
  <c r="H61" i="171"/>
  <c r="I61" i="171"/>
  <c r="J61" i="171"/>
  <c r="K61" i="171"/>
  <c r="L61" i="171"/>
  <c r="B63" i="171"/>
  <c r="B67" i="171"/>
  <c r="E67" i="171" s="1"/>
  <c r="C67" i="171"/>
  <c r="D67" i="171"/>
  <c r="F67" i="171"/>
  <c r="I67" i="171" s="1"/>
  <c r="G67" i="171"/>
  <c r="H67" i="171"/>
  <c r="K67" i="171"/>
  <c r="D68" i="171"/>
  <c r="E68" i="171"/>
  <c r="H68" i="171"/>
  <c r="I68" i="171"/>
  <c r="J68" i="171"/>
  <c r="K68" i="171"/>
  <c r="L68" i="171" s="1"/>
  <c r="D69" i="171"/>
  <c r="E69" i="171"/>
  <c r="H69" i="171"/>
  <c r="I69" i="171"/>
  <c r="J69" i="171"/>
  <c r="K69" i="171"/>
  <c r="L69" i="171"/>
  <c r="D70" i="171"/>
  <c r="E70" i="171"/>
  <c r="H70" i="171"/>
  <c r="I70" i="171"/>
  <c r="J70" i="171"/>
  <c r="K70" i="171"/>
  <c r="L70" i="171" s="1"/>
  <c r="D71" i="171"/>
  <c r="E71" i="171"/>
  <c r="H71" i="171"/>
  <c r="I71" i="171"/>
  <c r="J71" i="171"/>
  <c r="K71" i="171"/>
  <c r="L71" i="171"/>
  <c r="D72" i="171"/>
  <c r="E72" i="171"/>
  <c r="H72" i="171"/>
  <c r="I72" i="171"/>
  <c r="J72" i="171"/>
  <c r="K72" i="171"/>
  <c r="L72" i="171" s="1"/>
  <c r="D73" i="171"/>
  <c r="E73" i="171"/>
  <c r="H73" i="171"/>
  <c r="I73" i="171"/>
  <c r="J73" i="171"/>
  <c r="K73" i="171"/>
  <c r="L73" i="171"/>
  <c r="B74" i="171"/>
  <c r="C74" i="171"/>
  <c r="D74" i="171" s="1"/>
  <c r="F74" i="171"/>
  <c r="G74" i="171"/>
  <c r="H74" i="171" s="1"/>
  <c r="I74" i="171"/>
  <c r="J74" i="171"/>
  <c r="K74" i="171"/>
  <c r="L74" i="171" s="1"/>
  <c r="D75" i="171"/>
  <c r="E75" i="171"/>
  <c r="H75" i="171"/>
  <c r="I75" i="171"/>
  <c r="J75" i="171"/>
  <c r="K75" i="171"/>
  <c r="L75" i="171"/>
  <c r="G63" i="171"/>
  <c r="C64" i="171"/>
  <c r="F64" i="171"/>
  <c r="G65" i="171"/>
  <c r="F66" i="171"/>
  <c r="G3" i="170"/>
  <c r="H3" i="170"/>
  <c r="C8" i="170"/>
  <c r="D8" i="170"/>
  <c r="F8" i="170"/>
  <c r="G8" i="170"/>
  <c r="H8" i="170"/>
  <c r="C9" i="170"/>
  <c r="D9" i="170"/>
  <c r="F9" i="170"/>
  <c r="G9" i="170"/>
  <c r="H9" i="170"/>
  <c r="C10" i="170"/>
  <c r="D10" i="170"/>
  <c r="F10" i="170"/>
  <c r="G10" i="170"/>
  <c r="H10" i="170"/>
  <c r="C11" i="170"/>
  <c r="D11" i="170"/>
  <c r="F11" i="170"/>
  <c r="G11" i="170"/>
  <c r="H11" i="170"/>
  <c r="C13" i="170"/>
  <c r="D13" i="170"/>
  <c r="F13" i="170"/>
  <c r="G13" i="170"/>
  <c r="H13" i="170"/>
  <c r="C14" i="170"/>
  <c r="D14" i="170"/>
  <c r="F14" i="170"/>
  <c r="G14" i="170"/>
  <c r="H14" i="170"/>
  <c r="C15" i="170"/>
  <c r="D15" i="170"/>
  <c r="F15" i="170"/>
  <c r="G15" i="170"/>
  <c r="H15" i="170"/>
  <c r="C16" i="170"/>
  <c r="D16" i="170"/>
  <c r="F16" i="170"/>
  <c r="G16" i="170"/>
  <c r="H16" i="170"/>
  <c r="C18" i="170"/>
  <c r="D18" i="170"/>
  <c r="F18" i="170"/>
  <c r="G18" i="170"/>
  <c r="H18" i="170"/>
  <c r="C19" i="170"/>
  <c r="D19" i="170"/>
  <c r="F19" i="170"/>
  <c r="G19" i="170"/>
  <c r="H19" i="170"/>
  <c r="C20" i="170"/>
  <c r="D20" i="170"/>
  <c r="F20" i="170"/>
  <c r="G20" i="170"/>
  <c r="H20" i="170"/>
  <c r="C21" i="170"/>
  <c r="D21" i="170"/>
  <c r="F21" i="170"/>
  <c r="G21" i="170"/>
  <c r="H21" i="170"/>
  <c r="C23" i="170"/>
  <c r="C22" i="170" s="1"/>
  <c r="D23" i="170"/>
  <c r="F23" i="170"/>
  <c r="G23" i="170"/>
  <c r="H23" i="170"/>
  <c r="I23" i="170" s="1"/>
  <c r="C24" i="170"/>
  <c r="D24" i="170"/>
  <c r="G24" i="170"/>
  <c r="H24" i="170"/>
  <c r="C25" i="170"/>
  <c r="D25" i="170"/>
  <c r="F25" i="170"/>
  <c r="G25" i="170"/>
  <c r="H25" i="170"/>
  <c r="I25" i="170" s="1"/>
  <c r="C26" i="170"/>
  <c r="D26" i="170"/>
  <c r="G26" i="170"/>
  <c r="H26" i="170"/>
  <c r="C28" i="170"/>
  <c r="D28" i="170"/>
  <c r="G28" i="170"/>
  <c r="H28" i="170"/>
  <c r="C29" i="170"/>
  <c r="D29" i="170"/>
  <c r="F29" i="170"/>
  <c r="G29" i="170"/>
  <c r="H29" i="170"/>
  <c r="I29" i="170" s="1"/>
  <c r="C30" i="170"/>
  <c r="D30" i="170"/>
  <c r="G30" i="170"/>
  <c r="H30" i="170"/>
  <c r="C31" i="170"/>
  <c r="D31" i="170"/>
  <c r="F31" i="170"/>
  <c r="G31" i="170"/>
  <c r="H31" i="170"/>
  <c r="I31" i="170" s="1"/>
  <c r="C34" i="170"/>
  <c r="D34" i="170"/>
  <c r="F34" i="170"/>
  <c r="G34" i="170"/>
  <c r="H34" i="170"/>
  <c r="I34" i="170" s="1"/>
  <c r="F4" i="169"/>
  <c r="G4" i="169"/>
  <c r="J4" i="169"/>
  <c r="K4" i="169"/>
  <c r="B9" i="169"/>
  <c r="C9" i="169"/>
  <c r="F9" i="169"/>
  <c r="G9" i="169"/>
  <c r="H9" i="169"/>
  <c r="B10" i="169"/>
  <c r="J10" i="169" s="1"/>
  <c r="C10" i="169"/>
  <c r="E10" i="169"/>
  <c r="F10" i="169"/>
  <c r="G10" i="169"/>
  <c r="H10" i="169" s="1"/>
  <c r="B11" i="169"/>
  <c r="E11" i="169" s="1"/>
  <c r="C11" i="169"/>
  <c r="D11" i="169"/>
  <c r="F11" i="169"/>
  <c r="G11" i="169"/>
  <c r="B12" i="169"/>
  <c r="C12" i="169"/>
  <c r="F12" i="169"/>
  <c r="G12" i="169"/>
  <c r="J12" i="169"/>
  <c r="B13" i="169"/>
  <c r="E13" i="169" s="1"/>
  <c r="C13" i="169"/>
  <c r="D13" i="169"/>
  <c r="F13" i="169"/>
  <c r="G13" i="169"/>
  <c r="H13" i="169" s="1"/>
  <c r="B14" i="169"/>
  <c r="C14" i="169"/>
  <c r="F14" i="169"/>
  <c r="G14" i="169"/>
  <c r="J14" i="169"/>
  <c r="B15" i="169"/>
  <c r="C15" i="169"/>
  <c r="D15" i="169" s="1"/>
  <c r="F15" i="169"/>
  <c r="G15" i="169"/>
  <c r="H15" i="169"/>
  <c r="K15" i="169"/>
  <c r="B16" i="169"/>
  <c r="C16" i="169"/>
  <c r="F16" i="169"/>
  <c r="G16" i="169"/>
  <c r="I16" i="169"/>
  <c r="K16" i="169"/>
  <c r="B17" i="169"/>
  <c r="C17" i="169"/>
  <c r="D17" i="169" s="1"/>
  <c r="F17" i="169"/>
  <c r="I17" i="169" s="1"/>
  <c r="G17" i="169"/>
  <c r="H17" i="169"/>
  <c r="B19" i="169"/>
  <c r="C19" i="169"/>
  <c r="F19" i="169"/>
  <c r="G19" i="169"/>
  <c r="H19" i="169"/>
  <c r="B20" i="169"/>
  <c r="J20" i="169" s="1"/>
  <c r="C20" i="169"/>
  <c r="E20" i="169"/>
  <c r="F20" i="169"/>
  <c r="G20" i="169"/>
  <c r="H20" i="169" s="1"/>
  <c r="B21" i="169"/>
  <c r="E21" i="169" s="1"/>
  <c r="C21" i="169"/>
  <c r="D21" i="169"/>
  <c r="F21" i="169"/>
  <c r="G21" i="169"/>
  <c r="B22" i="169"/>
  <c r="C22" i="169"/>
  <c r="F22" i="169"/>
  <c r="G22" i="169"/>
  <c r="J22" i="169"/>
  <c r="B23" i="169"/>
  <c r="E23" i="169" s="1"/>
  <c r="C23" i="169"/>
  <c r="D23" i="169"/>
  <c r="F23" i="169"/>
  <c r="G23" i="169"/>
  <c r="H23" i="169" s="1"/>
  <c r="B24" i="169"/>
  <c r="C24" i="169"/>
  <c r="F24" i="169"/>
  <c r="G24" i="169"/>
  <c r="J24" i="169"/>
  <c r="B25" i="169"/>
  <c r="C25" i="169"/>
  <c r="D25" i="169" s="1"/>
  <c r="F25" i="169"/>
  <c r="G25" i="169"/>
  <c r="H25" i="169"/>
  <c r="K25" i="169"/>
  <c r="B26" i="169"/>
  <c r="C26" i="169"/>
  <c r="F26" i="169"/>
  <c r="G26" i="169"/>
  <c r="I26" i="169"/>
  <c r="J26" i="169"/>
  <c r="K26" i="169"/>
  <c r="B27" i="169"/>
  <c r="E27" i="169" s="1"/>
  <c r="C27" i="169"/>
  <c r="D27" i="169"/>
  <c r="F27" i="169"/>
  <c r="G27" i="169"/>
  <c r="H27" i="169" s="1"/>
  <c r="K27" i="169"/>
  <c r="B28" i="169"/>
  <c r="C28" i="169"/>
  <c r="D28" i="169" s="1"/>
  <c r="F28" i="169"/>
  <c r="G28" i="169"/>
  <c r="J28" i="169"/>
  <c r="D29" i="169"/>
  <c r="E29" i="169"/>
  <c r="H29" i="169"/>
  <c r="I29" i="169"/>
  <c r="J29" i="169"/>
  <c r="K29" i="169"/>
  <c r="L29" i="169"/>
  <c r="B30" i="169"/>
  <c r="J30" i="169" s="1"/>
  <c r="C30" i="169"/>
  <c r="F30" i="169"/>
  <c r="G30" i="169"/>
  <c r="I30" i="169"/>
  <c r="K30" i="169"/>
  <c r="B31" i="169"/>
  <c r="C31" i="169"/>
  <c r="F31" i="169"/>
  <c r="I31" i="169" s="1"/>
  <c r="G31" i="169"/>
  <c r="H31" i="169"/>
  <c r="B32" i="169"/>
  <c r="J32" i="169" s="1"/>
  <c r="C32" i="169"/>
  <c r="E32" i="169"/>
  <c r="F32" i="169"/>
  <c r="G32" i="169"/>
  <c r="H32" i="169" s="1"/>
  <c r="B33" i="169"/>
  <c r="E33" i="169" s="1"/>
  <c r="C33" i="169"/>
  <c r="D33" i="169"/>
  <c r="F33" i="169"/>
  <c r="G33" i="169"/>
  <c r="J33" i="169"/>
  <c r="B34" i="169"/>
  <c r="C34" i="169"/>
  <c r="F34" i="169"/>
  <c r="G34" i="169"/>
  <c r="J34" i="169"/>
  <c r="B35" i="169"/>
  <c r="E35" i="169" s="1"/>
  <c r="C35" i="169"/>
  <c r="D35" i="169"/>
  <c r="F35" i="169"/>
  <c r="G35" i="169"/>
  <c r="H35" i="169" s="1"/>
  <c r="K35" i="169"/>
  <c r="B36" i="169"/>
  <c r="C36" i="169"/>
  <c r="D36" i="169" s="1"/>
  <c r="F36" i="169"/>
  <c r="G36" i="169"/>
  <c r="H36" i="169"/>
  <c r="K36" i="169"/>
  <c r="B37" i="169"/>
  <c r="C37" i="169"/>
  <c r="E37" i="169"/>
  <c r="F37" i="169"/>
  <c r="G37" i="169"/>
  <c r="J37" i="169"/>
  <c r="B39" i="169"/>
  <c r="C39" i="169"/>
  <c r="E39" i="169"/>
  <c r="F39" i="169"/>
  <c r="G39" i="169"/>
  <c r="J39" i="169"/>
  <c r="B40" i="169"/>
  <c r="E40" i="169" s="1"/>
  <c r="C40" i="169"/>
  <c r="D40" i="169"/>
  <c r="F40" i="169"/>
  <c r="G40" i="169"/>
  <c r="J40" i="169"/>
  <c r="B43" i="169"/>
  <c r="C43" i="169"/>
  <c r="F43" i="169"/>
  <c r="J43" i="169" s="1"/>
  <c r="G43" i="169"/>
  <c r="I43" i="169"/>
  <c r="K43" i="169"/>
  <c r="B44" i="169"/>
  <c r="C44" i="169"/>
  <c r="D44" i="169" s="1"/>
  <c r="F44" i="169"/>
  <c r="G44" i="169"/>
  <c r="H44" i="169"/>
  <c r="K44" i="169"/>
  <c r="B45" i="169"/>
  <c r="J45" i="169" s="1"/>
  <c r="C45" i="169"/>
  <c r="E45" i="169"/>
  <c r="F45" i="169"/>
  <c r="G45" i="169"/>
  <c r="B46" i="169"/>
  <c r="E46" i="169" s="1"/>
  <c r="C46" i="169"/>
  <c r="D46" i="169"/>
  <c r="F46" i="169"/>
  <c r="G46" i="169"/>
  <c r="B47" i="169"/>
  <c r="C47" i="169"/>
  <c r="F47" i="169"/>
  <c r="J47" i="169" s="1"/>
  <c r="G47" i="169"/>
  <c r="I47" i="169"/>
  <c r="K47" i="169"/>
  <c r="L47" i="169" s="1"/>
  <c r="B48" i="169"/>
  <c r="C48" i="169"/>
  <c r="D48" i="169" s="1"/>
  <c r="F48" i="169"/>
  <c r="G48" i="169"/>
  <c r="H48" i="169"/>
  <c r="K48" i="169"/>
  <c r="B49" i="169"/>
  <c r="C49" i="169"/>
  <c r="E49" i="169"/>
  <c r="F49" i="169"/>
  <c r="G49" i="169"/>
  <c r="J49" i="169"/>
  <c r="B50" i="169"/>
  <c r="E50" i="169" s="1"/>
  <c r="C50" i="169"/>
  <c r="D50" i="169"/>
  <c r="F50" i="169"/>
  <c r="G50" i="169"/>
  <c r="J50" i="169"/>
  <c r="B51" i="169"/>
  <c r="C51" i="169"/>
  <c r="F51" i="169"/>
  <c r="J51" i="169" s="1"/>
  <c r="G51" i="169"/>
  <c r="I51" i="169"/>
  <c r="K51" i="169"/>
  <c r="B52" i="169"/>
  <c r="C52" i="169"/>
  <c r="D52" i="169" s="1"/>
  <c r="F52" i="169"/>
  <c r="G52" i="169"/>
  <c r="H52" i="169"/>
  <c r="K52" i="169"/>
  <c r="B53" i="169"/>
  <c r="J53" i="169" s="1"/>
  <c r="C53" i="169"/>
  <c r="E53" i="169"/>
  <c r="F53" i="169"/>
  <c r="G53" i="169"/>
  <c r="B54" i="169"/>
  <c r="E54" i="169" s="1"/>
  <c r="C54" i="169"/>
  <c r="D54" i="169"/>
  <c r="F54" i="169"/>
  <c r="G54" i="169"/>
  <c r="B55" i="169"/>
  <c r="C55" i="169"/>
  <c r="F55" i="169"/>
  <c r="J55" i="169" s="1"/>
  <c r="G55" i="169"/>
  <c r="I55" i="169"/>
  <c r="K55" i="169"/>
  <c r="L55" i="169" s="1"/>
  <c r="B56" i="169"/>
  <c r="C56" i="169"/>
  <c r="D56" i="169" s="1"/>
  <c r="F56" i="169"/>
  <c r="G56" i="169"/>
  <c r="H56" i="169"/>
  <c r="K56" i="169"/>
  <c r="B57" i="169"/>
  <c r="C57" i="169"/>
  <c r="E57" i="169"/>
  <c r="F57" i="169"/>
  <c r="G57" i="169"/>
  <c r="J57" i="169"/>
  <c r="B58" i="169"/>
  <c r="E58" i="169" s="1"/>
  <c r="C58" i="169"/>
  <c r="D58" i="169"/>
  <c r="F58" i="169"/>
  <c r="G58" i="169"/>
  <c r="J58" i="169"/>
  <c r="B59" i="169"/>
  <c r="C59" i="169"/>
  <c r="F59" i="169"/>
  <c r="J59" i="169" s="1"/>
  <c r="G59" i="169"/>
  <c r="I59" i="169"/>
  <c r="K59" i="169"/>
  <c r="B60" i="169"/>
  <c r="C60" i="169"/>
  <c r="D60" i="169" s="1"/>
  <c r="F60" i="169"/>
  <c r="G60" i="169"/>
  <c r="H60" i="169"/>
  <c r="K60" i="169"/>
  <c r="B61" i="169"/>
  <c r="J61" i="169" s="1"/>
  <c r="C61" i="169"/>
  <c r="E61" i="169"/>
  <c r="F61" i="169"/>
  <c r="G61" i="169"/>
  <c r="B62" i="169"/>
  <c r="E62" i="169" s="1"/>
  <c r="C62" i="169"/>
  <c r="D62" i="169"/>
  <c r="F62" i="169"/>
  <c r="I62" i="169" s="1"/>
  <c r="G62" i="169"/>
  <c r="H62" i="169"/>
  <c r="J62" i="169"/>
  <c r="K62" i="169"/>
  <c r="L62" i="169"/>
  <c r="D63" i="169"/>
  <c r="E63" i="169"/>
  <c r="H63" i="169"/>
  <c r="I63" i="169"/>
  <c r="J63" i="169"/>
  <c r="K63" i="169"/>
  <c r="L63" i="169" s="1"/>
  <c r="D64" i="169"/>
  <c r="E64" i="169"/>
  <c r="H64" i="169"/>
  <c r="I64" i="169"/>
  <c r="J64" i="169"/>
  <c r="K64" i="169"/>
  <c r="L64" i="169"/>
  <c r="D65" i="169"/>
  <c r="E65" i="169"/>
  <c r="H65" i="169"/>
  <c r="I65" i="169"/>
  <c r="J65" i="169"/>
  <c r="K65" i="169"/>
  <c r="L65" i="169" s="1"/>
  <c r="D66" i="169"/>
  <c r="E66" i="169"/>
  <c r="H66" i="169"/>
  <c r="I66" i="169"/>
  <c r="J66" i="169"/>
  <c r="K66" i="169"/>
  <c r="L66" i="169"/>
  <c r="F4" i="168"/>
  <c r="G4" i="168"/>
  <c r="J4" i="168"/>
  <c r="K4" i="168"/>
  <c r="B7" i="168"/>
  <c r="F7" i="168"/>
  <c r="J7" i="168"/>
  <c r="B8" i="168"/>
  <c r="C8" i="168"/>
  <c r="E8" i="168"/>
  <c r="F8" i="168"/>
  <c r="G8" i="168"/>
  <c r="J8" i="168"/>
  <c r="D9" i="168"/>
  <c r="E9" i="168"/>
  <c r="H9" i="168"/>
  <c r="I9" i="168"/>
  <c r="J9" i="168"/>
  <c r="K9" i="168"/>
  <c r="L9" i="168"/>
  <c r="D10" i="168"/>
  <c r="E10" i="168"/>
  <c r="H10" i="168"/>
  <c r="I10" i="168"/>
  <c r="J10" i="168"/>
  <c r="K10" i="168"/>
  <c r="L10" i="168" s="1"/>
  <c r="D11" i="168"/>
  <c r="E11" i="168"/>
  <c r="H11" i="168"/>
  <c r="I11" i="168"/>
  <c r="J11" i="168"/>
  <c r="K11" i="168"/>
  <c r="L11" i="168"/>
  <c r="D12" i="168"/>
  <c r="E12" i="168"/>
  <c r="H12" i="168"/>
  <c r="I12" i="168"/>
  <c r="J12" i="168"/>
  <c r="K12" i="168"/>
  <c r="L12" i="168" s="1"/>
  <c r="D13" i="168"/>
  <c r="E13" i="168"/>
  <c r="H13" i="168"/>
  <c r="I13" i="168"/>
  <c r="J13" i="168"/>
  <c r="K13" i="168"/>
  <c r="L13" i="168"/>
  <c r="D14" i="168"/>
  <c r="E14" i="168"/>
  <c r="H14" i="168"/>
  <c r="I14" i="168"/>
  <c r="J14" i="168"/>
  <c r="K14" i="168"/>
  <c r="L14" i="168" s="1"/>
  <c r="D15" i="168"/>
  <c r="E15" i="168"/>
  <c r="H15" i="168"/>
  <c r="I15" i="168"/>
  <c r="J15" i="168"/>
  <c r="K15" i="168"/>
  <c r="L15" i="168"/>
  <c r="D16" i="168"/>
  <c r="E16" i="168"/>
  <c r="H16" i="168"/>
  <c r="I16" i="168"/>
  <c r="J16" i="168"/>
  <c r="K16" i="168"/>
  <c r="L16" i="168" s="1"/>
  <c r="D17" i="168"/>
  <c r="E17" i="168"/>
  <c r="H17" i="168"/>
  <c r="I17" i="168"/>
  <c r="J17" i="168"/>
  <c r="K17" i="168"/>
  <c r="L17" i="168"/>
  <c r="B18" i="168"/>
  <c r="C18" i="168"/>
  <c r="D18" i="168" s="1"/>
  <c r="F18" i="168"/>
  <c r="G18" i="168"/>
  <c r="H18" i="168" s="1"/>
  <c r="I18" i="168"/>
  <c r="J18" i="168"/>
  <c r="K18" i="168"/>
  <c r="L18" i="168" s="1"/>
  <c r="D19" i="168"/>
  <c r="E19" i="168"/>
  <c r="H19" i="168"/>
  <c r="I19" i="168"/>
  <c r="J19" i="168"/>
  <c r="K19" i="168"/>
  <c r="L19" i="168"/>
  <c r="D20" i="168"/>
  <c r="E20" i="168"/>
  <c r="H20" i="168"/>
  <c r="I20" i="168"/>
  <c r="J20" i="168"/>
  <c r="K20" i="168"/>
  <c r="L20" i="168" s="1"/>
  <c r="D21" i="168"/>
  <c r="E21" i="168"/>
  <c r="H21" i="168"/>
  <c r="I21" i="168"/>
  <c r="J21" i="168"/>
  <c r="K21" i="168"/>
  <c r="L21" i="168"/>
  <c r="D22" i="168"/>
  <c r="E22" i="168"/>
  <c r="H22" i="168"/>
  <c r="I22" i="168"/>
  <c r="J22" i="168"/>
  <c r="K22" i="168"/>
  <c r="L22" i="168" s="1"/>
  <c r="D23" i="168"/>
  <c r="E23" i="168"/>
  <c r="H23" i="168"/>
  <c r="I23" i="168"/>
  <c r="J23" i="168"/>
  <c r="K23" i="168"/>
  <c r="L23" i="168"/>
  <c r="D24" i="168"/>
  <c r="E24" i="168"/>
  <c r="H24" i="168"/>
  <c r="I24" i="168"/>
  <c r="J24" i="168"/>
  <c r="K24" i="168"/>
  <c r="L24" i="168" s="1"/>
  <c r="D25" i="168"/>
  <c r="E25" i="168"/>
  <c r="H25" i="168"/>
  <c r="I25" i="168"/>
  <c r="J25" i="168"/>
  <c r="K25" i="168"/>
  <c r="L25" i="168"/>
  <c r="D26" i="168"/>
  <c r="E26" i="168"/>
  <c r="H26" i="168"/>
  <c r="I26" i="168"/>
  <c r="J26" i="168"/>
  <c r="K26" i="168"/>
  <c r="L26" i="168" s="1"/>
  <c r="D27" i="168"/>
  <c r="E27" i="168"/>
  <c r="H27" i="168"/>
  <c r="I27" i="168"/>
  <c r="J27" i="168"/>
  <c r="K27" i="168"/>
  <c r="L27" i="168"/>
  <c r="D28" i="168"/>
  <c r="E28" i="168"/>
  <c r="H28" i="168"/>
  <c r="I28" i="168"/>
  <c r="J28" i="168"/>
  <c r="K28" i="168"/>
  <c r="L28" i="168" s="1"/>
  <c r="D29" i="168"/>
  <c r="E29" i="168"/>
  <c r="H29" i="168"/>
  <c r="I29" i="168"/>
  <c r="J29" i="168"/>
  <c r="K29" i="168"/>
  <c r="L29" i="168"/>
  <c r="D30" i="168"/>
  <c r="E30" i="168"/>
  <c r="H30" i="168"/>
  <c r="I30" i="168"/>
  <c r="J30" i="168"/>
  <c r="K30" i="168"/>
  <c r="L30" i="168" s="1"/>
  <c r="D31" i="168"/>
  <c r="E31" i="168"/>
  <c r="H31" i="168"/>
  <c r="I31" i="168"/>
  <c r="J31" i="168"/>
  <c r="K31" i="168"/>
  <c r="L31" i="168"/>
  <c r="D32" i="168"/>
  <c r="E32" i="168"/>
  <c r="H32" i="168"/>
  <c r="I32" i="168"/>
  <c r="J32" i="168"/>
  <c r="K32" i="168"/>
  <c r="L32" i="168" s="1"/>
  <c r="D33" i="168"/>
  <c r="E33" i="168"/>
  <c r="H33" i="168"/>
  <c r="I33" i="168"/>
  <c r="J33" i="168"/>
  <c r="K33" i="168"/>
  <c r="L33" i="168"/>
  <c r="D34" i="168"/>
  <c r="E34" i="168"/>
  <c r="H34" i="168"/>
  <c r="I34" i="168"/>
  <c r="J34" i="168"/>
  <c r="K34" i="168"/>
  <c r="L34" i="168" s="1"/>
  <c r="D35" i="168"/>
  <c r="E35" i="168"/>
  <c r="H35" i="168"/>
  <c r="I35" i="168"/>
  <c r="J35" i="168"/>
  <c r="K35" i="168"/>
  <c r="L35" i="168"/>
  <c r="D36" i="168"/>
  <c r="E36" i="168"/>
  <c r="H36" i="168"/>
  <c r="I36" i="168"/>
  <c r="J36" i="168"/>
  <c r="K36" i="168"/>
  <c r="L36" i="168" s="1"/>
  <c r="D37" i="168"/>
  <c r="E37" i="168"/>
  <c r="H37" i="168"/>
  <c r="I37" i="168"/>
  <c r="J37" i="168"/>
  <c r="K37" i="168"/>
  <c r="L37" i="168"/>
  <c r="B38" i="168"/>
  <c r="C38" i="168"/>
  <c r="D38" i="168" s="1"/>
  <c r="F38" i="168"/>
  <c r="G38" i="168"/>
  <c r="H38" i="168" s="1"/>
  <c r="I38" i="168"/>
  <c r="J38" i="168"/>
  <c r="K38" i="168"/>
  <c r="L38" i="168" s="1"/>
  <c r="D39" i="168"/>
  <c r="E39" i="168"/>
  <c r="H39" i="168"/>
  <c r="I39" i="168"/>
  <c r="J39" i="168"/>
  <c r="K39" i="168"/>
  <c r="L39" i="168"/>
  <c r="D40" i="168"/>
  <c r="E40" i="168"/>
  <c r="H40" i="168"/>
  <c r="I40" i="168"/>
  <c r="J40" i="168"/>
  <c r="K40" i="168"/>
  <c r="L40" i="168" s="1"/>
  <c r="B43" i="168"/>
  <c r="C43" i="168"/>
  <c r="D43" i="168"/>
  <c r="F43" i="168"/>
  <c r="G43" i="168"/>
  <c r="H43" i="168" s="1"/>
  <c r="B44" i="168"/>
  <c r="C44" i="168"/>
  <c r="F44" i="168"/>
  <c r="G44" i="168"/>
  <c r="J44" i="168"/>
  <c r="B45" i="168"/>
  <c r="C45" i="168"/>
  <c r="D45" i="168" s="1"/>
  <c r="F45" i="168"/>
  <c r="G45" i="168"/>
  <c r="H45" i="168"/>
  <c r="K45" i="168"/>
  <c r="B46" i="168"/>
  <c r="C46" i="168"/>
  <c r="F46" i="168"/>
  <c r="G46" i="168"/>
  <c r="I46" i="168"/>
  <c r="K46" i="168"/>
  <c r="B47" i="168"/>
  <c r="C47" i="168"/>
  <c r="F47" i="168"/>
  <c r="I47" i="168" s="1"/>
  <c r="G47" i="168"/>
  <c r="H47" i="168"/>
  <c r="B48" i="168"/>
  <c r="J48" i="168" s="1"/>
  <c r="C48" i="168"/>
  <c r="E48" i="168"/>
  <c r="F48" i="168"/>
  <c r="G48" i="168"/>
  <c r="H48" i="168" s="1"/>
  <c r="B49" i="168"/>
  <c r="E49" i="168" s="1"/>
  <c r="C49" i="168"/>
  <c r="D49" i="168"/>
  <c r="F49" i="168"/>
  <c r="G49" i="168"/>
  <c r="J49" i="168"/>
  <c r="B50" i="168"/>
  <c r="C50" i="168"/>
  <c r="F50" i="168"/>
  <c r="G50" i="168"/>
  <c r="J50" i="168"/>
  <c r="B51" i="168"/>
  <c r="E51" i="168" s="1"/>
  <c r="C51" i="168"/>
  <c r="D51" i="168"/>
  <c r="F51" i="168"/>
  <c r="G51" i="168"/>
  <c r="H51" i="168" s="1"/>
  <c r="K51" i="168"/>
  <c r="B52" i="168"/>
  <c r="C52" i="168"/>
  <c r="F52" i="168"/>
  <c r="G52" i="168"/>
  <c r="J52" i="168"/>
  <c r="B53" i="168"/>
  <c r="C53" i="168"/>
  <c r="D53" i="168" s="1"/>
  <c r="F53" i="168"/>
  <c r="G53" i="168"/>
  <c r="H53" i="168"/>
  <c r="K53" i="168"/>
  <c r="B54" i="168"/>
  <c r="C54" i="168"/>
  <c r="F54" i="168"/>
  <c r="G54" i="168"/>
  <c r="I54" i="168"/>
  <c r="K54" i="168"/>
  <c r="B55" i="168"/>
  <c r="C55" i="168"/>
  <c r="F55" i="168"/>
  <c r="I55" i="168" s="1"/>
  <c r="G55" i="168"/>
  <c r="H55" i="168"/>
  <c r="B56" i="168"/>
  <c r="J56" i="168" s="1"/>
  <c r="C56" i="168"/>
  <c r="E56" i="168"/>
  <c r="F56" i="168"/>
  <c r="G56" i="168"/>
  <c r="H56" i="168" s="1"/>
  <c r="B57" i="168"/>
  <c r="E57" i="168" s="1"/>
  <c r="C57" i="168"/>
  <c r="D57" i="168"/>
  <c r="F57" i="168"/>
  <c r="G57" i="168"/>
  <c r="B58" i="168"/>
  <c r="C58" i="168"/>
  <c r="F58" i="168"/>
  <c r="G58" i="168"/>
  <c r="J58" i="168"/>
  <c r="B59" i="168"/>
  <c r="J59" i="168" s="1"/>
  <c r="C59" i="168"/>
  <c r="E59" i="168"/>
  <c r="F59" i="168"/>
  <c r="G59" i="168"/>
  <c r="B60" i="168"/>
  <c r="E60" i="168" s="1"/>
  <c r="C60" i="168"/>
  <c r="D60" i="168"/>
  <c r="F60" i="168"/>
  <c r="G60" i="168"/>
  <c r="B61" i="168"/>
  <c r="C61" i="168"/>
  <c r="F61" i="168"/>
  <c r="J61" i="168" s="1"/>
  <c r="G61" i="168"/>
  <c r="I61" i="168"/>
  <c r="K61" i="168"/>
  <c r="L61" i="168" s="1"/>
  <c r="B62" i="168"/>
  <c r="E62" i="168" s="1"/>
  <c r="C62" i="168"/>
  <c r="D62" i="168"/>
  <c r="F62" i="168"/>
  <c r="I62" i="168" s="1"/>
  <c r="G62" i="168"/>
  <c r="H62" i="168"/>
  <c r="J62" i="168"/>
  <c r="K62" i="168"/>
  <c r="L62" i="168"/>
  <c r="D63" i="168"/>
  <c r="E63" i="168"/>
  <c r="H63" i="168"/>
  <c r="I63" i="168"/>
  <c r="J63" i="168"/>
  <c r="K63" i="168"/>
  <c r="L63" i="168" s="1"/>
  <c r="D64" i="168"/>
  <c r="E64" i="168"/>
  <c r="H64" i="168"/>
  <c r="I64" i="168"/>
  <c r="J64" i="168"/>
  <c r="K64" i="168"/>
  <c r="L64" i="168"/>
  <c r="D65" i="168"/>
  <c r="E65" i="168"/>
  <c r="H65" i="168"/>
  <c r="I65" i="168"/>
  <c r="J65" i="168"/>
  <c r="K65" i="168"/>
  <c r="L65" i="168" s="1"/>
  <c r="D66" i="168"/>
  <c r="E66" i="168"/>
  <c r="H66" i="168"/>
  <c r="I66" i="168"/>
  <c r="J66" i="168"/>
  <c r="K66" i="168"/>
  <c r="L66" i="168"/>
  <c r="I73" i="168"/>
  <c r="F4" i="167"/>
  <c r="G4" i="167"/>
  <c r="J4" i="167"/>
  <c r="K4" i="167"/>
  <c r="B7" i="167"/>
  <c r="F7" i="167"/>
  <c r="B8" i="167"/>
  <c r="C8" i="167"/>
  <c r="E8" i="167"/>
  <c r="F8" i="167"/>
  <c r="G8" i="167"/>
  <c r="J8" i="167"/>
  <c r="D9" i="167"/>
  <c r="E9" i="167"/>
  <c r="H9" i="167"/>
  <c r="I9" i="167"/>
  <c r="J9" i="167"/>
  <c r="K9" i="167"/>
  <c r="L9" i="167"/>
  <c r="D10" i="167"/>
  <c r="E10" i="167"/>
  <c r="H10" i="167"/>
  <c r="I10" i="167"/>
  <c r="J10" i="167"/>
  <c r="K10" i="167"/>
  <c r="L10" i="167" s="1"/>
  <c r="D11" i="167"/>
  <c r="E11" i="167"/>
  <c r="H11" i="167"/>
  <c r="I11" i="167"/>
  <c r="J11" i="167"/>
  <c r="K11" i="167"/>
  <c r="L11" i="167"/>
  <c r="D12" i="167"/>
  <c r="E12" i="167"/>
  <c r="H12" i="167"/>
  <c r="I12" i="167"/>
  <c r="J12" i="167"/>
  <c r="K12" i="167"/>
  <c r="L12" i="167" s="1"/>
  <c r="D13" i="167"/>
  <c r="E13" i="167"/>
  <c r="H13" i="167"/>
  <c r="I13" i="167"/>
  <c r="J13" i="167"/>
  <c r="K13" i="167"/>
  <c r="L13" i="167"/>
  <c r="D14" i="167"/>
  <c r="E14" i="167"/>
  <c r="H14" i="167"/>
  <c r="I14" i="167"/>
  <c r="J14" i="167"/>
  <c r="K14" i="167"/>
  <c r="L14" i="167" s="1"/>
  <c r="D15" i="167"/>
  <c r="E15" i="167"/>
  <c r="H15" i="167"/>
  <c r="I15" i="167"/>
  <c r="J15" i="167"/>
  <c r="K15" i="167"/>
  <c r="L15" i="167"/>
  <c r="D16" i="167"/>
  <c r="E16" i="167"/>
  <c r="H16" i="167"/>
  <c r="I16" i="167"/>
  <c r="J16" i="167"/>
  <c r="K16" i="167"/>
  <c r="L16" i="167" s="1"/>
  <c r="D17" i="167"/>
  <c r="E17" i="167"/>
  <c r="H17" i="167"/>
  <c r="I17" i="167"/>
  <c r="J17" i="167"/>
  <c r="K17" i="167"/>
  <c r="L17" i="167"/>
  <c r="B18" i="167"/>
  <c r="C18" i="167"/>
  <c r="F18" i="167"/>
  <c r="G18" i="167"/>
  <c r="H18" i="167" s="1"/>
  <c r="I18" i="167"/>
  <c r="J18" i="167"/>
  <c r="D19" i="167"/>
  <c r="E19" i="167"/>
  <c r="H19" i="167"/>
  <c r="I19" i="167"/>
  <c r="J19" i="167"/>
  <c r="K19" i="167"/>
  <c r="L19" i="167"/>
  <c r="D20" i="167"/>
  <c r="E20" i="167"/>
  <c r="H20" i="167"/>
  <c r="I20" i="167"/>
  <c r="J20" i="167"/>
  <c r="K20" i="167"/>
  <c r="L20" i="167" s="1"/>
  <c r="D21" i="167"/>
  <c r="E21" i="167"/>
  <c r="H21" i="167"/>
  <c r="I21" i="167"/>
  <c r="J21" i="167"/>
  <c r="K21" i="167"/>
  <c r="L21" i="167"/>
  <c r="D22" i="167"/>
  <c r="E22" i="167"/>
  <c r="H22" i="167"/>
  <c r="I22" i="167"/>
  <c r="J22" i="167"/>
  <c r="K22" i="167"/>
  <c r="L22" i="167" s="1"/>
  <c r="D23" i="167"/>
  <c r="E23" i="167"/>
  <c r="H23" i="167"/>
  <c r="I23" i="167"/>
  <c r="J23" i="167"/>
  <c r="K23" i="167"/>
  <c r="L23" i="167"/>
  <c r="D24" i="167"/>
  <c r="E24" i="167"/>
  <c r="H24" i="167"/>
  <c r="I24" i="167"/>
  <c r="J24" i="167"/>
  <c r="K24" i="167"/>
  <c r="L24" i="167" s="1"/>
  <c r="D25" i="167"/>
  <c r="E25" i="167"/>
  <c r="H25" i="167"/>
  <c r="I25" i="167"/>
  <c r="J25" i="167"/>
  <c r="K25" i="167"/>
  <c r="L25" i="167"/>
  <c r="D26" i="167"/>
  <c r="E26" i="167"/>
  <c r="H26" i="167"/>
  <c r="I26" i="167"/>
  <c r="J26" i="167"/>
  <c r="K26" i="167"/>
  <c r="L26" i="167" s="1"/>
  <c r="D27" i="167"/>
  <c r="E27" i="167"/>
  <c r="H27" i="167"/>
  <c r="I27" i="167"/>
  <c r="J27" i="167"/>
  <c r="K27" i="167"/>
  <c r="L27" i="167"/>
  <c r="D28" i="167"/>
  <c r="E28" i="167"/>
  <c r="H28" i="167"/>
  <c r="I28" i="167"/>
  <c r="J28" i="167"/>
  <c r="K28" i="167"/>
  <c r="L28" i="167" s="1"/>
  <c r="D29" i="167"/>
  <c r="E29" i="167"/>
  <c r="H29" i="167"/>
  <c r="I29" i="167"/>
  <c r="J29" i="167"/>
  <c r="K29" i="167"/>
  <c r="L29" i="167"/>
  <c r="D30" i="167"/>
  <c r="E30" i="167"/>
  <c r="H30" i="167"/>
  <c r="I30" i="167"/>
  <c r="J30" i="167"/>
  <c r="K30" i="167"/>
  <c r="L30" i="167" s="1"/>
  <c r="D31" i="167"/>
  <c r="E31" i="167"/>
  <c r="H31" i="167"/>
  <c r="I31" i="167"/>
  <c r="J31" i="167"/>
  <c r="K31" i="167"/>
  <c r="L31" i="167"/>
  <c r="D32" i="167"/>
  <c r="E32" i="167"/>
  <c r="H32" i="167"/>
  <c r="I32" i="167"/>
  <c r="J32" i="167"/>
  <c r="K32" i="167"/>
  <c r="L32" i="167" s="1"/>
  <c r="D33" i="167"/>
  <c r="E33" i="167"/>
  <c r="H33" i="167"/>
  <c r="I33" i="167"/>
  <c r="J33" i="167"/>
  <c r="K33" i="167"/>
  <c r="L33" i="167"/>
  <c r="D34" i="167"/>
  <c r="E34" i="167"/>
  <c r="H34" i="167"/>
  <c r="I34" i="167"/>
  <c r="J34" i="167"/>
  <c r="K34" i="167"/>
  <c r="L34" i="167" s="1"/>
  <c r="D35" i="167"/>
  <c r="E35" i="167"/>
  <c r="H35" i="167"/>
  <c r="I35" i="167"/>
  <c r="J35" i="167"/>
  <c r="K35" i="167"/>
  <c r="L35" i="167"/>
  <c r="D36" i="167"/>
  <c r="E36" i="167"/>
  <c r="H36" i="167"/>
  <c r="I36" i="167"/>
  <c r="J36" i="167"/>
  <c r="K36" i="167"/>
  <c r="L36" i="167" s="1"/>
  <c r="D37" i="167"/>
  <c r="E37" i="167"/>
  <c r="H37" i="167"/>
  <c r="I37" i="167"/>
  <c r="J37" i="167"/>
  <c r="K37" i="167"/>
  <c r="L37" i="167"/>
  <c r="B38" i="167"/>
  <c r="C38" i="167"/>
  <c r="F38" i="167"/>
  <c r="G38" i="167"/>
  <c r="H38" i="167" s="1"/>
  <c r="I38" i="167"/>
  <c r="J38" i="167"/>
  <c r="K38" i="167"/>
  <c r="L38" i="167" s="1"/>
  <c r="D39" i="167"/>
  <c r="E39" i="167"/>
  <c r="H39" i="167"/>
  <c r="I39" i="167"/>
  <c r="J39" i="167"/>
  <c r="K39" i="167"/>
  <c r="L39" i="167"/>
  <c r="D40" i="167"/>
  <c r="E40" i="167"/>
  <c r="H40" i="167"/>
  <c r="I40" i="167"/>
  <c r="J40" i="167"/>
  <c r="K40" i="167"/>
  <c r="L40" i="167" s="1"/>
  <c r="B41" i="167"/>
  <c r="F41" i="167"/>
  <c r="J41" i="167"/>
  <c r="B42" i="167"/>
  <c r="C42" i="167"/>
  <c r="E42" i="167"/>
  <c r="F42" i="167"/>
  <c r="G42" i="167"/>
  <c r="J42" i="167"/>
  <c r="D43" i="167"/>
  <c r="E43" i="167"/>
  <c r="H43" i="167"/>
  <c r="I43" i="167"/>
  <c r="J43" i="167"/>
  <c r="K43" i="167"/>
  <c r="L43" i="167"/>
  <c r="D44" i="167"/>
  <c r="E44" i="167"/>
  <c r="H44" i="167"/>
  <c r="I44" i="167"/>
  <c r="J44" i="167"/>
  <c r="K44" i="167"/>
  <c r="L44" i="167" s="1"/>
  <c r="D45" i="167"/>
  <c r="E45" i="167"/>
  <c r="H45" i="167"/>
  <c r="I45" i="167"/>
  <c r="J45" i="167"/>
  <c r="K45" i="167"/>
  <c r="L45" i="167"/>
  <c r="D46" i="167"/>
  <c r="E46" i="167"/>
  <c r="H46" i="167"/>
  <c r="I46" i="167"/>
  <c r="J46" i="167"/>
  <c r="K46" i="167"/>
  <c r="L46" i="167" s="1"/>
  <c r="D47" i="167"/>
  <c r="E47" i="167"/>
  <c r="H47" i="167"/>
  <c r="I47" i="167"/>
  <c r="J47" i="167"/>
  <c r="K47" i="167"/>
  <c r="L47" i="167"/>
  <c r="D48" i="167"/>
  <c r="E48" i="167"/>
  <c r="H48" i="167"/>
  <c r="I48" i="167"/>
  <c r="J48" i="167"/>
  <c r="K48" i="167"/>
  <c r="L48" i="167" s="1"/>
  <c r="D49" i="167"/>
  <c r="E49" i="167"/>
  <c r="H49" i="167"/>
  <c r="I49" i="167"/>
  <c r="J49" i="167"/>
  <c r="K49" i="167"/>
  <c r="L49" i="167"/>
  <c r="D50" i="167"/>
  <c r="E50" i="167"/>
  <c r="H50" i="167"/>
  <c r="I50" i="167"/>
  <c r="J50" i="167"/>
  <c r="K50" i="167"/>
  <c r="L50" i="167" s="1"/>
  <c r="D51" i="167"/>
  <c r="E51" i="167"/>
  <c r="H51" i="167"/>
  <c r="I51" i="167"/>
  <c r="J51" i="167"/>
  <c r="K51" i="167"/>
  <c r="L51" i="167"/>
  <c r="D52" i="167"/>
  <c r="E52" i="167"/>
  <c r="H52" i="167"/>
  <c r="I52" i="167"/>
  <c r="J52" i="167"/>
  <c r="K52" i="167"/>
  <c r="L52" i="167" s="1"/>
  <c r="D53" i="167"/>
  <c r="E53" i="167"/>
  <c r="H53" i="167"/>
  <c r="I53" i="167"/>
  <c r="J53" i="167"/>
  <c r="K53" i="167"/>
  <c r="L53" i="167"/>
  <c r="D54" i="167"/>
  <c r="E54" i="167"/>
  <c r="H54" i="167"/>
  <c r="I54" i="167"/>
  <c r="J54" i="167"/>
  <c r="K54" i="167"/>
  <c r="L54" i="167" s="1"/>
  <c r="D55" i="167"/>
  <c r="E55" i="167"/>
  <c r="H55" i="167"/>
  <c r="I55" i="167"/>
  <c r="J55" i="167"/>
  <c r="K55" i="167"/>
  <c r="L55" i="167"/>
  <c r="D56" i="167"/>
  <c r="E56" i="167"/>
  <c r="H56" i="167"/>
  <c r="I56" i="167"/>
  <c r="J56" i="167"/>
  <c r="K56" i="167"/>
  <c r="L56" i="167" s="1"/>
  <c r="D57" i="167"/>
  <c r="E57" i="167"/>
  <c r="H57" i="167"/>
  <c r="I57" i="167"/>
  <c r="J57" i="167"/>
  <c r="K57" i="167"/>
  <c r="L57" i="167"/>
  <c r="D58" i="167"/>
  <c r="E58" i="167"/>
  <c r="H58" i="167"/>
  <c r="I58" i="167"/>
  <c r="J58" i="167"/>
  <c r="K58" i="167"/>
  <c r="L58" i="167" s="1"/>
  <c r="D59" i="167"/>
  <c r="E59" i="167"/>
  <c r="H59" i="167"/>
  <c r="I59" i="167"/>
  <c r="J59" i="167"/>
  <c r="K59" i="167"/>
  <c r="L59" i="167"/>
  <c r="D60" i="167"/>
  <c r="E60" i="167"/>
  <c r="H60" i="167"/>
  <c r="I60" i="167"/>
  <c r="J60" i="167"/>
  <c r="K60" i="167"/>
  <c r="L60" i="167" s="1"/>
  <c r="D61" i="167"/>
  <c r="E61" i="167"/>
  <c r="H61" i="167"/>
  <c r="I61" i="167"/>
  <c r="J61" i="167"/>
  <c r="K61" i="167"/>
  <c r="L61" i="167"/>
  <c r="B62" i="167"/>
  <c r="C62" i="167"/>
  <c r="D62" i="167" s="1"/>
  <c r="E62" i="167"/>
  <c r="F62" i="167"/>
  <c r="G62" i="167"/>
  <c r="J62" i="167"/>
  <c r="D63" i="167"/>
  <c r="E63" i="167"/>
  <c r="H63" i="167"/>
  <c r="I63" i="167"/>
  <c r="J63" i="167"/>
  <c r="K63" i="167"/>
  <c r="L63" i="167"/>
  <c r="D64" i="167"/>
  <c r="E64" i="167"/>
  <c r="H64" i="167"/>
  <c r="I64" i="167"/>
  <c r="J64" i="167"/>
  <c r="K64" i="167"/>
  <c r="L64" i="167" s="1"/>
  <c r="D65" i="167"/>
  <c r="E65" i="167"/>
  <c r="H65" i="167"/>
  <c r="I65" i="167"/>
  <c r="J65" i="167"/>
  <c r="K65" i="167"/>
  <c r="L65" i="167"/>
  <c r="D66" i="167"/>
  <c r="E66" i="167"/>
  <c r="H66" i="167"/>
  <c r="I66" i="167"/>
  <c r="J66" i="167"/>
  <c r="K66" i="167"/>
  <c r="L66" i="167" s="1"/>
  <c r="I73" i="167"/>
  <c r="F4" i="166"/>
  <c r="G4" i="166"/>
  <c r="J4" i="166"/>
  <c r="K4" i="166"/>
  <c r="B7" i="166"/>
  <c r="F7" i="166"/>
  <c r="J7" i="166"/>
  <c r="B8" i="166"/>
  <c r="C8" i="166"/>
  <c r="E8" i="166"/>
  <c r="F8" i="166"/>
  <c r="G8" i="166"/>
  <c r="J8" i="166"/>
  <c r="D9" i="166"/>
  <c r="E9" i="166"/>
  <c r="H9" i="166"/>
  <c r="I9" i="166"/>
  <c r="J9" i="166"/>
  <c r="K9" i="166"/>
  <c r="L9" i="166"/>
  <c r="D10" i="166"/>
  <c r="E10" i="166"/>
  <c r="H10" i="166"/>
  <c r="I10" i="166"/>
  <c r="J10" i="166"/>
  <c r="K10" i="166"/>
  <c r="L10" i="166" s="1"/>
  <c r="D11" i="166"/>
  <c r="E11" i="166"/>
  <c r="H11" i="166"/>
  <c r="I11" i="166"/>
  <c r="J11" i="166"/>
  <c r="K11" i="166"/>
  <c r="L11" i="166"/>
  <c r="D12" i="166"/>
  <c r="E12" i="166"/>
  <c r="H12" i="166"/>
  <c r="I12" i="166"/>
  <c r="J12" i="166"/>
  <c r="K12" i="166"/>
  <c r="L12" i="166" s="1"/>
  <c r="D13" i="166"/>
  <c r="E13" i="166"/>
  <c r="H13" i="166"/>
  <c r="I13" i="166"/>
  <c r="J13" i="166"/>
  <c r="K13" i="166"/>
  <c r="L13" i="166"/>
  <c r="D14" i="166"/>
  <c r="E14" i="166"/>
  <c r="H14" i="166"/>
  <c r="I14" i="166"/>
  <c r="J14" i="166"/>
  <c r="K14" i="166"/>
  <c r="L14" i="166" s="1"/>
  <c r="D15" i="166"/>
  <c r="E15" i="166"/>
  <c r="H15" i="166"/>
  <c r="I15" i="166"/>
  <c r="J15" i="166"/>
  <c r="K15" i="166"/>
  <c r="L15" i="166"/>
  <c r="D16" i="166"/>
  <c r="E16" i="166"/>
  <c r="H16" i="166"/>
  <c r="I16" i="166"/>
  <c r="J16" i="166"/>
  <c r="K16" i="166"/>
  <c r="L16" i="166" s="1"/>
  <c r="D17" i="166"/>
  <c r="E17" i="166"/>
  <c r="H17" i="166"/>
  <c r="I17" i="166"/>
  <c r="J17" i="166"/>
  <c r="K17" i="166"/>
  <c r="L17" i="166"/>
  <c r="B18" i="166"/>
  <c r="C18" i="166"/>
  <c r="D18" i="166" s="1"/>
  <c r="F18" i="166"/>
  <c r="G18" i="166"/>
  <c r="H18" i="166" s="1"/>
  <c r="I18" i="166"/>
  <c r="J18" i="166"/>
  <c r="K18" i="166"/>
  <c r="L18" i="166" s="1"/>
  <c r="D19" i="166"/>
  <c r="E19" i="166"/>
  <c r="H19" i="166"/>
  <c r="I19" i="166"/>
  <c r="J19" i="166"/>
  <c r="K19" i="166"/>
  <c r="L19" i="166"/>
  <c r="D20" i="166"/>
  <c r="E20" i="166"/>
  <c r="H20" i="166"/>
  <c r="I20" i="166"/>
  <c r="J20" i="166"/>
  <c r="K20" i="166"/>
  <c r="L20" i="166" s="1"/>
  <c r="D21" i="166"/>
  <c r="E21" i="166"/>
  <c r="H21" i="166"/>
  <c r="I21" i="166"/>
  <c r="J21" i="166"/>
  <c r="K21" i="166"/>
  <c r="L21" i="166"/>
  <c r="D22" i="166"/>
  <c r="E22" i="166"/>
  <c r="H22" i="166"/>
  <c r="I22" i="166"/>
  <c r="J22" i="166"/>
  <c r="K22" i="166"/>
  <c r="L22" i="166" s="1"/>
  <c r="D23" i="166"/>
  <c r="E23" i="166"/>
  <c r="H23" i="166"/>
  <c r="I23" i="166"/>
  <c r="J23" i="166"/>
  <c r="K23" i="166"/>
  <c r="L23" i="166"/>
  <c r="D24" i="166"/>
  <c r="E24" i="166"/>
  <c r="H24" i="166"/>
  <c r="I24" i="166"/>
  <c r="J24" i="166"/>
  <c r="K24" i="166"/>
  <c r="L24" i="166" s="1"/>
  <c r="D25" i="166"/>
  <c r="E25" i="166"/>
  <c r="H25" i="166"/>
  <c r="I25" i="166"/>
  <c r="J25" i="166"/>
  <c r="K25" i="166"/>
  <c r="L25" i="166"/>
  <c r="D26" i="166"/>
  <c r="E26" i="166"/>
  <c r="H26" i="166"/>
  <c r="I26" i="166"/>
  <c r="J26" i="166"/>
  <c r="K26" i="166"/>
  <c r="L26" i="166" s="1"/>
  <c r="D27" i="166"/>
  <c r="E27" i="166"/>
  <c r="H27" i="166"/>
  <c r="I27" i="166"/>
  <c r="J27" i="166"/>
  <c r="K27" i="166"/>
  <c r="L27" i="166"/>
  <c r="D28" i="166"/>
  <c r="E28" i="166"/>
  <c r="H28" i="166"/>
  <c r="I28" i="166"/>
  <c r="J28" i="166"/>
  <c r="K28" i="166"/>
  <c r="L28" i="166" s="1"/>
  <c r="D29" i="166"/>
  <c r="E29" i="166"/>
  <c r="H29" i="166"/>
  <c r="I29" i="166"/>
  <c r="J29" i="166"/>
  <c r="K29" i="166"/>
  <c r="L29" i="166"/>
  <c r="D30" i="166"/>
  <c r="E30" i="166"/>
  <c r="H30" i="166"/>
  <c r="I30" i="166"/>
  <c r="J30" i="166"/>
  <c r="K30" i="166"/>
  <c r="L30" i="166" s="1"/>
  <c r="D31" i="166"/>
  <c r="E31" i="166"/>
  <c r="H31" i="166"/>
  <c r="I31" i="166"/>
  <c r="J31" i="166"/>
  <c r="K31" i="166"/>
  <c r="L31" i="166"/>
  <c r="D32" i="166"/>
  <c r="E32" i="166"/>
  <c r="H32" i="166"/>
  <c r="I32" i="166"/>
  <c r="J32" i="166"/>
  <c r="K32" i="166"/>
  <c r="L32" i="166" s="1"/>
  <c r="D33" i="166"/>
  <c r="E33" i="166"/>
  <c r="H33" i="166"/>
  <c r="I33" i="166"/>
  <c r="J33" i="166"/>
  <c r="K33" i="166"/>
  <c r="L33" i="166"/>
  <c r="D34" i="166"/>
  <c r="E34" i="166"/>
  <c r="H34" i="166"/>
  <c r="I34" i="166"/>
  <c r="J34" i="166"/>
  <c r="K34" i="166"/>
  <c r="L34" i="166" s="1"/>
  <c r="D35" i="166"/>
  <c r="E35" i="166"/>
  <c r="H35" i="166"/>
  <c r="I35" i="166"/>
  <c r="J35" i="166"/>
  <c r="K35" i="166"/>
  <c r="L35" i="166"/>
  <c r="D36" i="166"/>
  <c r="E36" i="166"/>
  <c r="H36" i="166"/>
  <c r="I36" i="166"/>
  <c r="J36" i="166"/>
  <c r="K36" i="166"/>
  <c r="L36" i="166" s="1"/>
  <c r="D37" i="166"/>
  <c r="E37" i="166"/>
  <c r="H37" i="166"/>
  <c r="I37" i="166"/>
  <c r="J37" i="166"/>
  <c r="K37" i="166"/>
  <c r="L37" i="166"/>
  <c r="B38" i="166"/>
  <c r="C38" i="166"/>
  <c r="D38" i="166" s="1"/>
  <c r="F38" i="166"/>
  <c r="G38" i="166"/>
  <c r="H38" i="166" s="1"/>
  <c r="I38" i="166"/>
  <c r="J38" i="166"/>
  <c r="K38" i="166"/>
  <c r="L38" i="166" s="1"/>
  <c r="D39" i="166"/>
  <c r="E39" i="166"/>
  <c r="H39" i="166"/>
  <c r="I39" i="166"/>
  <c r="J39" i="166"/>
  <c r="K39" i="166"/>
  <c r="L39" i="166"/>
  <c r="D40" i="166"/>
  <c r="E40" i="166"/>
  <c r="H40" i="166"/>
  <c r="I40" i="166"/>
  <c r="J40" i="166"/>
  <c r="K40" i="166"/>
  <c r="L40" i="166" s="1"/>
  <c r="B42" i="166"/>
  <c r="C42" i="166"/>
  <c r="E42" i="166"/>
  <c r="F42" i="166"/>
  <c r="G42" i="166"/>
  <c r="J42" i="166"/>
  <c r="D43" i="166"/>
  <c r="E43" i="166"/>
  <c r="H43" i="166"/>
  <c r="I43" i="166"/>
  <c r="J43" i="166"/>
  <c r="K43" i="166"/>
  <c r="L43" i="166"/>
  <c r="D44" i="166"/>
  <c r="E44" i="166"/>
  <c r="H44" i="166"/>
  <c r="I44" i="166"/>
  <c r="J44" i="166"/>
  <c r="K44" i="166"/>
  <c r="L44" i="166" s="1"/>
  <c r="D45" i="166"/>
  <c r="E45" i="166"/>
  <c r="H45" i="166"/>
  <c r="I45" i="166"/>
  <c r="J45" i="166"/>
  <c r="K45" i="166"/>
  <c r="L45" i="166"/>
  <c r="D46" i="166"/>
  <c r="E46" i="166"/>
  <c r="H46" i="166"/>
  <c r="I46" i="166"/>
  <c r="J46" i="166"/>
  <c r="K46" i="166"/>
  <c r="L46" i="166" s="1"/>
  <c r="D47" i="166"/>
  <c r="E47" i="166"/>
  <c r="H47" i="166"/>
  <c r="I47" i="166"/>
  <c r="J47" i="166"/>
  <c r="K47" i="166"/>
  <c r="L47" i="166"/>
  <c r="D48" i="166"/>
  <c r="E48" i="166"/>
  <c r="H48" i="166"/>
  <c r="I48" i="166"/>
  <c r="J48" i="166"/>
  <c r="K48" i="166"/>
  <c r="L48" i="166" s="1"/>
  <c r="D49" i="166"/>
  <c r="E49" i="166"/>
  <c r="H49" i="166"/>
  <c r="I49" i="166"/>
  <c r="J49" i="166"/>
  <c r="K49" i="166"/>
  <c r="L49" i="166"/>
  <c r="D50" i="166"/>
  <c r="E50" i="166"/>
  <c r="H50" i="166"/>
  <c r="I50" i="166"/>
  <c r="J50" i="166"/>
  <c r="K50" i="166"/>
  <c r="L50" i="166" s="1"/>
  <c r="D51" i="166"/>
  <c r="E51" i="166"/>
  <c r="H51" i="166"/>
  <c r="I51" i="166"/>
  <c r="J51" i="166"/>
  <c r="K51" i="166"/>
  <c r="L51" i="166"/>
  <c r="D52" i="166"/>
  <c r="E52" i="166"/>
  <c r="H52" i="166"/>
  <c r="I52" i="166"/>
  <c r="J52" i="166"/>
  <c r="K52" i="166"/>
  <c r="L52" i="166" s="1"/>
  <c r="D53" i="166"/>
  <c r="E53" i="166"/>
  <c r="H53" i="166"/>
  <c r="I53" i="166"/>
  <c r="J53" i="166"/>
  <c r="K53" i="166"/>
  <c r="L53" i="166"/>
  <c r="D54" i="166"/>
  <c r="E54" i="166"/>
  <c r="H54" i="166"/>
  <c r="I54" i="166"/>
  <c r="J54" i="166"/>
  <c r="K54" i="166"/>
  <c r="L54" i="166" s="1"/>
  <c r="D55" i="166"/>
  <c r="E55" i="166"/>
  <c r="H55" i="166"/>
  <c r="I55" i="166"/>
  <c r="J55" i="166"/>
  <c r="K55" i="166"/>
  <c r="L55" i="166"/>
  <c r="D56" i="166"/>
  <c r="E56" i="166"/>
  <c r="H56" i="166"/>
  <c r="I56" i="166"/>
  <c r="J56" i="166"/>
  <c r="K56" i="166"/>
  <c r="L56" i="166" s="1"/>
  <c r="D57" i="166"/>
  <c r="E57" i="166"/>
  <c r="H57" i="166"/>
  <c r="I57" i="166"/>
  <c r="J57" i="166"/>
  <c r="K57" i="166"/>
  <c r="L57" i="166"/>
  <c r="D58" i="166"/>
  <c r="E58" i="166"/>
  <c r="H58" i="166"/>
  <c r="I58" i="166"/>
  <c r="J58" i="166"/>
  <c r="K58" i="166"/>
  <c r="L58" i="166" s="1"/>
  <c r="D59" i="166"/>
  <c r="E59" i="166"/>
  <c r="H59" i="166"/>
  <c r="I59" i="166"/>
  <c r="J59" i="166"/>
  <c r="K59" i="166"/>
  <c r="L59" i="166"/>
  <c r="D60" i="166"/>
  <c r="E60" i="166"/>
  <c r="H60" i="166"/>
  <c r="I60" i="166"/>
  <c r="J60" i="166"/>
  <c r="K60" i="166"/>
  <c r="L60" i="166" s="1"/>
  <c r="D61" i="166"/>
  <c r="E61" i="166"/>
  <c r="H61" i="166"/>
  <c r="I61" i="166"/>
  <c r="J61" i="166"/>
  <c r="K61" i="166"/>
  <c r="L61" i="166"/>
  <c r="B67" i="166"/>
  <c r="E67" i="166" s="1"/>
  <c r="C67" i="166"/>
  <c r="D67" i="166"/>
  <c r="F67" i="166"/>
  <c r="I67" i="166" s="1"/>
  <c r="G67" i="166"/>
  <c r="H67" i="166"/>
  <c r="K67" i="166"/>
  <c r="D68" i="166"/>
  <c r="E68" i="166"/>
  <c r="H68" i="166"/>
  <c r="I68" i="166"/>
  <c r="J68" i="166"/>
  <c r="K68" i="166"/>
  <c r="L68" i="166" s="1"/>
  <c r="D69" i="166"/>
  <c r="E69" i="166"/>
  <c r="H69" i="166"/>
  <c r="I69" i="166"/>
  <c r="J69" i="166"/>
  <c r="K69" i="166"/>
  <c r="L69" i="166"/>
  <c r="D70" i="166"/>
  <c r="E70" i="166"/>
  <c r="H70" i="166"/>
  <c r="I70" i="166"/>
  <c r="J70" i="166"/>
  <c r="K70" i="166"/>
  <c r="L70" i="166" s="1"/>
  <c r="D71" i="166"/>
  <c r="E71" i="166"/>
  <c r="H71" i="166"/>
  <c r="I71" i="166"/>
  <c r="J71" i="166"/>
  <c r="K71" i="166"/>
  <c r="L71" i="166"/>
  <c r="D72" i="166"/>
  <c r="E72" i="166"/>
  <c r="H72" i="166"/>
  <c r="I72" i="166"/>
  <c r="J72" i="166"/>
  <c r="K72" i="166"/>
  <c r="L72" i="166" s="1"/>
  <c r="D73" i="166"/>
  <c r="E73" i="166"/>
  <c r="H73" i="166"/>
  <c r="I73" i="166"/>
  <c r="J73" i="166"/>
  <c r="K73" i="166"/>
  <c r="L73" i="166"/>
  <c r="B74" i="166"/>
  <c r="C74" i="166"/>
  <c r="D74" i="166" s="1"/>
  <c r="F74" i="166"/>
  <c r="G74" i="166"/>
  <c r="H74" i="166" s="1"/>
  <c r="I74" i="166"/>
  <c r="J74" i="166"/>
  <c r="K74" i="166"/>
  <c r="L74" i="166" s="1"/>
  <c r="D75" i="166"/>
  <c r="E75" i="166"/>
  <c r="H75" i="166"/>
  <c r="I75" i="166"/>
  <c r="J75" i="166"/>
  <c r="K75" i="166"/>
  <c r="L75" i="166"/>
  <c r="B63" i="166"/>
  <c r="G63" i="166"/>
  <c r="C64" i="166"/>
  <c r="F64" i="166"/>
  <c r="G65" i="166"/>
  <c r="F66" i="166"/>
  <c r="G3" i="165"/>
  <c r="H3" i="165"/>
  <c r="C8" i="165"/>
  <c r="D8" i="165"/>
  <c r="F8" i="165"/>
  <c r="G8" i="165"/>
  <c r="H8" i="165"/>
  <c r="C9" i="165"/>
  <c r="D9" i="165"/>
  <c r="F9" i="165"/>
  <c r="G9" i="165"/>
  <c r="H9" i="165"/>
  <c r="C10" i="165"/>
  <c r="D10" i="165"/>
  <c r="F10" i="165"/>
  <c r="G10" i="165"/>
  <c r="H10" i="165"/>
  <c r="C11" i="165"/>
  <c r="D11" i="165"/>
  <c r="F11" i="165"/>
  <c r="G11" i="165"/>
  <c r="H11" i="165"/>
  <c r="C13" i="165"/>
  <c r="D13" i="165"/>
  <c r="F13" i="165"/>
  <c r="G13" i="165"/>
  <c r="H13" i="165"/>
  <c r="C14" i="165"/>
  <c r="D14" i="165"/>
  <c r="F14" i="165"/>
  <c r="G14" i="165"/>
  <c r="H14" i="165"/>
  <c r="C15" i="165"/>
  <c r="D15" i="165"/>
  <c r="F15" i="165"/>
  <c r="G15" i="165"/>
  <c r="H15" i="165"/>
  <c r="C16" i="165"/>
  <c r="D16" i="165"/>
  <c r="F16" i="165"/>
  <c r="G16" i="165"/>
  <c r="H16" i="165"/>
  <c r="C18" i="165"/>
  <c r="D18" i="165"/>
  <c r="F18" i="165"/>
  <c r="G18" i="165"/>
  <c r="H18" i="165"/>
  <c r="C19" i="165"/>
  <c r="D19" i="165"/>
  <c r="F19" i="165"/>
  <c r="G19" i="165"/>
  <c r="H19" i="165"/>
  <c r="C20" i="165"/>
  <c r="D20" i="165"/>
  <c r="F20" i="165"/>
  <c r="G20" i="165"/>
  <c r="H20" i="165"/>
  <c r="C21" i="165"/>
  <c r="D21" i="165"/>
  <c r="F21" i="165"/>
  <c r="G21" i="165"/>
  <c r="H21" i="165"/>
  <c r="C23" i="165"/>
  <c r="C22" i="165" s="1"/>
  <c r="D23" i="165"/>
  <c r="F23" i="165"/>
  <c r="G23" i="165"/>
  <c r="H23" i="165"/>
  <c r="I23" i="165" s="1"/>
  <c r="C24" i="165"/>
  <c r="D24" i="165"/>
  <c r="G24" i="165"/>
  <c r="H24" i="165"/>
  <c r="C25" i="165"/>
  <c r="D25" i="165"/>
  <c r="F25" i="165"/>
  <c r="G25" i="165"/>
  <c r="H25" i="165"/>
  <c r="I25" i="165" s="1"/>
  <c r="C26" i="165"/>
  <c r="D26" i="165"/>
  <c r="G26" i="165"/>
  <c r="H26" i="165"/>
  <c r="C28" i="165"/>
  <c r="D28" i="165"/>
  <c r="G28" i="165"/>
  <c r="H28" i="165"/>
  <c r="C29" i="165"/>
  <c r="D29" i="165"/>
  <c r="F29" i="165"/>
  <c r="G29" i="165"/>
  <c r="H29" i="165"/>
  <c r="I29" i="165" s="1"/>
  <c r="C30" i="165"/>
  <c r="D30" i="165"/>
  <c r="G30" i="165"/>
  <c r="H30" i="165"/>
  <c r="C31" i="165"/>
  <c r="D31" i="165"/>
  <c r="F31" i="165"/>
  <c r="G31" i="165"/>
  <c r="H31" i="165"/>
  <c r="I31" i="165" s="1"/>
  <c r="C34" i="165"/>
  <c r="D34" i="165"/>
  <c r="F34" i="165"/>
  <c r="G34" i="165"/>
  <c r="H34" i="165"/>
  <c r="I34" i="165" s="1"/>
  <c r="F4" i="164"/>
  <c r="G4" i="164"/>
  <c r="J4" i="164"/>
  <c r="K4" i="164"/>
  <c r="B9" i="164"/>
  <c r="C9" i="164"/>
  <c r="F9" i="164"/>
  <c r="G9" i="164"/>
  <c r="H9" i="164"/>
  <c r="B10" i="164"/>
  <c r="J10" i="164" s="1"/>
  <c r="C10" i="164"/>
  <c r="E10" i="164"/>
  <c r="F10" i="164"/>
  <c r="G10" i="164"/>
  <c r="H10" i="164" s="1"/>
  <c r="B11" i="164"/>
  <c r="E11" i="164" s="1"/>
  <c r="C11" i="164"/>
  <c r="D11" i="164"/>
  <c r="F11" i="164"/>
  <c r="G11" i="164"/>
  <c r="B12" i="164"/>
  <c r="C12" i="164"/>
  <c r="F12" i="164"/>
  <c r="G12" i="164"/>
  <c r="J12" i="164"/>
  <c r="B13" i="164"/>
  <c r="E13" i="164" s="1"/>
  <c r="C13" i="164"/>
  <c r="D13" i="164"/>
  <c r="F13" i="164"/>
  <c r="G13" i="164"/>
  <c r="H13" i="164" s="1"/>
  <c r="B14" i="164"/>
  <c r="C14" i="164"/>
  <c r="F14" i="164"/>
  <c r="G14" i="164"/>
  <c r="J14" i="164"/>
  <c r="B15" i="164"/>
  <c r="C15" i="164"/>
  <c r="D15" i="164" s="1"/>
  <c r="F15" i="164"/>
  <c r="G15" i="164"/>
  <c r="H15" i="164"/>
  <c r="K15" i="164"/>
  <c r="B16" i="164"/>
  <c r="C16" i="164"/>
  <c r="F16" i="164"/>
  <c r="G16" i="164"/>
  <c r="I16" i="164"/>
  <c r="K16" i="164"/>
  <c r="B17" i="164"/>
  <c r="C17" i="164"/>
  <c r="D17" i="164" s="1"/>
  <c r="F17" i="164"/>
  <c r="I17" i="164" s="1"/>
  <c r="G17" i="164"/>
  <c r="H17" i="164"/>
  <c r="B19" i="164"/>
  <c r="C19" i="164"/>
  <c r="F19" i="164"/>
  <c r="G19" i="164"/>
  <c r="H19" i="164"/>
  <c r="B20" i="164"/>
  <c r="J20" i="164" s="1"/>
  <c r="C20" i="164"/>
  <c r="E20" i="164"/>
  <c r="F20" i="164"/>
  <c r="G20" i="164"/>
  <c r="H20" i="164" s="1"/>
  <c r="B21" i="164"/>
  <c r="E21" i="164" s="1"/>
  <c r="C21" i="164"/>
  <c r="D21" i="164"/>
  <c r="F21" i="164"/>
  <c r="G21" i="164"/>
  <c r="B22" i="164"/>
  <c r="C22" i="164"/>
  <c r="F22" i="164"/>
  <c r="G22" i="164"/>
  <c r="J22" i="164"/>
  <c r="B23" i="164"/>
  <c r="E23" i="164" s="1"/>
  <c r="C23" i="164"/>
  <c r="D23" i="164"/>
  <c r="F23" i="164"/>
  <c r="G23" i="164"/>
  <c r="H23" i="164" s="1"/>
  <c r="B24" i="164"/>
  <c r="C24" i="164"/>
  <c r="F24" i="164"/>
  <c r="G24" i="164"/>
  <c r="J24" i="164"/>
  <c r="B25" i="164"/>
  <c r="C25" i="164"/>
  <c r="D25" i="164" s="1"/>
  <c r="F25" i="164"/>
  <c r="G25" i="164"/>
  <c r="H25" i="164"/>
  <c r="K25" i="164"/>
  <c r="B26" i="164"/>
  <c r="C26" i="164"/>
  <c r="F26" i="164"/>
  <c r="G26" i="164"/>
  <c r="I26" i="164"/>
  <c r="J26" i="164"/>
  <c r="K26" i="164"/>
  <c r="B27" i="164"/>
  <c r="E27" i="164" s="1"/>
  <c r="C27" i="164"/>
  <c r="D27" i="164"/>
  <c r="F27" i="164"/>
  <c r="G27" i="164"/>
  <c r="H27" i="164" s="1"/>
  <c r="K27" i="164"/>
  <c r="B28" i="164"/>
  <c r="C28" i="164"/>
  <c r="D28" i="164" s="1"/>
  <c r="F28" i="164"/>
  <c r="G28" i="164"/>
  <c r="J28" i="164"/>
  <c r="D29" i="164"/>
  <c r="E29" i="164"/>
  <c r="H29" i="164"/>
  <c r="I29" i="164"/>
  <c r="J29" i="164"/>
  <c r="K29" i="164"/>
  <c r="L29" i="164"/>
  <c r="B30" i="164"/>
  <c r="J30" i="164" s="1"/>
  <c r="C30" i="164"/>
  <c r="F30" i="164"/>
  <c r="G30" i="164"/>
  <c r="I30" i="164"/>
  <c r="K30" i="164"/>
  <c r="B31" i="164"/>
  <c r="C31" i="164"/>
  <c r="D31" i="164" s="1"/>
  <c r="F31" i="164"/>
  <c r="I31" i="164" s="1"/>
  <c r="G31" i="164"/>
  <c r="H31" i="164"/>
  <c r="B32" i="164"/>
  <c r="J32" i="164" s="1"/>
  <c r="C32" i="164"/>
  <c r="E32" i="164"/>
  <c r="F32" i="164"/>
  <c r="G32" i="164"/>
  <c r="H32" i="164" s="1"/>
  <c r="B33" i="164"/>
  <c r="E33" i="164" s="1"/>
  <c r="C33" i="164"/>
  <c r="D33" i="164"/>
  <c r="F33" i="164"/>
  <c r="G33" i="164"/>
  <c r="H33" i="164" s="1"/>
  <c r="J33" i="164"/>
  <c r="B34" i="164"/>
  <c r="C34" i="164"/>
  <c r="D34" i="164" s="1"/>
  <c r="F34" i="164"/>
  <c r="G34" i="164"/>
  <c r="H34" i="164" s="1"/>
  <c r="J34" i="164"/>
  <c r="B35" i="164"/>
  <c r="E35" i="164" s="1"/>
  <c r="C35" i="164"/>
  <c r="D35" i="164"/>
  <c r="F35" i="164"/>
  <c r="G35" i="164"/>
  <c r="H35" i="164" s="1"/>
  <c r="K35" i="164"/>
  <c r="B36" i="164"/>
  <c r="C36" i="164"/>
  <c r="D36" i="164" s="1"/>
  <c r="F36" i="164"/>
  <c r="I36" i="164" s="1"/>
  <c r="G36" i="164"/>
  <c r="H36" i="164"/>
  <c r="K36" i="164"/>
  <c r="B37" i="164"/>
  <c r="C37" i="164"/>
  <c r="E37" i="164"/>
  <c r="F37" i="164"/>
  <c r="G37" i="164"/>
  <c r="H37" i="164" s="1"/>
  <c r="J37" i="164"/>
  <c r="B39" i="164"/>
  <c r="C39" i="164"/>
  <c r="E39" i="164"/>
  <c r="F39" i="164"/>
  <c r="G39" i="164"/>
  <c r="J39" i="164"/>
  <c r="B40" i="164"/>
  <c r="E40" i="164" s="1"/>
  <c r="C40" i="164"/>
  <c r="D40" i="164"/>
  <c r="F40" i="164"/>
  <c r="G40" i="164"/>
  <c r="H40" i="164" s="1"/>
  <c r="J40" i="164"/>
  <c r="B43" i="164"/>
  <c r="C43" i="164"/>
  <c r="F43" i="164"/>
  <c r="J43" i="164" s="1"/>
  <c r="G43" i="164"/>
  <c r="I43" i="164"/>
  <c r="K43" i="164"/>
  <c r="B44" i="164"/>
  <c r="C44" i="164"/>
  <c r="D44" i="164" s="1"/>
  <c r="F44" i="164"/>
  <c r="I44" i="164" s="1"/>
  <c r="G44" i="164"/>
  <c r="H44" i="164"/>
  <c r="K44" i="164"/>
  <c r="B45" i="164"/>
  <c r="C45" i="164"/>
  <c r="E45" i="164"/>
  <c r="F45" i="164"/>
  <c r="G45" i="164"/>
  <c r="H45" i="164" s="1"/>
  <c r="J45" i="164"/>
  <c r="B46" i="164"/>
  <c r="E46" i="164" s="1"/>
  <c r="C46" i="164"/>
  <c r="D46" i="164"/>
  <c r="F46" i="164"/>
  <c r="G46" i="164"/>
  <c r="H46" i="164" s="1"/>
  <c r="J46" i="164"/>
  <c r="B47" i="164"/>
  <c r="C47" i="164"/>
  <c r="D47" i="164" s="1"/>
  <c r="F47" i="164"/>
  <c r="J47" i="164" s="1"/>
  <c r="G47" i="164"/>
  <c r="I47" i="164"/>
  <c r="K47" i="164"/>
  <c r="B48" i="164"/>
  <c r="C48" i="164"/>
  <c r="D48" i="164" s="1"/>
  <c r="F48" i="164"/>
  <c r="I48" i="164" s="1"/>
  <c r="G48" i="164"/>
  <c r="H48" i="164"/>
  <c r="K48" i="164"/>
  <c r="B49" i="164"/>
  <c r="C49" i="164"/>
  <c r="E49" i="164"/>
  <c r="F49" i="164"/>
  <c r="G49" i="164"/>
  <c r="H49" i="164" s="1"/>
  <c r="J49" i="164"/>
  <c r="B50" i="164"/>
  <c r="E50" i="164" s="1"/>
  <c r="C50" i="164"/>
  <c r="D50" i="164"/>
  <c r="F50" i="164"/>
  <c r="G50" i="164"/>
  <c r="H50" i="164" s="1"/>
  <c r="J50" i="164"/>
  <c r="B51" i="164"/>
  <c r="C51" i="164"/>
  <c r="D51" i="164" s="1"/>
  <c r="F51" i="164"/>
  <c r="J51" i="164" s="1"/>
  <c r="G51" i="164"/>
  <c r="I51" i="164"/>
  <c r="K51" i="164"/>
  <c r="B52" i="164"/>
  <c r="C52" i="164"/>
  <c r="D52" i="164" s="1"/>
  <c r="F52" i="164"/>
  <c r="I52" i="164" s="1"/>
  <c r="G52" i="164"/>
  <c r="H52" i="164"/>
  <c r="K52" i="164"/>
  <c r="B53" i="164"/>
  <c r="C53" i="164"/>
  <c r="E53" i="164"/>
  <c r="F53" i="164"/>
  <c r="G53" i="164"/>
  <c r="H53" i="164" s="1"/>
  <c r="J53" i="164"/>
  <c r="B54" i="164"/>
  <c r="E54" i="164" s="1"/>
  <c r="C54" i="164"/>
  <c r="D54" i="164"/>
  <c r="F54" i="164"/>
  <c r="G54" i="164"/>
  <c r="H54" i="164" s="1"/>
  <c r="J54" i="164"/>
  <c r="B55" i="164"/>
  <c r="C55" i="164"/>
  <c r="D55" i="164" s="1"/>
  <c r="F55" i="164"/>
  <c r="J55" i="164" s="1"/>
  <c r="G55" i="164"/>
  <c r="I55" i="164"/>
  <c r="K55" i="164"/>
  <c r="B56" i="164"/>
  <c r="C56" i="164"/>
  <c r="D56" i="164" s="1"/>
  <c r="F56" i="164"/>
  <c r="I56" i="164" s="1"/>
  <c r="G56" i="164"/>
  <c r="H56" i="164"/>
  <c r="K56" i="164"/>
  <c r="B57" i="164"/>
  <c r="C57" i="164"/>
  <c r="E57" i="164"/>
  <c r="F57" i="164"/>
  <c r="G57" i="164"/>
  <c r="H57" i="164" s="1"/>
  <c r="J57" i="164"/>
  <c r="B58" i="164"/>
  <c r="E58" i="164" s="1"/>
  <c r="C58" i="164"/>
  <c r="D58" i="164"/>
  <c r="F58" i="164"/>
  <c r="G58" i="164"/>
  <c r="H58" i="164" s="1"/>
  <c r="J58" i="164"/>
  <c r="B59" i="164"/>
  <c r="C59" i="164"/>
  <c r="D59" i="164" s="1"/>
  <c r="F59" i="164"/>
  <c r="J59" i="164" s="1"/>
  <c r="G59" i="164"/>
  <c r="I59" i="164"/>
  <c r="K59" i="164"/>
  <c r="B60" i="164"/>
  <c r="C60" i="164"/>
  <c r="D60" i="164" s="1"/>
  <c r="F60" i="164"/>
  <c r="I60" i="164" s="1"/>
  <c r="G60" i="164"/>
  <c r="H60" i="164"/>
  <c r="K60" i="164"/>
  <c r="B61" i="164"/>
  <c r="C61" i="164"/>
  <c r="E61" i="164"/>
  <c r="F61" i="164"/>
  <c r="G61" i="164"/>
  <c r="H61" i="164" s="1"/>
  <c r="J61" i="164"/>
  <c r="B62" i="164"/>
  <c r="E62" i="164" s="1"/>
  <c r="C62" i="164"/>
  <c r="D62" i="164"/>
  <c r="F62" i="164"/>
  <c r="I62" i="164" s="1"/>
  <c r="G62" i="164"/>
  <c r="H62" i="164"/>
  <c r="J62" i="164"/>
  <c r="K62" i="164"/>
  <c r="L62" i="164"/>
  <c r="D63" i="164"/>
  <c r="E63" i="164"/>
  <c r="H63" i="164"/>
  <c r="I63" i="164"/>
  <c r="J63" i="164"/>
  <c r="K63" i="164"/>
  <c r="L63" i="164" s="1"/>
  <c r="D64" i="164"/>
  <c r="E64" i="164"/>
  <c r="H64" i="164"/>
  <c r="I64" i="164"/>
  <c r="J64" i="164"/>
  <c r="K64" i="164"/>
  <c r="L64" i="164"/>
  <c r="D65" i="164"/>
  <c r="E65" i="164"/>
  <c r="H65" i="164"/>
  <c r="I65" i="164"/>
  <c r="J65" i="164"/>
  <c r="K65" i="164"/>
  <c r="L65" i="164" s="1"/>
  <c r="D66" i="164"/>
  <c r="E66" i="164"/>
  <c r="H66" i="164"/>
  <c r="I66" i="164"/>
  <c r="J66" i="164"/>
  <c r="K66" i="164"/>
  <c r="L66" i="164"/>
  <c r="F4" i="163"/>
  <c r="G4" i="163"/>
  <c r="J4" i="163"/>
  <c r="K4" i="163"/>
  <c r="B7" i="163"/>
  <c r="F7" i="163"/>
  <c r="J7" i="163"/>
  <c r="B8" i="163"/>
  <c r="C8" i="163"/>
  <c r="E8" i="163"/>
  <c r="F8" i="163"/>
  <c r="G8" i="163"/>
  <c r="J8" i="163"/>
  <c r="D9" i="163"/>
  <c r="E9" i="163"/>
  <c r="H9" i="163"/>
  <c r="I9" i="163"/>
  <c r="J9" i="163"/>
  <c r="K9" i="163"/>
  <c r="L9" i="163"/>
  <c r="D10" i="163"/>
  <c r="E10" i="163"/>
  <c r="H10" i="163"/>
  <c r="I10" i="163"/>
  <c r="J10" i="163"/>
  <c r="K10" i="163"/>
  <c r="L10" i="163" s="1"/>
  <c r="D11" i="163"/>
  <c r="E11" i="163"/>
  <c r="H11" i="163"/>
  <c r="I11" i="163"/>
  <c r="J11" i="163"/>
  <c r="K11" i="163"/>
  <c r="L11" i="163"/>
  <c r="D12" i="163"/>
  <c r="E12" i="163"/>
  <c r="H12" i="163"/>
  <c r="I12" i="163"/>
  <c r="J12" i="163"/>
  <c r="K12" i="163"/>
  <c r="L12" i="163" s="1"/>
  <c r="D13" i="163"/>
  <c r="E13" i="163"/>
  <c r="H13" i="163"/>
  <c r="I13" i="163"/>
  <c r="J13" i="163"/>
  <c r="K13" i="163"/>
  <c r="L13" i="163"/>
  <c r="D14" i="163"/>
  <c r="E14" i="163"/>
  <c r="H14" i="163"/>
  <c r="I14" i="163"/>
  <c r="J14" i="163"/>
  <c r="K14" i="163"/>
  <c r="L14" i="163" s="1"/>
  <c r="D15" i="163"/>
  <c r="E15" i="163"/>
  <c r="H15" i="163"/>
  <c r="I15" i="163"/>
  <c r="J15" i="163"/>
  <c r="K15" i="163"/>
  <c r="L15" i="163"/>
  <c r="D16" i="163"/>
  <c r="E16" i="163"/>
  <c r="H16" i="163"/>
  <c r="I16" i="163"/>
  <c r="J16" i="163"/>
  <c r="K16" i="163"/>
  <c r="L16" i="163" s="1"/>
  <c r="D17" i="163"/>
  <c r="E17" i="163"/>
  <c r="H17" i="163"/>
  <c r="I17" i="163"/>
  <c r="J17" i="163"/>
  <c r="K17" i="163"/>
  <c r="L17" i="163"/>
  <c r="B18" i="163"/>
  <c r="C18" i="163"/>
  <c r="D18" i="163" s="1"/>
  <c r="F18" i="163"/>
  <c r="G18" i="163"/>
  <c r="H18" i="163" s="1"/>
  <c r="I18" i="163"/>
  <c r="J18" i="163"/>
  <c r="K18" i="163"/>
  <c r="L18" i="163" s="1"/>
  <c r="D19" i="163"/>
  <c r="E19" i="163"/>
  <c r="H19" i="163"/>
  <c r="I19" i="163"/>
  <c r="J19" i="163"/>
  <c r="K19" i="163"/>
  <c r="L19" i="163"/>
  <c r="D20" i="163"/>
  <c r="E20" i="163"/>
  <c r="H20" i="163"/>
  <c r="I20" i="163"/>
  <c r="J20" i="163"/>
  <c r="K20" i="163"/>
  <c r="L20" i="163" s="1"/>
  <c r="D21" i="163"/>
  <c r="E21" i="163"/>
  <c r="H21" i="163"/>
  <c r="I21" i="163"/>
  <c r="J21" i="163"/>
  <c r="K21" i="163"/>
  <c r="L21" i="163"/>
  <c r="D22" i="163"/>
  <c r="E22" i="163"/>
  <c r="H22" i="163"/>
  <c r="I22" i="163"/>
  <c r="J22" i="163"/>
  <c r="K22" i="163"/>
  <c r="L22" i="163" s="1"/>
  <c r="D23" i="163"/>
  <c r="E23" i="163"/>
  <c r="H23" i="163"/>
  <c r="I23" i="163"/>
  <c r="J23" i="163"/>
  <c r="K23" i="163"/>
  <c r="L23" i="163"/>
  <c r="D24" i="163"/>
  <c r="E24" i="163"/>
  <c r="H24" i="163"/>
  <c r="I24" i="163"/>
  <c r="J24" i="163"/>
  <c r="K24" i="163"/>
  <c r="L24" i="163" s="1"/>
  <c r="D25" i="163"/>
  <c r="E25" i="163"/>
  <c r="H25" i="163"/>
  <c r="I25" i="163"/>
  <c r="J25" i="163"/>
  <c r="K25" i="163"/>
  <c r="L25" i="163"/>
  <c r="D26" i="163"/>
  <c r="E26" i="163"/>
  <c r="H26" i="163"/>
  <c r="I26" i="163"/>
  <c r="J26" i="163"/>
  <c r="K26" i="163"/>
  <c r="L26" i="163" s="1"/>
  <c r="D27" i="163"/>
  <c r="E27" i="163"/>
  <c r="H27" i="163"/>
  <c r="I27" i="163"/>
  <c r="J27" i="163"/>
  <c r="K27" i="163"/>
  <c r="L27" i="163"/>
  <c r="D28" i="163"/>
  <c r="E28" i="163"/>
  <c r="H28" i="163"/>
  <c r="I28" i="163"/>
  <c r="J28" i="163"/>
  <c r="K28" i="163"/>
  <c r="L28" i="163" s="1"/>
  <c r="D29" i="163"/>
  <c r="E29" i="163"/>
  <c r="H29" i="163"/>
  <c r="I29" i="163"/>
  <c r="J29" i="163"/>
  <c r="K29" i="163"/>
  <c r="L29" i="163"/>
  <c r="D30" i="163"/>
  <c r="E30" i="163"/>
  <c r="H30" i="163"/>
  <c r="I30" i="163"/>
  <c r="J30" i="163"/>
  <c r="K30" i="163"/>
  <c r="L30" i="163" s="1"/>
  <c r="D31" i="163"/>
  <c r="E31" i="163"/>
  <c r="H31" i="163"/>
  <c r="I31" i="163"/>
  <c r="J31" i="163"/>
  <c r="K31" i="163"/>
  <c r="L31" i="163"/>
  <c r="D32" i="163"/>
  <c r="E32" i="163"/>
  <c r="H32" i="163"/>
  <c r="I32" i="163"/>
  <c r="J32" i="163"/>
  <c r="K32" i="163"/>
  <c r="L32" i="163" s="1"/>
  <c r="D33" i="163"/>
  <c r="E33" i="163"/>
  <c r="H33" i="163"/>
  <c r="I33" i="163"/>
  <c r="J33" i="163"/>
  <c r="K33" i="163"/>
  <c r="L33" i="163"/>
  <c r="D34" i="163"/>
  <c r="E34" i="163"/>
  <c r="H34" i="163"/>
  <c r="I34" i="163"/>
  <c r="J34" i="163"/>
  <c r="K34" i="163"/>
  <c r="L34" i="163" s="1"/>
  <c r="D35" i="163"/>
  <c r="E35" i="163"/>
  <c r="H35" i="163"/>
  <c r="I35" i="163"/>
  <c r="J35" i="163"/>
  <c r="K35" i="163"/>
  <c r="L35" i="163"/>
  <c r="D36" i="163"/>
  <c r="E36" i="163"/>
  <c r="H36" i="163"/>
  <c r="I36" i="163"/>
  <c r="J36" i="163"/>
  <c r="K36" i="163"/>
  <c r="L36" i="163" s="1"/>
  <c r="D37" i="163"/>
  <c r="E37" i="163"/>
  <c r="H37" i="163"/>
  <c r="I37" i="163"/>
  <c r="J37" i="163"/>
  <c r="K37" i="163"/>
  <c r="L37" i="163"/>
  <c r="B38" i="163"/>
  <c r="C38" i="163"/>
  <c r="D38" i="163" s="1"/>
  <c r="F38" i="163"/>
  <c r="G38" i="163"/>
  <c r="H38" i="163" s="1"/>
  <c r="I38" i="163"/>
  <c r="J38" i="163"/>
  <c r="K38" i="163"/>
  <c r="L38" i="163" s="1"/>
  <c r="D39" i="163"/>
  <c r="E39" i="163"/>
  <c r="H39" i="163"/>
  <c r="I39" i="163"/>
  <c r="J39" i="163"/>
  <c r="K39" i="163"/>
  <c r="L39" i="163"/>
  <c r="D40" i="163"/>
  <c r="E40" i="163"/>
  <c r="H40" i="163"/>
  <c r="I40" i="163"/>
  <c r="J40" i="163"/>
  <c r="K40" i="163"/>
  <c r="L40" i="163" s="1"/>
  <c r="B43" i="163"/>
  <c r="C43" i="163"/>
  <c r="D43" i="163"/>
  <c r="F43" i="163"/>
  <c r="G43" i="163"/>
  <c r="H43" i="163" s="1"/>
  <c r="K43" i="163"/>
  <c r="B44" i="163"/>
  <c r="C44" i="163"/>
  <c r="D44" i="163" s="1"/>
  <c r="F44" i="163"/>
  <c r="G44" i="163"/>
  <c r="J44" i="163"/>
  <c r="B45" i="163"/>
  <c r="C45" i="163"/>
  <c r="D45" i="163" s="1"/>
  <c r="F45" i="163"/>
  <c r="I45" i="163" s="1"/>
  <c r="G45" i="163"/>
  <c r="H45" i="163"/>
  <c r="K45" i="163"/>
  <c r="B46" i="163"/>
  <c r="J46" i="163" s="1"/>
  <c r="C46" i="163"/>
  <c r="F46" i="163"/>
  <c r="G46" i="163"/>
  <c r="I46" i="163"/>
  <c r="K46" i="163"/>
  <c r="B47" i="163"/>
  <c r="C47" i="163"/>
  <c r="D47" i="163" s="1"/>
  <c r="F47" i="163"/>
  <c r="I47" i="163" s="1"/>
  <c r="G47" i="163"/>
  <c r="H47" i="163"/>
  <c r="B48" i="163"/>
  <c r="J48" i="163" s="1"/>
  <c r="C48" i="163"/>
  <c r="E48" i="163"/>
  <c r="F48" i="163"/>
  <c r="G48" i="163"/>
  <c r="H48" i="163" s="1"/>
  <c r="B49" i="163"/>
  <c r="E49" i="163" s="1"/>
  <c r="C49" i="163"/>
  <c r="D49" i="163"/>
  <c r="F49" i="163"/>
  <c r="G49" i="163"/>
  <c r="H49" i="163" s="1"/>
  <c r="J49" i="163"/>
  <c r="B50" i="163"/>
  <c r="C50" i="163"/>
  <c r="D50" i="163" s="1"/>
  <c r="F50" i="163"/>
  <c r="G50" i="163"/>
  <c r="H50" i="163" s="1"/>
  <c r="J50" i="163"/>
  <c r="B51" i="163"/>
  <c r="E51" i="163" s="1"/>
  <c r="C51" i="163"/>
  <c r="D51" i="163"/>
  <c r="F51" i="163"/>
  <c r="G51" i="163"/>
  <c r="H51" i="163" s="1"/>
  <c r="K51" i="163"/>
  <c r="B52" i="163"/>
  <c r="C52" i="163"/>
  <c r="D52" i="163" s="1"/>
  <c r="F52" i="163"/>
  <c r="G52" i="163"/>
  <c r="J52" i="163"/>
  <c r="B53" i="163"/>
  <c r="C53" i="163"/>
  <c r="D53" i="163" s="1"/>
  <c r="F53" i="163"/>
  <c r="I53" i="163" s="1"/>
  <c r="G53" i="163"/>
  <c r="H53" i="163"/>
  <c r="K53" i="163"/>
  <c r="B54" i="163"/>
  <c r="J54" i="163" s="1"/>
  <c r="C54" i="163"/>
  <c r="F54" i="163"/>
  <c r="G54" i="163"/>
  <c r="I54" i="163"/>
  <c r="K54" i="163"/>
  <c r="B55" i="163"/>
  <c r="C55" i="163"/>
  <c r="D55" i="163" s="1"/>
  <c r="F55" i="163"/>
  <c r="I55" i="163" s="1"/>
  <c r="G55" i="163"/>
  <c r="H55" i="163"/>
  <c r="B56" i="163"/>
  <c r="J56" i="163" s="1"/>
  <c r="C56" i="163"/>
  <c r="E56" i="163"/>
  <c r="F56" i="163"/>
  <c r="G56" i="163"/>
  <c r="H56" i="163" s="1"/>
  <c r="B57" i="163"/>
  <c r="E57" i="163" s="1"/>
  <c r="C57" i="163"/>
  <c r="D57" i="163"/>
  <c r="F57" i="163"/>
  <c r="G57" i="163"/>
  <c r="H57" i="163" s="1"/>
  <c r="J57" i="163"/>
  <c r="B58" i="163"/>
  <c r="C58" i="163"/>
  <c r="D58" i="163" s="1"/>
  <c r="F58" i="163"/>
  <c r="G58" i="163"/>
  <c r="H58" i="163" s="1"/>
  <c r="J58" i="163"/>
  <c r="B59" i="163"/>
  <c r="C59" i="163"/>
  <c r="E59" i="163"/>
  <c r="F59" i="163"/>
  <c r="G59" i="163"/>
  <c r="H59" i="163" s="1"/>
  <c r="J59" i="163"/>
  <c r="B60" i="163"/>
  <c r="E60" i="163" s="1"/>
  <c r="C60" i="163"/>
  <c r="D60" i="163"/>
  <c r="F60" i="163"/>
  <c r="G60" i="163"/>
  <c r="H60" i="163" s="1"/>
  <c r="J60" i="163"/>
  <c r="B61" i="163"/>
  <c r="C61" i="163"/>
  <c r="D61" i="163" s="1"/>
  <c r="F61" i="163"/>
  <c r="J61" i="163" s="1"/>
  <c r="G61" i="163"/>
  <c r="I61" i="163"/>
  <c r="K61" i="163"/>
  <c r="B62" i="163"/>
  <c r="E62" i="163" s="1"/>
  <c r="C62" i="163"/>
  <c r="D62" i="163"/>
  <c r="F62" i="163"/>
  <c r="I62" i="163" s="1"/>
  <c r="G62" i="163"/>
  <c r="H62" i="163"/>
  <c r="J62" i="163"/>
  <c r="K62" i="163"/>
  <c r="L62" i="163"/>
  <c r="D63" i="163"/>
  <c r="E63" i="163"/>
  <c r="H63" i="163"/>
  <c r="I63" i="163"/>
  <c r="J63" i="163"/>
  <c r="K63" i="163"/>
  <c r="L63" i="163" s="1"/>
  <c r="D64" i="163"/>
  <c r="E64" i="163"/>
  <c r="H64" i="163"/>
  <c r="I64" i="163"/>
  <c r="J64" i="163"/>
  <c r="K64" i="163"/>
  <c r="L64" i="163"/>
  <c r="D65" i="163"/>
  <c r="E65" i="163"/>
  <c r="H65" i="163"/>
  <c r="I65" i="163"/>
  <c r="J65" i="163"/>
  <c r="K65" i="163"/>
  <c r="L65" i="163" s="1"/>
  <c r="D66" i="163"/>
  <c r="E66" i="163"/>
  <c r="H66" i="163"/>
  <c r="I66" i="163"/>
  <c r="J66" i="163"/>
  <c r="K66" i="163"/>
  <c r="L66" i="163"/>
  <c r="I73" i="163"/>
  <c r="F4" i="162"/>
  <c r="G4" i="162"/>
  <c r="J4" i="162"/>
  <c r="K4" i="162"/>
  <c r="B7" i="162"/>
  <c r="F7" i="162"/>
  <c r="B8" i="162"/>
  <c r="C8" i="162"/>
  <c r="E8" i="162"/>
  <c r="F8" i="162"/>
  <c r="G8" i="162"/>
  <c r="J8" i="162"/>
  <c r="D9" i="162"/>
  <c r="E9" i="162"/>
  <c r="H9" i="162"/>
  <c r="I9" i="162"/>
  <c r="J9" i="162"/>
  <c r="K9" i="162"/>
  <c r="L9" i="162"/>
  <c r="D10" i="162"/>
  <c r="E10" i="162"/>
  <c r="H10" i="162"/>
  <c r="I10" i="162"/>
  <c r="J10" i="162"/>
  <c r="K10" i="162"/>
  <c r="L10" i="162" s="1"/>
  <c r="D11" i="162"/>
  <c r="E11" i="162"/>
  <c r="H11" i="162"/>
  <c r="I11" i="162"/>
  <c r="J11" i="162"/>
  <c r="K11" i="162"/>
  <c r="L11" i="162"/>
  <c r="D12" i="162"/>
  <c r="E12" i="162"/>
  <c r="H12" i="162"/>
  <c r="I12" i="162"/>
  <c r="J12" i="162"/>
  <c r="K12" i="162"/>
  <c r="L12" i="162" s="1"/>
  <c r="D13" i="162"/>
  <c r="E13" i="162"/>
  <c r="H13" i="162"/>
  <c r="I13" i="162"/>
  <c r="J13" i="162"/>
  <c r="K13" i="162"/>
  <c r="L13" i="162"/>
  <c r="D14" i="162"/>
  <c r="E14" i="162"/>
  <c r="H14" i="162"/>
  <c r="I14" i="162"/>
  <c r="J14" i="162"/>
  <c r="K14" i="162"/>
  <c r="L14" i="162" s="1"/>
  <c r="D15" i="162"/>
  <c r="E15" i="162"/>
  <c r="H15" i="162"/>
  <c r="I15" i="162"/>
  <c r="J15" i="162"/>
  <c r="K15" i="162"/>
  <c r="L15" i="162"/>
  <c r="D16" i="162"/>
  <c r="E16" i="162"/>
  <c r="H16" i="162"/>
  <c r="I16" i="162"/>
  <c r="J16" i="162"/>
  <c r="K16" i="162"/>
  <c r="L16" i="162" s="1"/>
  <c r="D17" i="162"/>
  <c r="E17" i="162"/>
  <c r="H17" i="162"/>
  <c r="I17" i="162"/>
  <c r="J17" i="162"/>
  <c r="K17" i="162"/>
  <c r="L17" i="162"/>
  <c r="B18" i="162"/>
  <c r="C18" i="162"/>
  <c r="F18" i="162"/>
  <c r="G18" i="162"/>
  <c r="H18" i="162" s="1"/>
  <c r="I18" i="162"/>
  <c r="J18" i="162"/>
  <c r="D19" i="162"/>
  <c r="E19" i="162"/>
  <c r="H19" i="162"/>
  <c r="I19" i="162"/>
  <c r="J19" i="162"/>
  <c r="K19" i="162"/>
  <c r="L19" i="162"/>
  <c r="D20" i="162"/>
  <c r="E20" i="162"/>
  <c r="H20" i="162"/>
  <c r="I20" i="162"/>
  <c r="J20" i="162"/>
  <c r="K20" i="162"/>
  <c r="L20" i="162" s="1"/>
  <c r="D21" i="162"/>
  <c r="E21" i="162"/>
  <c r="H21" i="162"/>
  <c r="I21" i="162"/>
  <c r="J21" i="162"/>
  <c r="K21" i="162"/>
  <c r="L21" i="162"/>
  <c r="D22" i="162"/>
  <c r="E22" i="162"/>
  <c r="H22" i="162"/>
  <c r="I22" i="162"/>
  <c r="J22" i="162"/>
  <c r="K22" i="162"/>
  <c r="L22" i="162" s="1"/>
  <c r="D23" i="162"/>
  <c r="E23" i="162"/>
  <c r="H23" i="162"/>
  <c r="I23" i="162"/>
  <c r="J23" i="162"/>
  <c r="K23" i="162"/>
  <c r="L23" i="162"/>
  <c r="D24" i="162"/>
  <c r="E24" i="162"/>
  <c r="H24" i="162"/>
  <c r="I24" i="162"/>
  <c r="J24" i="162"/>
  <c r="K24" i="162"/>
  <c r="L24" i="162" s="1"/>
  <c r="D25" i="162"/>
  <c r="E25" i="162"/>
  <c r="H25" i="162"/>
  <c r="I25" i="162"/>
  <c r="J25" i="162"/>
  <c r="K25" i="162"/>
  <c r="L25" i="162"/>
  <c r="D26" i="162"/>
  <c r="E26" i="162"/>
  <c r="H26" i="162"/>
  <c r="I26" i="162"/>
  <c r="J26" i="162"/>
  <c r="K26" i="162"/>
  <c r="L26" i="162" s="1"/>
  <c r="D27" i="162"/>
  <c r="E27" i="162"/>
  <c r="H27" i="162"/>
  <c r="I27" i="162"/>
  <c r="J27" i="162"/>
  <c r="K27" i="162"/>
  <c r="L27" i="162"/>
  <c r="D28" i="162"/>
  <c r="E28" i="162"/>
  <c r="H28" i="162"/>
  <c r="I28" i="162"/>
  <c r="J28" i="162"/>
  <c r="K28" i="162"/>
  <c r="L28" i="162" s="1"/>
  <c r="D29" i="162"/>
  <c r="E29" i="162"/>
  <c r="H29" i="162"/>
  <c r="I29" i="162"/>
  <c r="J29" i="162"/>
  <c r="K29" i="162"/>
  <c r="L29" i="162"/>
  <c r="D30" i="162"/>
  <c r="E30" i="162"/>
  <c r="H30" i="162"/>
  <c r="I30" i="162"/>
  <c r="J30" i="162"/>
  <c r="K30" i="162"/>
  <c r="L30" i="162" s="1"/>
  <c r="D31" i="162"/>
  <c r="E31" i="162"/>
  <c r="H31" i="162"/>
  <c r="I31" i="162"/>
  <c r="J31" i="162"/>
  <c r="K31" i="162"/>
  <c r="L31" i="162"/>
  <c r="D32" i="162"/>
  <c r="E32" i="162"/>
  <c r="H32" i="162"/>
  <c r="I32" i="162"/>
  <c r="J32" i="162"/>
  <c r="K32" i="162"/>
  <c r="L32" i="162" s="1"/>
  <c r="D33" i="162"/>
  <c r="E33" i="162"/>
  <c r="H33" i="162"/>
  <c r="I33" i="162"/>
  <c r="J33" i="162"/>
  <c r="K33" i="162"/>
  <c r="L33" i="162"/>
  <c r="D34" i="162"/>
  <c r="E34" i="162"/>
  <c r="H34" i="162"/>
  <c r="I34" i="162"/>
  <c r="J34" i="162"/>
  <c r="K34" i="162"/>
  <c r="L34" i="162" s="1"/>
  <c r="D35" i="162"/>
  <c r="E35" i="162"/>
  <c r="H35" i="162"/>
  <c r="I35" i="162"/>
  <c r="J35" i="162"/>
  <c r="K35" i="162"/>
  <c r="L35" i="162"/>
  <c r="D36" i="162"/>
  <c r="E36" i="162"/>
  <c r="H36" i="162"/>
  <c r="I36" i="162"/>
  <c r="J36" i="162"/>
  <c r="K36" i="162"/>
  <c r="L36" i="162" s="1"/>
  <c r="D37" i="162"/>
  <c r="E37" i="162"/>
  <c r="H37" i="162"/>
  <c r="I37" i="162"/>
  <c r="J37" i="162"/>
  <c r="K37" i="162"/>
  <c r="L37" i="162"/>
  <c r="B38" i="162"/>
  <c r="C38" i="162"/>
  <c r="F38" i="162"/>
  <c r="G38" i="162"/>
  <c r="H38" i="162" s="1"/>
  <c r="I38" i="162"/>
  <c r="J38" i="162"/>
  <c r="K38" i="162"/>
  <c r="L38" i="162" s="1"/>
  <c r="D39" i="162"/>
  <c r="E39" i="162"/>
  <c r="H39" i="162"/>
  <c r="I39" i="162"/>
  <c r="J39" i="162"/>
  <c r="K39" i="162"/>
  <c r="L39" i="162"/>
  <c r="D40" i="162"/>
  <c r="E40" i="162"/>
  <c r="H40" i="162"/>
  <c r="I40" i="162"/>
  <c r="J40" i="162"/>
  <c r="K40" i="162"/>
  <c r="L40" i="162" s="1"/>
  <c r="B41" i="162"/>
  <c r="F41" i="162"/>
  <c r="J41" i="162"/>
  <c r="B42" i="162"/>
  <c r="C42" i="162"/>
  <c r="E42" i="162"/>
  <c r="F42" i="162"/>
  <c r="G42" i="162"/>
  <c r="J42" i="162"/>
  <c r="D43" i="162"/>
  <c r="E43" i="162"/>
  <c r="H43" i="162"/>
  <c r="I43" i="162"/>
  <c r="J43" i="162"/>
  <c r="K43" i="162"/>
  <c r="L43" i="162"/>
  <c r="D44" i="162"/>
  <c r="E44" i="162"/>
  <c r="H44" i="162"/>
  <c r="I44" i="162"/>
  <c r="J44" i="162"/>
  <c r="K44" i="162"/>
  <c r="L44" i="162" s="1"/>
  <c r="D45" i="162"/>
  <c r="E45" i="162"/>
  <c r="H45" i="162"/>
  <c r="I45" i="162"/>
  <c r="J45" i="162"/>
  <c r="K45" i="162"/>
  <c r="L45" i="162"/>
  <c r="D46" i="162"/>
  <c r="E46" i="162"/>
  <c r="H46" i="162"/>
  <c r="I46" i="162"/>
  <c r="J46" i="162"/>
  <c r="K46" i="162"/>
  <c r="L46" i="162" s="1"/>
  <c r="D47" i="162"/>
  <c r="E47" i="162"/>
  <c r="H47" i="162"/>
  <c r="I47" i="162"/>
  <c r="J47" i="162"/>
  <c r="K47" i="162"/>
  <c r="L47" i="162"/>
  <c r="D48" i="162"/>
  <c r="E48" i="162"/>
  <c r="H48" i="162"/>
  <c r="I48" i="162"/>
  <c r="J48" i="162"/>
  <c r="K48" i="162"/>
  <c r="L48" i="162" s="1"/>
  <c r="D49" i="162"/>
  <c r="E49" i="162"/>
  <c r="H49" i="162"/>
  <c r="I49" i="162"/>
  <c r="J49" i="162"/>
  <c r="K49" i="162"/>
  <c r="L49" i="162"/>
  <c r="D50" i="162"/>
  <c r="E50" i="162"/>
  <c r="H50" i="162"/>
  <c r="I50" i="162"/>
  <c r="J50" i="162"/>
  <c r="K50" i="162"/>
  <c r="L50" i="162" s="1"/>
  <c r="D51" i="162"/>
  <c r="E51" i="162"/>
  <c r="H51" i="162"/>
  <c r="I51" i="162"/>
  <c r="J51" i="162"/>
  <c r="K51" i="162"/>
  <c r="L51" i="162"/>
  <c r="D52" i="162"/>
  <c r="E52" i="162"/>
  <c r="H52" i="162"/>
  <c r="I52" i="162"/>
  <c r="J52" i="162"/>
  <c r="K52" i="162"/>
  <c r="L52" i="162" s="1"/>
  <c r="D53" i="162"/>
  <c r="E53" i="162"/>
  <c r="H53" i="162"/>
  <c r="I53" i="162"/>
  <c r="J53" i="162"/>
  <c r="K53" i="162"/>
  <c r="L53" i="162"/>
  <c r="D54" i="162"/>
  <c r="E54" i="162"/>
  <c r="H54" i="162"/>
  <c r="I54" i="162"/>
  <c r="J54" i="162"/>
  <c r="K54" i="162"/>
  <c r="L54" i="162" s="1"/>
  <c r="D55" i="162"/>
  <c r="E55" i="162"/>
  <c r="H55" i="162"/>
  <c r="I55" i="162"/>
  <c r="J55" i="162"/>
  <c r="K55" i="162"/>
  <c r="L55" i="162"/>
  <c r="D56" i="162"/>
  <c r="E56" i="162"/>
  <c r="H56" i="162"/>
  <c r="I56" i="162"/>
  <c r="J56" i="162"/>
  <c r="K56" i="162"/>
  <c r="L56" i="162" s="1"/>
  <c r="D57" i="162"/>
  <c r="E57" i="162"/>
  <c r="H57" i="162"/>
  <c r="I57" i="162"/>
  <c r="J57" i="162"/>
  <c r="K57" i="162"/>
  <c r="L57" i="162"/>
  <c r="D58" i="162"/>
  <c r="E58" i="162"/>
  <c r="H58" i="162"/>
  <c r="I58" i="162"/>
  <c r="J58" i="162"/>
  <c r="K58" i="162"/>
  <c r="L58" i="162" s="1"/>
  <c r="D59" i="162"/>
  <c r="E59" i="162"/>
  <c r="H59" i="162"/>
  <c r="I59" i="162"/>
  <c r="J59" i="162"/>
  <c r="K59" i="162"/>
  <c r="L59" i="162"/>
  <c r="D60" i="162"/>
  <c r="E60" i="162"/>
  <c r="H60" i="162"/>
  <c r="I60" i="162"/>
  <c r="J60" i="162"/>
  <c r="K60" i="162"/>
  <c r="L60" i="162" s="1"/>
  <c r="D61" i="162"/>
  <c r="E61" i="162"/>
  <c r="H61" i="162"/>
  <c r="I61" i="162"/>
  <c r="J61" i="162"/>
  <c r="K61" i="162"/>
  <c r="L61" i="162"/>
  <c r="B62" i="162"/>
  <c r="C62" i="162"/>
  <c r="D62" i="162" s="1"/>
  <c r="E62" i="162"/>
  <c r="F62" i="162"/>
  <c r="G62" i="162"/>
  <c r="J62" i="162"/>
  <c r="D63" i="162"/>
  <c r="E63" i="162"/>
  <c r="H63" i="162"/>
  <c r="I63" i="162"/>
  <c r="J63" i="162"/>
  <c r="K63" i="162"/>
  <c r="L63" i="162"/>
  <c r="D64" i="162"/>
  <c r="E64" i="162"/>
  <c r="H64" i="162"/>
  <c r="I64" i="162"/>
  <c r="J64" i="162"/>
  <c r="K64" i="162"/>
  <c r="L64" i="162" s="1"/>
  <c r="D65" i="162"/>
  <c r="E65" i="162"/>
  <c r="H65" i="162"/>
  <c r="I65" i="162"/>
  <c r="J65" i="162"/>
  <c r="K65" i="162"/>
  <c r="L65" i="162"/>
  <c r="D66" i="162"/>
  <c r="E66" i="162"/>
  <c r="H66" i="162"/>
  <c r="I66" i="162"/>
  <c r="J66" i="162"/>
  <c r="K66" i="162"/>
  <c r="L66" i="162" s="1"/>
  <c r="I73" i="162"/>
  <c r="F4" i="161"/>
  <c r="G4" i="161"/>
  <c r="J4" i="161"/>
  <c r="K4" i="161"/>
  <c r="B7" i="161"/>
  <c r="F7" i="161"/>
  <c r="J7" i="161"/>
  <c r="B8" i="161"/>
  <c r="C8" i="161"/>
  <c r="E8" i="161"/>
  <c r="F8" i="161"/>
  <c r="G8" i="161"/>
  <c r="J8" i="161"/>
  <c r="D9" i="161"/>
  <c r="E9" i="161"/>
  <c r="H9" i="161"/>
  <c r="I9" i="161"/>
  <c r="J9" i="161"/>
  <c r="K9" i="161"/>
  <c r="L9" i="161"/>
  <c r="D10" i="161"/>
  <c r="E10" i="161"/>
  <c r="H10" i="161"/>
  <c r="I10" i="161"/>
  <c r="J10" i="161"/>
  <c r="K10" i="161"/>
  <c r="L10" i="161" s="1"/>
  <c r="D11" i="161"/>
  <c r="E11" i="161"/>
  <c r="H11" i="161"/>
  <c r="I11" i="161"/>
  <c r="J11" i="161"/>
  <c r="K11" i="161"/>
  <c r="L11" i="161"/>
  <c r="D12" i="161"/>
  <c r="E12" i="161"/>
  <c r="H12" i="161"/>
  <c r="I12" i="161"/>
  <c r="J12" i="161"/>
  <c r="K12" i="161"/>
  <c r="L12" i="161" s="1"/>
  <c r="D13" i="161"/>
  <c r="E13" i="161"/>
  <c r="H13" i="161"/>
  <c r="I13" i="161"/>
  <c r="J13" i="161"/>
  <c r="K13" i="161"/>
  <c r="L13" i="161"/>
  <c r="D14" i="161"/>
  <c r="E14" i="161"/>
  <c r="H14" i="161"/>
  <c r="I14" i="161"/>
  <c r="J14" i="161"/>
  <c r="K14" i="161"/>
  <c r="L14" i="161" s="1"/>
  <c r="D15" i="161"/>
  <c r="E15" i="161"/>
  <c r="H15" i="161"/>
  <c r="I15" i="161"/>
  <c r="J15" i="161"/>
  <c r="K15" i="161"/>
  <c r="L15" i="161"/>
  <c r="D16" i="161"/>
  <c r="E16" i="161"/>
  <c r="H16" i="161"/>
  <c r="I16" i="161"/>
  <c r="J16" i="161"/>
  <c r="K16" i="161"/>
  <c r="L16" i="161" s="1"/>
  <c r="D17" i="161"/>
  <c r="E17" i="161"/>
  <c r="H17" i="161"/>
  <c r="I17" i="161"/>
  <c r="J17" i="161"/>
  <c r="K17" i="161"/>
  <c r="L17" i="161"/>
  <c r="B18" i="161"/>
  <c r="C18" i="161"/>
  <c r="D18" i="161" s="1"/>
  <c r="F18" i="161"/>
  <c r="G18" i="161"/>
  <c r="H18" i="161" s="1"/>
  <c r="I18" i="161"/>
  <c r="J18" i="161"/>
  <c r="K18" i="161"/>
  <c r="L18" i="161" s="1"/>
  <c r="D19" i="161"/>
  <c r="E19" i="161"/>
  <c r="H19" i="161"/>
  <c r="I19" i="161"/>
  <c r="J19" i="161"/>
  <c r="K19" i="161"/>
  <c r="L19" i="161"/>
  <c r="D20" i="161"/>
  <c r="E20" i="161"/>
  <c r="H20" i="161"/>
  <c r="I20" i="161"/>
  <c r="J20" i="161"/>
  <c r="K20" i="161"/>
  <c r="L20" i="161" s="1"/>
  <c r="D21" i="161"/>
  <c r="E21" i="161"/>
  <c r="H21" i="161"/>
  <c r="I21" i="161"/>
  <c r="J21" i="161"/>
  <c r="K21" i="161"/>
  <c r="L21" i="161"/>
  <c r="D22" i="161"/>
  <c r="E22" i="161"/>
  <c r="H22" i="161"/>
  <c r="I22" i="161"/>
  <c r="J22" i="161"/>
  <c r="K22" i="161"/>
  <c r="L22" i="161" s="1"/>
  <c r="D23" i="161"/>
  <c r="E23" i="161"/>
  <c r="H23" i="161"/>
  <c r="I23" i="161"/>
  <c r="J23" i="161"/>
  <c r="K23" i="161"/>
  <c r="L23" i="161"/>
  <c r="D24" i="161"/>
  <c r="E24" i="161"/>
  <c r="H24" i="161"/>
  <c r="I24" i="161"/>
  <c r="J24" i="161"/>
  <c r="K24" i="161"/>
  <c r="L24" i="161" s="1"/>
  <c r="D25" i="161"/>
  <c r="E25" i="161"/>
  <c r="H25" i="161"/>
  <c r="I25" i="161"/>
  <c r="J25" i="161"/>
  <c r="K25" i="161"/>
  <c r="L25" i="161"/>
  <c r="D26" i="161"/>
  <c r="E26" i="161"/>
  <c r="H26" i="161"/>
  <c r="I26" i="161"/>
  <c r="J26" i="161"/>
  <c r="K26" i="161"/>
  <c r="L26" i="161" s="1"/>
  <c r="D27" i="161"/>
  <c r="E27" i="161"/>
  <c r="H27" i="161"/>
  <c r="I27" i="161"/>
  <c r="J27" i="161"/>
  <c r="K27" i="161"/>
  <c r="L27" i="161"/>
  <c r="D28" i="161"/>
  <c r="E28" i="161"/>
  <c r="H28" i="161"/>
  <c r="I28" i="161"/>
  <c r="J28" i="161"/>
  <c r="K28" i="161"/>
  <c r="L28" i="161" s="1"/>
  <c r="D29" i="161"/>
  <c r="E29" i="161"/>
  <c r="H29" i="161"/>
  <c r="I29" i="161"/>
  <c r="J29" i="161"/>
  <c r="K29" i="161"/>
  <c r="L29" i="161"/>
  <c r="D30" i="161"/>
  <c r="E30" i="161"/>
  <c r="H30" i="161"/>
  <c r="I30" i="161"/>
  <c r="J30" i="161"/>
  <c r="K30" i="161"/>
  <c r="L30" i="161" s="1"/>
  <c r="D31" i="161"/>
  <c r="E31" i="161"/>
  <c r="H31" i="161"/>
  <c r="I31" i="161"/>
  <c r="J31" i="161"/>
  <c r="K31" i="161"/>
  <c r="L31" i="161"/>
  <c r="D32" i="161"/>
  <c r="E32" i="161"/>
  <c r="H32" i="161"/>
  <c r="I32" i="161"/>
  <c r="J32" i="161"/>
  <c r="K32" i="161"/>
  <c r="L32" i="161" s="1"/>
  <c r="D33" i="161"/>
  <c r="E33" i="161"/>
  <c r="H33" i="161"/>
  <c r="I33" i="161"/>
  <c r="J33" i="161"/>
  <c r="K33" i="161"/>
  <c r="L33" i="161"/>
  <c r="D34" i="161"/>
  <c r="E34" i="161"/>
  <c r="H34" i="161"/>
  <c r="I34" i="161"/>
  <c r="J34" i="161"/>
  <c r="K34" i="161"/>
  <c r="L34" i="161" s="1"/>
  <c r="D35" i="161"/>
  <c r="E35" i="161"/>
  <c r="H35" i="161"/>
  <c r="I35" i="161"/>
  <c r="J35" i="161"/>
  <c r="K35" i="161"/>
  <c r="L35" i="161"/>
  <c r="D36" i="161"/>
  <c r="E36" i="161"/>
  <c r="H36" i="161"/>
  <c r="I36" i="161"/>
  <c r="J36" i="161"/>
  <c r="K36" i="161"/>
  <c r="L36" i="161" s="1"/>
  <c r="D37" i="161"/>
  <c r="E37" i="161"/>
  <c r="H37" i="161"/>
  <c r="I37" i="161"/>
  <c r="J37" i="161"/>
  <c r="K37" i="161"/>
  <c r="L37" i="161"/>
  <c r="B38" i="161"/>
  <c r="C38" i="161"/>
  <c r="D38" i="161" s="1"/>
  <c r="F38" i="161"/>
  <c r="G38" i="161"/>
  <c r="H38" i="161" s="1"/>
  <c r="I38" i="161"/>
  <c r="J38" i="161"/>
  <c r="K38" i="161"/>
  <c r="L38" i="161" s="1"/>
  <c r="D39" i="161"/>
  <c r="E39" i="161"/>
  <c r="H39" i="161"/>
  <c r="I39" i="161"/>
  <c r="J39" i="161"/>
  <c r="K39" i="161"/>
  <c r="L39" i="161"/>
  <c r="D40" i="161"/>
  <c r="E40" i="161"/>
  <c r="H40" i="161"/>
  <c r="I40" i="161"/>
  <c r="J40" i="161"/>
  <c r="K40" i="161"/>
  <c r="L40" i="161" s="1"/>
  <c r="B42" i="161"/>
  <c r="C42" i="161"/>
  <c r="E42" i="161"/>
  <c r="F42" i="161"/>
  <c r="G42" i="161"/>
  <c r="J42" i="161"/>
  <c r="D43" i="161"/>
  <c r="E43" i="161"/>
  <c r="H43" i="161"/>
  <c r="I43" i="161"/>
  <c r="J43" i="161"/>
  <c r="K43" i="161"/>
  <c r="L43" i="161"/>
  <c r="D44" i="161"/>
  <c r="E44" i="161"/>
  <c r="H44" i="161"/>
  <c r="I44" i="161"/>
  <c r="J44" i="161"/>
  <c r="K44" i="161"/>
  <c r="L44" i="161" s="1"/>
  <c r="D45" i="161"/>
  <c r="E45" i="161"/>
  <c r="H45" i="161"/>
  <c r="I45" i="161"/>
  <c r="J45" i="161"/>
  <c r="K45" i="161"/>
  <c r="L45" i="161"/>
  <c r="D46" i="161"/>
  <c r="E46" i="161"/>
  <c r="H46" i="161"/>
  <c r="I46" i="161"/>
  <c r="J46" i="161"/>
  <c r="K46" i="161"/>
  <c r="L46" i="161" s="1"/>
  <c r="D47" i="161"/>
  <c r="E47" i="161"/>
  <c r="H47" i="161"/>
  <c r="I47" i="161"/>
  <c r="J47" i="161"/>
  <c r="K47" i="161"/>
  <c r="L47" i="161"/>
  <c r="D48" i="161"/>
  <c r="E48" i="161"/>
  <c r="H48" i="161"/>
  <c r="I48" i="161"/>
  <c r="J48" i="161"/>
  <c r="K48" i="161"/>
  <c r="L48" i="161" s="1"/>
  <c r="D49" i="161"/>
  <c r="E49" i="161"/>
  <c r="H49" i="161"/>
  <c r="I49" i="161"/>
  <c r="J49" i="161"/>
  <c r="K49" i="161"/>
  <c r="L49" i="161"/>
  <c r="D50" i="161"/>
  <c r="E50" i="161"/>
  <c r="H50" i="161"/>
  <c r="I50" i="161"/>
  <c r="J50" i="161"/>
  <c r="K50" i="161"/>
  <c r="L50" i="161" s="1"/>
  <c r="D51" i="161"/>
  <c r="E51" i="161"/>
  <c r="H51" i="161"/>
  <c r="I51" i="161"/>
  <c r="J51" i="161"/>
  <c r="K51" i="161"/>
  <c r="L51" i="161"/>
  <c r="D52" i="161"/>
  <c r="E52" i="161"/>
  <c r="H52" i="161"/>
  <c r="I52" i="161"/>
  <c r="J52" i="161"/>
  <c r="K52" i="161"/>
  <c r="L52" i="161" s="1"/>
  <c r="D53" i="161"/>
  <c r="E53" i="161"/>
  <c r="H53" i="161"/>
  <c r="I53" i="161"/>
  <c r="J53" i="161"/>
  <c r="K53" i="161"/>
  <c r="L53" i="161"/>
  <c r="D54" i="161"/>
  <c r="E54" i="161"/>
  <c r="H54" i="161"/>
  <c r="I54" i="161"/>
  <c r="J54" i="161"/>
  <c r="K54" i="161"/>
  <c r="L54" i="161" s="1"/>
  <c r="D55" i="161"/>
  <c r="E55" i="161"/>
  <c r="H55" i="161"/>
  <c r="I55" i="161"/>
  <c r="J55" i="161"/>
  <c r="K55" i="161"/>
  <c r="L55" i="161"/>
  <c r="D56" i="161"/>
  <c r="E56" i="161"/>
  <c r="H56" i="161"/>
  <c r="I56" i="161"/>
  <c r="J56" i="161"/>
  <c r="K56" i="161"/>
  <c r="L56" i="161" s="1"/>
  <c r="D57" i="161"/>
  <c r="E57" i="161"/>
  <c r="H57" i="161"/>
  <c r="I57" i="161"/>
  <c r="J57" i="161"/>
  <c r="K57" i="161"/>
  <c r="L57" i="161"/>
  <c r="D58" i="161"/>
  <c r="E58" i="161"/>
  <c r="H58" i="161"/>
  <c r="I58" i="161"/>
  <c r="J58" i="161"/>
  <c r="K58" i="161"/>
  <c r="L58" i="161" s="1"/>
  <c r="D59" i="161"/>
  <c r="E59" i="161"/>
  <c r="H59" i="161"/>
  <c r="I59" i="161"/>
  <c r="J59" i="161"/>
  <c r="K59" i="161"/>
  <c r="L59" i="161"/>
  <c r="D60" i="161"/>
  <c r="E60" i="161"/>
  <c r="H60" i="161"/>
  <c r="I60" i="161"/>
  <c r="J60" i="161"/>
  <c r="K60" i="161"/>
  <c r="L60" i="161" s="1"/>
  <c r="D61" i="161"/>
  <c r="E61" i="161"/>
  <c r="H61" i="161"/>
  <c r="I61" i="161"/>
  <c r="J61" i="161"/>
  <c r="K61" i="161"/>
  <c r="L61" i="161"/>
  <c r="B67" i="161"/>
  <c r="E67" i="161" s="1"/>
  <c r="C67" i="161"/>
  <c r="D67" i="161"/>
  <c r="F67" i="161"/>
  <c r="G67" i="161"/>
  <c r="H67" i="161"/>
  <c r="K67" i="161"/>
  <c r="D68" i="161"/>
  <c r="E68" i="161"/>
  <c r="H68" i="161"/>
  <c r="I68" i="161"/>
  <c r="J68" i="161"/>
  <c r="K68" i="161"/>
  <c r="L68" i="161" s="1"/>
  <c r="D69" i="161"/>
  <c r="E69" i="161"/>
  <c r="H69" i="161"/>
  <c r="I69" i="161"/>
  <c r="J69" i="161"/>
  <c r="K69" i="161"/>
  <c r="L69" i="161"/>
  <c r="D70" i="161"/>
  <c r="E70" i="161"/>
  <c r="H70" i="161"/>
  <c r="I70" i="161"/>
  <c r="J70" i="161"/>
  <c r="K70" i="161"/>
  <c r="L70" i="161" s="1"/>
  <c r="D71" i="161"/>
  <c r="E71" i="161"/>
  <c r="H71" i="161"/>
  <c r="I71" i="161"/>
  <c r="J71" i="161"/>
  <c r="K71" i="161"/>
  <c r="L71" i="161"/>
  <c r="D72" i="161"/>
  <c r="E72" i="161"/>
  <c r="H72" i="161"/>
  <c r="I72" i="161"/>
  <c r="J72" i="161"/>
  <c r="K72" i="161"/>
  <c r="L72" i="161" s="1"/>
  <c r="D73" i="161"/>
  <c r="E73" i="161"/>
  <c r="H73" i="161"/>
  <c r="I73" i="161"/>
  <c r="J73" i="161"/>
  <c r="K73" i="161"/>
  <c r="L73" i="161"/>
  <c r="B74" i="161"/>
  <c r="C74" i="161"/>
  <c r="F74" i="161"/>
  <c r="G74" i="161"/>
  <c r="H74" i="161" s="1"/>
  <c r="I74" i="161"/>
  <c r="J74" i="161"/>
  <c r="D75" i="161"/>
  <c r="E75" i="161"/>
  <c r="H75" i="161"/>
  <c r="I75" i="161"/>
  <c r="J75" i="161"/>
  <c r="K75" i="161"/>
  <c r="L75" i="161"/>
  <c r="B63" i="161"/>
  <c r="C63" i="161"/>
  <c r="F63" i="161"/>
  <c r="B64" i="161"/>
  <c r="C64" i="161"/>
  <c r="F64" i="161"/>
  <c r="F65" i="161"/>
  <c r="G65" i="161"/>
  <c r="F66" i="161"/>
  <c r="G66" i="161"/>
  <c r="G3" i="160"/>
  <c r="H3" i="160"/>
  <c r="C8" i="160"/>
  <c r="D8" i="160"/>
  <c r="G8" i="160"/>
  <c r="H8" i="160"/>
  <c r="J8" i="160"/>
  <c r="C9" i="160"/>
  <c r="D9" i="160"/>
  <c r="G9" i="160"/>
  <c r="H9" i="160"/>
  <c r="J9" i="160"/>
  <c r="C10" i="160"/>
  <c r="D10" i="160"/>
  <c r="G10" i="160"/>
  <c r="H10" i="160"/>
  <c r="J10" i="160"/>
  <c r="C11" i="160"/>
  <c r="D11" i="160"/>
  <c r="G11" i="160"/>
  <c r="H11" i="160"/>
  <c r="J11" i="160"/>
  <c r="C13" i="160"/>
  <c r="D13" i="160"/>
  <c r="G13" i="160"/>
  <c r="H13" i="160"/>
  <c r="J13" i="160"/>
  <c r="C14" i="160"/>
  <c r="D14" i="160"/>
  <c r="G14" i="160"/>
  <c r="H14" i="160"/>
  <c r="J14" i="160"/>
  <c r="C15" i="160"/>
  <c r="D15" i="160"/>
  <c r="G15" i="160"/>
  <c r="H15" i="160"/>
  <c r="J15" i="160"/>
  <c r="C16" i="160"/>
  <c r="D16" i="160"/>
  <c r="G16" i="160"/>
  <c r="H16" i="160"/>
  <c r="J16" i="160"/>
  <c r="C18" i="160"/>
  <c r="D18" i="160"/>
  <c r="G18" i="160"/>
  <c r="H18" i="160"/>
  <c r="J18" i="160"/>
  <c r="C19" i="160"/>
  <c r="D19" i="160"/>
  <c r="G19" i="160"/>
  <c r="H19" i="160"/>
  <c r="J19" i="160"/>
  <c r="C20" i="160"/>
  <c r="D20" i="160"/>
  <c r="G20" i="160"/>
  <c r="H20" i="160"/>
  <c r="J20" i="160"/>
  <c r="C21" i="160"/>
  <c r="D21" i="160"/>
  <c r="G21" i="160"/>
  <c r="H21" i="160"/>
  <c r="J21" i="160"/>
  <c r="C23" i="160"/>
  <c r="D23" i="160"/>
  <c r="F23" i="160" s="1"/>
  <c r="G23" i="160"/>
  <c r="H23" i="160"/>
  <c r="C24" i="160"/>
  <c r="D24" i="160"/>
  <c r="F24" i="160"/>
  <c r="G24" i="160"/>
  <c r="H24" i="160"/>
  <c r="I24" i="160" s="1"/>
  <c r="C25" i="160"/>
  <c r="D25" i="160"/>
  <c r="G25" i="160"/>
  <c r="H25" i="160"/>
  <c r="C26" i="160"/>
  <c r="D26" i="160"/>
  <c r="F26" i="160"/>
  <c r="G26" i="160"/>
  <c r="H26" i="160"/>
  <c r="I26" i="160" s="1"/>
  <c r="C28" i="160"/>
  <c r="D28" i="160"/>
  <c r="F28" i="160"/>
  <c r="G28" i="160"/>
  <c r="H28" i="160"/>
  <c r="I28" i="160" s="1"/>
  <c r="C29" i="160"/>
  <c r="D29" i="160"/>
  <c r="G29" i="160"/>
  <c r="H29" i="160"/>
  <c r="C30" i="160"/>
  <c r="D30" i="160"/>
  <c r="F30" i="160"/>
  <c r="G30" i="160"/>
  <c r="H30" i="160"/>
  <c r="I30" i="160" s="1"/>
  <c r="C31" i="160"/>
  <c r="D31" i="160"/>
  <c r="G31" i="160"/>
  <c r="H31" i="160"/>
  <c r="C34" i="160"/>
  <c r="D34" i="160"/>
  <c r="G34" i="160"/>
  <c r="H34" i="160"/>
  <c r="F4" i="159"/>
  <c r="G4" i="159"/>
  <c r="J4" i="159"/>
  <c r="K4" i="159"/>
  <c r="B9" i="159"/>
  <c r="C9" i="159"/>
  <c r="D9" i="159"/>
  <c r="F9" i="159"/>
  <c r="G9" i="159"/>
  <c r="H9" i="159" s="1"/>
  <c r="B10" i="159"/>
  <c r="C10" i="159"/>
  <c r="F10" i="159"/>
  <c r="G10" i="159"/>
  <c r="J10" i="159"/>
  <c r="B11" i="159"/>
  <c r="C11" i="159"/>
  <c r="D11" i="159" s="1"/>
  <c r="F11" i="159"/>
  <c r="G11" i="159"/>
  <c r="H11" i="159"/>
  <c r="K11" i="159"/>
  <c r="B12" i="159"/>
  <c r="C12" i="159"/>
  <c r="F12" i="159"/>
  <c r="G12" i="159"/>
  <c r="I12" i="159"/>
  <c r="K12" i="159"/>
  <c r="B13" i="159"/>
  <c r="C13" i="159"/>
  <c r="F13" i="159"/>
  <c r="I13" i="159" s="1"/>
  <c r="G13" i="159"/>
  <c r="H13" i="159"/>
  <c r="B14" i="159"/>
  <c r="J14" i="159" s="1"/>
  <c r="C14" i="159"/>
  <c r="E14" i="159"/>
  <c r="F14" i="159"/>
  <c r="G14" i="159"/>
  <c r="H14" i="159" s="1"/>
  <c r="B15" i="159"/>
  <c r="E15" i="159" s="1"/>
  <c r="C15" i="159"/>
  <c r="D15" i="159"/>
  <c r="F15" i="159"/>
  <c r="G15" i="159"/>
  <c r="J15" i="159"/>
  <c r="B16" i="159"/>
  <c r="C16" i="159"/>
  <c r="F16" i="159"/>
  <c r="G16" i="159"/>
  <c r="J16" i="159"/>
  <c r="B17" i="159"/>
  <c r="E17" i="159" s="1"/>
  <c r="C17" i="159"/>
  <c r="D17" i="159"/>
  <c r="F17" i="159"/>
  <c r="G17" i="159"/>
  <c r="H17" i="159" s="1"/>
  <c r="B19" i="159"/>
  <c r="C19" i="159"/>
  <c r="D19" i="159"/>
  <c r="F19" i="159"/>
  <c r="G19" i="159"/>
  <c r="H19" i="159" s="1"/>
  <c r="B20" i="159"/>
  <c r="C20" i="159"/>
  <c r="F20" i="159"/>
  <c r="G20" i="159"/>
  <c r="J20" i="159"/>
  <c r="B21" i="159"/>
  <c r="C21" i="159"/>
  <c r="D21" i="159" s="1"/>
  <c r="F21" i="159"/>
  <c r="G21" i="159"/>
  <c r="H21" i="159"/>
  <c r="K21" i="159"/>
  <c r="B22" i="159"/>
  <c r="C22" i="159"/>
  <c r="F22" i="159"/>
  <c r="G22" i="159"/>
  <c r="I22" i="159"/>
  <c r="K22" i="159"/>
  <c r="B23" i="159"/>
  <c r="C23" i="159"/>
  <c r="F23" i="159"/>
  <c r="I23" i="159" s="1"/>
  <c r="G23" i="159"/>
  <c r="H23" i="159"/>
  <c r="B24" i="159"/>
  <c r="J24" i="159" s="1"/>
  <c r="C24" i="159"/>
  <c r="E24" i="159"/>
  <c r="F24" i="159"/>
  <c r="G24" i="159"/>
  <c r="H24" i="159" s="1"/>
  <c r="B25" i="159"/>
  <c r="E25" i="159" s="1"/>
  <c r="C25" i="159"/>
  <c r="D25" i="159"/>
  <c r="F25" i="159"/>
  <c r="G25" i="159"/>
  <c r="H25" i="159" s="1"/>
  <c r="J25" i="159"/>
  <c r="K25" i="159"/>
  <c r="L25" i="159"/>
  <c r="B26" i="159"/>
  <c r="C26" i="159"/>
  <c r="D26" i="159" s="1"/>
  <c r="F26" i="159"/>
  <c r="G26" i="159"/>
  <c r="H26" i="159" s="1"/>
  <c r="J26" i="159"/>
  <c r="B27" i="159"/>
  <c r="E27" i="159" s="1"/>
  <c r="C27" i="159"/>
  <c r="D27" i="159"/>
  <c r="F27" i="159"/>
  <c r="G27" i="159"/>
  <c r="H27" i="159" s="1"/>
  <c r="K27" i="159"/>
  <c r="B28" i="159"/>
  <c r="C28" i="159"/>
  <c r="D28" i="159" s="1"/>
  <c r="F28" i="159"/>
  <c r="G28" i="159"/>
  <c r="J28" i="159"/>
  <c r="D29" i="159"/>
  <c r="E29" i="159"/>
  <c r="H29" i="159"/>
  <c r="I29" i="159"/>
  <c r="J29" i="159"/>
  <c r="K29" i="159"/>
  <c r="L29" i="159"/>
  <c r="B30" i="159"/>
  <c r="J30" i="159" s="1"/>
  <c r="C30" i="159"/>
  <c r="F30" i="159"/>
  <c r="G30" i="159"/>
  <c r="I30" i="159"/>
  <c r="K30" i="159"/>
  <c r="B31" i="159"/>
  <c r="C31" i="159"/>
  <c r="D31" i="159" s="1"/>
  <c r="F31" i="159"/>
  <c r="I31" i="159" s="1"/>
  <c r="G31" i="159"/>
  <c r="H31" i="159"/>
  <c r="B32" i="159"/>
  <c r="J32" i="159" s="1"/>
  <c r="C32" i="159"/>
  <c r="E32" i="159"/>
  <c r="F32" i="159"/>
  <c r="G32" i="159"/>
  <c r="H32" i="159" s="1"/>
  <c r="B33" i="159"/>
  <c r="E33" i="159" s="1"/>
  <c r="C33" i="159"/>
  <c r="D33" i="159"/>
  <c r="F33" i="159"/>
  <c r="G33" i="159"/>
  <c r="H33" i="159" s="1"/>
  <c r="J33" i="159"/>
  <c r="B34" i="159"/>
  <c r="C34" i="159"/>
  <c r="D34" i="159" s="1"/>
  <c r="F34" i="159"/>
  <c r="G34" i="159"/>
  <c r="H34" i="159" s="1"/>
  <c r="J34" i="159"/>
  <c r="B35" i="159"/>
  <c r="E35" i="159" s="1"/>
  <c r="C35" i="159"/>
  <c r="D35" i="159"/>
  <c r="F35" i="159"/>
  <c r="G35" i="159"/>
  <c r="H35" i="159" s="1"/>
  <c r="K35" i="159"/>
  <c r="B36" i="159"/>
  <c r="C36" i="159"/>
  <c r="D36" i="159" s="1"/>
  <c r="F36" i="159"/>
  <c r="I36" i="159" s="1"/>
  <c r="G36" i="159"/>
  <c r="H36" i="159"/>
  <c r="K36" i="159"/>
  <c r="B37" i="159"/>
  <c r="C37" i="159"/>
  <c r="E37" i="159"/>
  <c r="F37" i="159"/>
  <c r="G37" i="159"/>
  <c r="H37" i="159" s="1"/>
  <c r="J37" i="159"/>
  <c r="B39" i="159"/>
  <c r="C39" i="159"/>
  <c r="E39" i="159"/>
  <c r="F39" i="159"/>
  <c r="G39" i="159"/>
  <c r="J39" i="159"/>
  <c r="B40" i="159"/>
  <c r="E40" i="159" s="1"/>
  <c r="C40" i="159"/>
  <c r="D40" i="159"/>
  <c r="F40" i="159"/>
  <c r="G40" i="159"/>
  <c r="H40" i="159" s="1"/>
  <c r="J40" i="159"/>
  <c r="B43" i="159"/>
  <c r="C43" i="159"/>
  <c r="F43" i="159"/>
  <c r="J43" i="159" s="1"/>
  <c r="G43" i="159"/>
  <c r="I43" i="159"/>
  <c r="K43" i="159"/>
  <c r="B44" i="159"/>
  <c r="C44" i="159"/>
  <c r="D44" i="159" s="1"/>
  <c r="F44" i="159"/>
  <c r="I44" i="159" s="1"/>
  <c r="G44" i="159"/>
  <c r="H44" i="159"/>
  <c r="K44" i="159"/>
  <c r="B45" i="159"/>
  <c r="C45" i="159"/>
  <c r="E45" i="159"/>
  <c r="F45" i="159"/>
  <c r="G45" i="159"/>
  <c r="H45" i="159" s="1"/>
  <c r="J45" i="159"/>
  <c r="B46" i="159"/>
  <c r="E46" i="159" s="1"/>
  <c r="C46" i="159"/>
  <c r="D46" i="159"/>
  <c r="F46" i="159"/>
  <c r="G46" i="159"/>
  <c r="H46" i="159" s="1"/>
  <c r="J46" i="159"/>
  <c r="B47" i="159"/>
  <c r="C47" i="159"/>
  <c r="D47" i="159" s="1"/>
  <c r="F47" i="159"/>
  <c r="J47" i="159" s="1"/>
  <c r="G47" i="159"/>
  <c r="I47" i="159"/>
  <c r="K47" i="159"/>
  <c r="B48" i="159"/>
  <c r="C48" i="159"/>
  <c r="D48" i="159" s="1"/>
  <c r="F48" i="159"/>
  <c r="I48" i="159" s="1"/>
  <c r="G48" i="159"/>
  <c r="H48" i="159"/>
  <c r="K48" i="159"/>
  <c r="B49" i="159"/>
  <c r="C49" i="159"/>
  <c r="E49" i="159"/>
  <c r="F49" i="159"/>
  <c r="G49" i="159"/>
  <c r="H49" i="159" s="1"/>
  <c r="J49" i="159"/>
  <c r="B50" i="159"/>
  <c r="E50" i="159" s="1"/>
  <c r="C50" i="159"/>
  <c r="D50" i="159"/>
  <c r="F50" i="159"/>
  <c r="G50" i="159"/>
  <c r="H50" i="159" s="1"/>
  <c r="J50" i="159"/>
  <c r="B51" i="159"/>
  <c r="C51" i="159"/>
  <c r="D51" i="159" s="1"/>
  <c r="F51" i="159"/>
  <c r="J51" i="159" s="1"/>
  <c r="G51" i="159"/>
  <c r="I51" i="159"/>
  <c r="K51" i="159"/>
  <c r="B52" i="159"/>
  <c r="C52" i="159"/>
  <c r="D52" i="159" s="1"/>
  <c r="F52" i="159"/>
  <c r="I52" i="159" s="1"/>
  <c r="G52" i="159"/>
  <c r="H52" i="159"/>
  <c r="K52" i="159"/>
  <c r="B53" i="159"/>
  <c r="C53" i="159"/>
  <c r="E53" i="159"/>
  <c r="F53" i="159"/>
  <c r="G53" i="159"/>
  <c r="H53" i="159" s="1"/>
  <c r="J53" i="159"/>
  <c r="B54" i="159"/>
  <c r="E54" i="159" s="1"/>
  <c r="C54" i="159"/>
  <c r="D54" i="159"/>
  <c r="F54" i="159"/>
  <c r="G54" i="159"/>
  <c r="H54" i="159" s="1"/>
  <c r="J54" i="159"/>
  <c r="B55" i="159"/>
  <c r="C55" i="159"/>
  <c r="D55" i="159" s="1"/>
  <c r="F55" i="159"/>
  <c r="J55" i="159" s="1"/>
  <c r="G55" i="159"/>
  <c r="I55" i="159"/>
  <c r="K55" i="159"/>
  <c r="B56" i="159"/>
  <c r="C56" i="159"/>
  <c r="D56" i="159" s="1"/>
  <c r="F56" i="159"/>
  <c r="I56" i="159" s="1"/>
  <c r="G56" i="159"/>
  <c r="H56" i="159"/>
  <c r="K56" i="159"/>
  <c r="B57" i="159"/>
  <c r="C57" i="159"/>
  <c r="E57" i="159"/>
  <c r="F57" i="159"/>
  <c r="G57" i="159"/>
  <c r="H57" i="159" s="1"/>
  <c r="J57" i="159"/>
  <c r="B58" i="159"/>
  <c r="E58" i="159" s="1"/>
  <c r="C58" i="159"/>
  <c r="D58" i="159"/>
  <c r="F58" i="159"/>
  <c r="G58" i="159"/>
  <c r="H58" i="159" s="1"/>
  <c r="J58" i="159"/>
  <c r="B59" i="159"/>
  <c r="C59" i="159"/>
  <c r="D59" i="159" s="1"/>
  <c r="F59" i="159"/>
  <c r="J59" i="159" s="1"/>
  <c r="G59" i="159"/>
  <c r="I59" i="159"/>
  <c r="K59" i="159"/>
  <c r="B60" i="159"/>
  <c r="C60" i="159"/>
  <c r="D60" i="159" s="1"/>
  <c r="F60" i="159"/>
  <c r="I60" i="159" s="1"/>
  <c r="G60" i="159"/>
  <c r="K60" i="159"/>
  <c r="B61" i="159"/>
  <c r="C61" i="159"/>
  <c r="E61" i="159"/>
  <c r="F61" i="159"/>
  <c r="G61" i="159"/>
  <c r="H61" i="159" s="1"/>
  <c r="J61" i="159"/>
  <c r="B62" i="159"/>
  <c r="E62" i="159" s="1"/>
  <c r="C62" i="159"/>
  <c r="D62" i="159"/>
  <c r="F62" i="159"/>
  <c r="I62" i="159" s="1"/>
  <c r="G62" i="159"/>
  <c r="H62" i="159"/>
  <c r="J62" i="159"/>
  <c r="K62" i="159"/>
  <c r="L62" i="159"/>
  <c r="D63" i="159"/>
  <c r="E63" i="159"/>
  <c r="H63" i="159"/>
  <c r="I63" i="159"/>
  <c r="J63" i="159"/>
  <c r="K63" i="159"/>
  <c r="L63" i="159" s="1"/>
  <c r="D64" i="159"/>
  <c r="E64" i="159"/>
  <c r="H64" i="159"/>
  <c r="I64" i="159"/>
  <c r="J64" i="159"/>
  <c r="K64" i="159"/>
  <c r="L64" i="159"/>
  <c r="D65" i="159"/>
  <c r="E65" i="159"/>
  <c r="H65" i="159"/>
  <c r="I65" i="159"/>
  <c r="J65" i="159"/>
  <c r="K65" i="159"/>
  <c r="L65" i="159" s="1"/>
  <c r="D66" i="159"/>
  <c r="E66" i="159"/>
  <c r="H66" i="159"/>
  <c r="I66" i="159"/>
  <c r="J66" i="159"/>
  <c r="K66" i="159"/>
  <c r="L66" i="159"/>
  <c r="F4" i="158"/>
  <c r="G4" i="158"/>
  <c r="J4" i="158"/>
  <c r="K4" i="158"/>
  <c r="B7" i="158"/>
  <c r="F7" i="158"/>
  <c r="J7" i="158"/>
  <c r="B8" i="158"/>
  <c r="C8" i="158"/>
  <c r="E8" i="158"/>
  <c r="F8" i="158"/>
  <c r="G8" i="158"/>
  <c r="J8" i="158"/>
  <c r="D9" i="158"/>
  <c r="E9" i="158"/>
  <c r="H9" i="158"/>
  <c r="I9" i="158"/>
  <c r="J9" i="158"/>
  <c r="K9" i="158"/>
  <c r="L9" i="158"/>
  <c r="D10" i="158"/>
  <c r="E10" i="158"/>
  <c r="H10" i="158"/>
  <c r="I10" i="158"/>
  <c r="J10" i="158"/>
  <c r="K10" i="158"/>
  <c r="L10" i="158" s="1"/>
  <c r="D11" i="158"/>
  <c r="E11" i="158"/>
  <c r="H11" i="158"/>
  <c r="I11" i="158"/>
  <c r="J11" i="158"/>
  <c r="K11" i="158"/>
  <c r="L11" i="158"/>
  <c r="D12" i="158"/>
  <c r="E12" i="158"/>
  <c r="H12" i="158"/>
  <c r="I12" i="158"/>
  <c r="J12" i="158"/>
  <c r="K12" i="158"/>
  <c r="L12" i="158" s="1"/>
  <c r="D13" i="158"/>
  <c r="E13" i="158"/>
  <c r="H13" i="158"/>
  <c r="I13" i="158"/>
  <c r="J13" i="158"/>
  <c r="K13" i="158"/>
  <c r="L13" i="158"/>
  <c r="D14" i="158"/>
  <c r="E14" i="158"/>
  <c r="H14" i="158"/>
  <c r="I14" i="158"/>
  <c r="J14" i="158"/>
  <c r="K14" i="158"/>
  <c r="L14" i="158" s="1"/>
  <c r="D15" i="158"/>
  <c r="E15" i="158"/>
  <c r="H15" i="158"/>
  <c r="I15" i="158"/>
  <c r="J15" i="158"/>
  <c r="K15" i="158"/>
  <c r="L15" i="158"/>
  <c r="D16" i="158"/>
  <c r="E16" i="158"/>
  <c r="H16" i="158"/>
  <c r="I16" i="158"/>
  <c r="J16" i="158"/>
  <c r="K16" i="158"/>
  <c r="L16" i="158" s="1"/>
  <c r="D17" i="158"/>
  <c r="E17" i="158"/>
  <c r="H17" i="158"/>
  <c r="I17" i="158"/>
  <c r="J17" i="158"/>
  <c r="K17" i="158"/>
  <c r="L17" i="158"/>
  <c r="B18" i="158"/>
  <c r="C18" i="158"/>
  <c r="D18" i="158" s="1"/>
  <c r="F18" i="158"/>
  <c r="G18" i="158"/>
  <c r="H18" i="158" s="1"/>
  <c r="I18" i="158"/>
  <c r="J18" i="158"/>
  <c r="K18" i="158"/>
  <c r="L18" i="158" s="1"/>
  <c r="D19" i="158"/>
  <c r="E19" i="158"/>
  <c r="H19" i="158"/>
  <c r="I19" i="158"/>
  <c r="J19" i="158"/>
  <c r="K19" i="158"/>
  <c r="L19" i="158"/>
  <c r="D20" i="158"/>
  <c r="E20" i="158"/>
  <c r="H20" i="158"/>
  <c r="I20" i="158"/>
  <c r="J20" i="158"/>
  <c r="K20" i="158"/>
  <c r="L20" i="158" s="1"/>
  <c r="D21" i="158"/>
  <c r="E21" i="158"/>
  <c r="H21" i="158"/>
  <c r="I21" i="158"/>
  <c r="J21" i="158"/>
  <c r="K21" i="158"/>
  <c r="L21" i="158"/>
  <c r="D22" i="158"/>
  <c r="E22" i="158"/>
  <c r="H22" i="158"/>
  <c r="I22" i="158"/>
  <c r="J22" i="158"/>
  <c r="K22" i="158"/>
  <c r="L22" i="158" s="1"/>
  <c r="D23" i="158"/>
  <c r="E23" i="158"/>
  <c r="H23" i="158"/>
  <c r="I23" i="158"/>
  <c r="J23" i="158"/>
  <c r="K23" i="158"/>
  <c r="L23" i="158"/>
  <c r="D24" i="158"/>
  <c r="E24" i="158"/>
  <c r="H24" i="158"/>
  <c r="I24" i="158"/>
  <c r="J24" i="158"/>
  <c r="K24" i="158"/>
  <c r="L24" i="158" s="1"/>
  <c r="D25" i="158"/>
  <c r="E25" i="158"/>
  <c r="H25" i="158"/>
  <c r="I25" i="158"/>
  <c r="J25" i="158"/>
  <c r="K25" i="158"/>
  <c r="L25" i="158"/>
  <c r="D26" i="158"/>
  <c r="E26" i="158"/>
  <c r="H26" i="158"/>
  <c r="I26" i="158"/>
  <c r="J26" i="158"/>
  <c r="K26" i="158"/>
  <c r="L26" i="158" s="1"/>
  <c r="D27" i="158"/>
  <c r="E27" i="158"/>
  <c r="H27" i="158"/>
  <c r="I27" i="158"/>
  <c r="J27" i="158"/>
  <c r="K27" i="158"/>
  <c r="L27" i="158"/>
  <c r="D28" i="158"/>
  <c r="E28" i="158"/>
  <c r="H28" i="158"/>
  <c r="I28" i="158"/>
  <c r="J28" i="158"/>
  <c r="K28" i="158"/>
  <c r="L28" i="158" s="1"/>
  <c r="D29" i="158"/>
  <c r="E29" i="158"/>
  <c r="H29" i="158"/>
  <c r="I29" i="158"/>
  <c r="J29" i="158"/>
  <c r="K29" i="158"/>
  <c r="L29" i="158"/>
  <c r="D30" i="158"/>
  <c r="E30" i="158"/>
  <c r="H30" i="158"/>
  <c r="I30" i="158"/>
  <c r="J30" i="158"/>
  <c r="K30" i="158"/>
  <c r="L30" i="158" s="1"/>
  <c r="D31" i="158"/>
  <c r="E31" i="158"/>
  <c r="H31" i="158"/>
  <c r="I31" i="158"/>
  <c r="J31" i="158"/>
  <c r="K31" i="158"/>
  <c r="L31" i="158"/>
  <c r="D32" i="158"/>
  <c r="E32" i="158"/>
  <c r="H32" i="158"/>
  <c r="I32" i="158"/>
  <c r="J32" i="158"/>
  <c r="K32" i="158"/>
  <c r="L32" i="158" s="1"/>
  <c r="D33" i="158"/>
  <c r="E33" i="158"/>
  <c r="H33" i="158"/>
  <c r="I33" i="158"/>
  <c r="J33" i="158"/>
  <c r="K33" i="158"/>
  <c r="L33" i="158"/>
  <c r="D34" i="158"/>
  <c r="E34" i="158"/>
  <c r="H34" i="158"/>
  <c r="I34" i="158"/>
  <c r="J34" i="158"/>
  <c r="K34" i="158"/>
  <c r="L34" i="158" s="1"/>
  <c r="D35" i="158"/>
  <c r="E35" i="158"/>
  <c r="H35" i="158"/>
  <c r="I35" i="158"/>
  <c r="J35" i="158"/>
  <c r="K35" i="158"/>
  <c r="L35" i="158"/>
  <c r="D36" i="158"/>
  <c r="E36" i="158"/>
  <c r="H36" i="158"/>
  <c r="I36" i="158"/>
  <c r="J36" i="158"/>
  <c r="K36" i="158"/>
  <c r="L36" i="158" s="1"/>
  <c r="D37" i="158"/>
  <c r="E37" i="158"/>
  <c r="H37" i="158"/>
  <c r="I37" i="158"/>
  <c r="J37" i="158"/>
  <c r="K37" i="158"/>
  <c r="L37" i="158"/>
  <c r="B38" i="158"/>
  <c r="C38" i="158"/>
  <c r="D38" i="158" s="1"/>
  <c r="F38" i="158"/>
  <c r="G38" i="158"/>
  <c r="H38" i="158" s="1"/>
  <c r="I38" i="158"/>
  <c r="J38" i="158"/>
  <c r="K38" i="158"/>
  <c r="L38" i="158" s="1"/>
  <c r="D39" i="158"/>
  <c r="E39" i="158"/>
  <c r="H39" i="158"/>
  <c r="I39" i="158"/>
  <c r="J39" i="158"/>
  <c r="K39" i="158"/>
  <c r="L39" i="158"/>
  <c r="D40" i="158"/>
  <c r="E40" i="158"/>
  <c r="H40" i="158"/>
  <c r="I40" i="158"/>
  <c r="J40" i="158"/>
  <c r="K40" i="158"/>
  <c r="L40" i="158" s="1"/>
  <c r="B43" i="158"/>
  <c r="D43" i="158" s="1"/>
  <c r="C43" i="158"/>
  <c r="F43" i="158"/>
  <c r="G43" i="158"/>
  <c r="H43" i="158" s="1"/>
  <c r="B44" i="158"/>
  <c r="C44" i="158"/>
  <c r="D44" i="158" s="1"/>
  <c r="F44" i="158"/>
  <c r="J44" i="158" s="1"/>
  <c r="G44" i="158"/>
  <c r="B45" i="158"/>
  <c r="C45" i="158"/>
  <c r="D45" i="158" s="1"/>
  <c r="F45" i="158"/>
  <c r="I45" i="158" s="1"/>
  <c r="G45" i="158"/>
  <c r="K45" i="158"/>
  <c r="B46" i="158"/>
  <c r="J46" i="158" s="1"/>
  <c r="C46" i="158"/>
  <c r="F46" i="158"/>
  <c r="G46" i="158"/>
  <c r="I46" i="158"/>
  <c r="K46" i="158"/>
  <c r="B47" i="158"/>
  <c r="C47" i="158"/>
  <c r="D47" i="158" s="1"/>
  <c r="F47" i="158"/>
  <c r="I47" i="158" s="1"/>
  <c r="G47" i="158"/>
  <c r="H47" i="158"/>
  <c r="B48" i="158"/>
  <c r="J48" i="158" s="1"/>
  <c r="C48" i="158"/>
  <c r="F48" i="158"/>
  <c r="G48" i="158"/>
  <c r="H48" i="158" s="1"/>
  <c r="B49" i="158"/>
  <c r="E49" i="158" s="1"/>
  <c r="C49" i="158"/>
  <c r="D49" i="158"/>
  <c r="F49" i="158"/>
  <c r="G49" i="158"/>
  <c r="H49" i="158" s="1"/>
  <c r="J49" i="158"/>
  <c r="B50" i="158"/>
  <c r="C50" i="158"/>
  <c r="D50" i="158" s="1"/>
  <c r="F50" i="158"/>
  <c r="G50" i="158"/>
  <c r="H50" i="158" s="1"/>
  <c r="J50" i="158"/>
  <c r="B51" i="158"/>
  <c r="E51" i="158" s="1"/>
  <c r="C51" i="158"/>
  <c r="F51" i="158"/>
  <c r="G51" i="158"/>
  <c r="H51" i="158" s="1"/>
  <c r="B52" i="158"/>
  <c r="C52" i="158"/>
  <c r="D52" i="158" s="1"/>
  <c r="F52" i="158"/>
  <c r="G52" i="158"/>
  <c r="J52" i="158"/>
  <c r="B53" i="158"/>
  <c r="C53" i="158"/>
  <c r="D53" i="158" s="1"/>
  <c r="F53" i="158"/>
  <c r="I53" i="158" s="1"/>
  <c r="G53" i="158"/>
  <c r="K53" i="158"/>
  <c r="B54" i="158"/>
  <c r="J54" i="158" s="1"/>
  <c r="C54" i="158"/>
  <c r="F54" i="158"/>
  <c r="G54" i="158"/>
  <c r="I54" i="158"/>
  <c r="K54" i="158"/>
  <c r="B55" i="158"/>
  <c r="C55" i="158"/>
  <c r="D55" i="158" s="1"/>
  <c r="F55" i="158"/>
  <c r="I55" i="158" s="1"/>
  <c r="G55" i="158"/>
  <c r="H55" i="158"/>
  <c r="B56" i="158"/>
  <c r="J56" i="158" s="1"/>
  <c r="C56" i="158"/>
  <c r="E56" i="158"/>
  <c r="F56" i="158"/>
  <c r="G56" i="158"/>
  <c r="H56" i="158" s="1"/>
  <c r="B57" i="158"/>
  <c r="E57" i="158" s="1"/>
  <c r="C57" i="158"/>
  <c r="D57" i="158"/>
  <c r="F57" i="158"/>
  <c r="G57" i="158"/>
  <c r="B58" i="158"/>
  <c r="C58" i="158"/>
  <c r="F58" i="158"/>
  <c r="G58" i="158"/>
  <c r="J58" i="158"/>
  <c r="B59" i="158"/>
  <c r="J59" i="158" s="1"/>
  <c r="C59" i="158"/>
  <c r="E59" i="158"/>
  <c r="F59" i="158"/>
  <c r="G59" i="158"/>
  <c r="B60" i="158"/>
  <c r="E60" i="158" s="1"/>
  <c r="C60" i="158"/>
  <c r="D60" i="158"/>
  <c r="F60" i="158"/>
  <c r="G60" i="158"/>
  <c r="B61" i="158"/>
  <c r="C61" i="158"/>
  <c r="F61" i="158"/>
  <c r="J61" i="158" s="1"/>
  <c r="G61" i="158"/>
  <c r="I61" i="158"/>
  <c r="K61" i="158"/>
  <c r="L61" i="158" s="1"/>
  <c r="B62" i="158"/>
  <c r="E62" i="158" s="1"/>
  <c r="C62" i="158"/>
  <c r="D62" i="158"/>
  <c r="F62" i="158"/>
  <c r="I62" i="158" s="1"/>
  <c r="G62" i="158"/>
  <c r="H62" i="158"/>
  <c r="J62" i="158"/>
  <c r="K62" i="158"/>
  <c r="L62" i="158"/>
  <c r="D63" i="158"/>
  <c r="E63" i="158"/>
  <c r="H63" i="158"/>
  <c r="I63" i="158"/>
  <c r="J63" i="158"/>
  <c r="K63" i="158"/>
  <c r="L63" i="158" s="1"/>
  <c r="D64" i="158"/>
  <c r="E64" i="158"/>
  <c r="H64" i="158"/>
  <c r="I64" i="158"/>
  <c r="J64" i="158"/>
  <c r="K64" i="158"/>
  <c r="L64" i="158"/>
  <c r="D65" i="158"/>
  <c r="E65" i="158"/>
  <c r="H65" i="158"/>
  <c r="I65" i="158"/>
  <c r="J65" i="158"/>
  <c r="K65" i="158"/>
  <c r="L65" i="158" s="1"/>
  <c r="D66" i="158"/>
  <c r="E66" i="158"/>
  <c r="H66" i="158"/>
  <c r="I66" i="158"/>
  <c r="J66" i="158"/>
  <c r="K66" i="158"/>
  <c r="L66" i="158"/>
  <c r="I72" i="158"/>
  <c r="F4" i="157"/>
  <c r="G4" i="157"/>
  <c r="J4" i="157"/>
  <c r="K4" i="157"/>
  <c r="B7" i="157"/>
  <c r="F7" i="157"/>
  <c r="B8" i="157"/>
  <c r="C8" i="157"/>
  <c r="E8" i="157"/>
  <c r="F8" i="157"/>
  <c r="G8" i="157"/>
  <c r="J8" i="157"/>
  <c r="D9" i="157"/>
  <c r="E9" i="157"/>
  <c r="H9" i="157"/>
  <c r="I9" i="157"/>
  <c r="J9" i="157"/>
  <c r="K9" i="157"/>
  <c r="L9" i="157"/>
  <c r="D10" i="157"/>
  <c r="E10" i="157"/>
  <c r="H10" i="157"/>
  <c r="I10" i="157"/>
  <c r="J10" i="157"/>
  <c r="K10" i="157"/>
  <c r="L10" i="157" s="1"/>
  <c r="D11" i="157"/>
  <c r="E11" i="157"/>
  <c r="H11" i="157"/>
  <c r="I11" i="157"/>
  <c r="J11" i="157"/>
  <c r="K11" i="157"/>
  <c r="L11" i="157"/>
  <c r="D12" i="157"/>
  <c r="E12" i="157"/>
  <c r="H12" i="157"/>
  <c r="I12" i="157"/>
  <c r="J12" i="157"/>
  <c r="K12" i="157"/>
  <c r="L12" i="157" s="1"/>
  <c r="D13" i="157"/>
  <c r="E13" i="157"/>
  <c r="H13" i="157"/>
  <c r="I13" i="157"/>
  <c r="J13" i="157"/>
  <c r="K13" i="157"/>
  <c r="L13" i="157"/>
  <c r="D14" i="157"/>
  <c r="E14" i="157"/>
  <c r="H14" i="157"/>
  <c r="I14" i="157"/>
  <c r="J14" i="157"/>
  <c r="K14" i="157"/>
  <c r="L14" i="157" s="1"/>
  <c r="D15" i="157"/>
  <c r="E15" i="157"/>
  <c r="H15" i="157"/>
  <c r="I15" i="157"/>
  <c r="J15" i="157"/>
  <c r="K15" i="157"/>
  <c r="L15" i="157"/>
  <c r="D16" i="157"/>
  <c r="E16" i="157"/>
  <c r="H16" i="157"/>
  <c r="I16" i="157"/>
  <c r="J16" i="157"/>
  <c r="K16" i="157"/>
  <c r="L16" i="157" s="1"/>
  <c r="D17" i="157"/>
  <c r="E17" i="157"/>
  <c r="H17" i="157"/>
  <c r="I17" i="157"/>
  <c r="J17" i="157"/>
  <c r="K17" i="157"/>
  <c r="L17" i="157"/>
  <c r="B18" i="157"/>
  <c r="C18" i="157"/>
  <c r="F18" i="157"/>
  <c r="G18" i="157"/>
  <c r="H18" i="157" s="1"/>
  <c r="I18" i="157"/>
  <c r="J18" i="157"/>
  <c r="D19" i="157"/>
  <c r="E19" i="157"/>
  <c r="H19" i="157"/>
  <c r="I19" i="157"/>
  <c r="J19" i="157"/>
  <c r="K19" i="157"/>
  <c r="L19" i="157"/>
  <c r="D20" i="157"/>
  <c r="E20" i="157"/>
  <c r="H20" i="157"/>
  <c r="I20" i="157"/>
  <c r="J20" i="157"/>
  <c r="K20" i="157"/>
  <c r="L20" i="157" s="1"/>
  <c r="D21" i="157"/>
  <c r="E21" i="157"/>
  <c r="H21" i="157"/>
  <c r="I21" i="157"/>
  <c r="J21" i="157"/>
  <c r="K21" i="157"/>
  <c r="L21" i="157"/>
  <c r="D22" i="157"/>
  <c r="E22" i="157"/>
  <c r="H22" i="157"/>
  <c r="I22" i="157"/>
  <c r="J22" i="157"/>
  <c r="K22" i="157"/>
  <c r="L22" i="157" s="1"/>
  <c r="D23" i="157"/>
  <c r="E23" i="157"/>
  <c r="H23" i="157"/>
  <c r="I23" i="157"/>
  <c r="J23" i="157"/>
  <c r="K23" i="157"/>
  <c r="L23" i="157"/>
  <c r="D24" i="157"/>
  <c r="E24" i="157"/>
  <c r="H24" i="157"/>
  <c r="I24" i="157"/>
  <c r="J24" i="157"/>
  <c r="K24" i="157"/>
  <c r="L24" i="157" s="1"/>
  <c r="D25" i="157"/>
  <c r="E25" i="157"/>
  <c r="H25" i="157"/>
  <c r="I25" i="157"/>
  <c r="J25" i="157"/>
  <c r="K25" i="157"/>
  <c r="L25" i="157"/>
  <c r="D26" i="157"/>
  <c r="E26" i="157"/>
  <c r="H26" i="157"/>
  <c r="I26" i="157"/>
  <c r="J26" i="157"/>
  <c r="K26" i="157"/>
  <c r="L26" i="157" s="1"/>
  <c r="D27" i="157"/>
  <c r="E27" i="157"/>
  <c r="H27" i="157"/>
  <c r="I27" i="157"/>
  <c r="J27" i="157"/>
  <c r="K27" i="157"/>
  <c r="L27" i="157"/>
  <c r="D28" i="157"/>
  <c r="E28" i="157"/>
  <c r="H28" i="157"/>
  <c r="I28" i="157"/>
  <c r="J28" i="157"/>
  <c r="K28" i="157"/>
  <c r="L28" i="157" s="1"/>
  <c r="D29" i="157"/>
  <c r="E29" i="157"/>
  <c r="H29" i="157"/>
  <c r="I29" i="157"/>
  <c r="J29" i="157"/>
  <c r="K29" i="157"/>
  <c r="L29" i="157"/>
  <c r="D30" i="157"/>
  <c r="E30" i="157"/>
  <c r="H30" i="157"/>
  <c r="I30" i="157"/>
  <c r="J30" i="157"/>
  <c r="K30" i="157"/>
  <c r="L30" i="157" s="1"/>
  <c r="D31" i="157"/>
  <c r="E31" i="157"/>
  <c r="H31" i="157"/>
  <c r="I31" i="157"/>
  <c r="J31" i="157"/>
  <c r="K31" i="157"/>
  <c r="L31" i="157"/>
  <c r="D32" i="157"/>
  <c r="E32" i="157"/>
  <c r="H32" i="157"/>
  <c r="I32" i="157"/>
  <c r="J32" i="157"/>
  <c r="K32" i="157"/>
  <c r="L32" i="157" s="1"/>
  <c r="D33" i="157"/>
  <c r="E33" i="157"/>
  <c r="H33" i="157"/>
  <c r="I33" i="157"/>
  <c r="J33" i="157"/>
  <c r="K33" i="157"/>
  <c r="L33" i="157"/>
  <c r="D34" i="157"/>
  <c r="E34" i="157"/>
  <c r="H34" i="157"/>
  <c r="I34" i="157"/>
  <c r="J34" i="157"/>
  <c r="K34" i="157"/>
  <c r="L34" i="157" s="1"/>
  <c r="D35" i="157"/>
  <c r="E35" i="157"/>
  <c r="H35" i="157"/>
  <c r="I35" i="157"/>
  <c r="J35" i="157"/>
  <c r="K35" i="157"/>
  <c r="L35" i="157"/>
  <c r="D36" i="157"/>
  <c r="E36" i="157"/>
  <c r="H36" i="157"/>
  <c r="I36" i="157"/>
  <c r="J36" i="157"/>
  <c r="K36" i="157"/>
  <c r="L36" i="157" s="1"/>
  <c r="D37" i="157"/>
  <c r="E37" i="157"/>
  <c r="H37" i="157"/>
  <c r="I37" i="157"/>
  <c r="J37" i="157"/>
  <c r="K37" i="157"/>
  <c r="L37" i="157"/>
  <c r="B38" i="157"/>
  <c r="C38" i="157"/>
  <c r="F38" i="157"/>
  <c r="G38" i="157"/>
  <c r="H38" i="157" s="1"/>
  <c r="I38" i="157"/>
  <c r="J38" i="157"/>
  <c r="K38" i="157"/>
  <c r="L38" i="157" s="1"/>
  <c r="D39" i="157"/>
  <c r="E39" i="157"/>
  <c r="H39" i="157"/>
  <c r="I39" i="157"/>
  <c r="J39" i="157"/>
  <c r="K39" i="157"/>
  <c r="L39" i="157"/>
  <c r="D40" i="157"/>
  <c r="E40" i="157"/>
  <c r="H40" i="157"/>
  <c r="I40" i="157"/>
  <c r="J40" i="157"/>
  <c r="K40" i="157"/>
  <c r="L40" i="157" s="1"/>
  <c r="B41" i="157"/>
  <c r="F41" i="157"/>
  <c r="J41" i="157"/>
  <c r="B42" i="157"/>
  <c r="C42" i="157"/>
  <c r="E42" i="157"/>
  <c r="F42" i="157"/>
  <c r="G42" i="157"/>
  <c r="J42" i="157"/>
  <c r="D43" i="157"/>
  <c r="E43" i="157"/>
  <c r="H43" i="157"/>
  <c r="I43" i="157"/>
  <c r="J43" i="157"/>
  <c r="K43" i="157"/>
  <c r="L43" i="157"/>
  <c r="D44" i="157"/>
  <c r="E44" i="157"/>
  <c r="H44" i="157"/>
  <c r="I44" i="157"/>
  <c r="J44" i="157"/>
  <c r="K44" i="157"/>
  <c r="L44" i="157" s="1"/>
  <c r="D45" i="157"/>
  <c r="E45" i="157"/>
  <c r="H45" i="157"/>
  <c r="I45" i="157"/>
  <c r="J45" i="157"/>
  <c r="K45" i="157"/>
  <c r="L45" i="157"/>
  <c r="D46" i="157"/>
  <c r="E46" i="157"/>
  <c r="H46" i="157"/>
  <c r="I46" i="157"/>
  <c r="J46" i="157"/>
  <c r="K46" i="157"/>
  <c r="L46" i="157" s="1"/>
  <c r="D47" i="157"/>
  <c r="E47" i="157"/>
  <c r="H47" i="157"/>
  <c r="I47" i="157"/>
  <c r="J47" i="157"/>
  <c r="K47" i="157"/>
  <c r="L47" i="157"/>
  <c r="D48" i="157"/>
  <c r="E48" i="157"/>
  <c r="H48" i="157"/>
  <c r="I48" i="157"/>
  <c r="J48" i="157"/>
  <c r="K48" i="157"/>
  <c r="L48" i="157" s="1"/>
  <c r="D49" i="157"/>
  <c r="E49" i="157"/>
  <c r="H49" i="157"/>
  <c r="I49" i="157"/>
  <c r="J49" i="157"/>
  <c r="K49" i="157"/>
  <c r="L49" i="157"/>
  <c r="D50" i="157"/>
  <c r="E50" i="157"/>
  <c r="H50" i="157"/>
  <c r="I50" i="157"/>
  <c r="J50" i="157"/>
  <c r="K50" i="157"/>
  <c r="L50" i="157" s="1"/>
  <c r="D51" i="157"/>
  <c r="E51" i="157"/>
  <c r="H51" i="157"/>
  <c r="I51" i="157"/>
  <c r="J51" i="157"/>
  <c r="K51" i="157"/>
  <c r="L51" i="157"/>
  <c r="D52" i="157"/>
  <c r="E52" i="157"/>
  <c r="H52" i="157"/>
  <c r="I52" i="157"/>
  <c r="J52" i="157"/>
  <c r="K52" i="157"/>
  <c r="L52" i="157" s="1"/>
  <c r="D53" i="157"/>
  <c r="E53" i="157"/>
  <c r="H53" i="157"/>
  <c r="I53" i="157"/>
  <c r="J53" i="157"/>
  <c r="K53" i="157"/>
  <c r="L53" i="157"/>
  <c r="D54" i="157"/>
  <c r="E54" i="157"/>
  <c r="H54" i="157"/>
  <c r="I54" i="157"/>
  <c r="J54" i="157"/>
  <c r="K54" i="157"/>
  <c r="L54" i="157" s="1"/>
  <c r="D55" i="157"/>
  <c r="E55" i="157"/>
  <c r="H55" i="157"/>
  <c r="I55" i="157"/>
  <c r="J55" i="157"/>
  <c r="K55" i="157"/>
  <c r="L55" i="157"/>
  <c r="D56" i="157"/>
  <c r="E56" i="157"/>
  <c r="H56" i="157"/>
  <c r="I56" i="157"/>
  <c r="J56" i="157"/>
  <c r="K56" i="157"/>
  <c r="L56" i="157" s="1"/>
  <c r="D57" i="157"/>
  <c r="E57" i="157"/>
  <c r="H57" i="157"/>
  <c r="I57" i="157"/>
  <c r="J57" i="157"/>
  <c r="K57" i="157"/>
  <c r="L57" i="157"/>
  <c r="D58" i="157"/>
  <c r="E58" i="157"/>
  <c r="H58" i="157"/>
  <c r="I58" i="157"/>
  <c r="J58" i="157"/>
  <c r="K58" i="157"/>
  <c r="L58" i="157" s="1"/>
  <c r="D59" i="157"/>
  <c r="E59" i="157"/>
  <c r="H59" i="157"/>
  <c r="I59" i="157"/>
  <c r="J59" i="157"/>
  <c r="K59" i="157"/>
  <c r="L59" i="157"/>
  <c r="D60" i="157"/>
  <c r="E60" i="157"/>
  <c r="H60" i="157"/>
  <c r="I60" i="157"/>
  <c r="J60" i="157"/>
  <c r="K60" i="157"/>
  <c r="L60" i="157" s="1"/>
  <c r="D61" i="157"/>
  <c r="E61" i="157"/>
  <c r="H61" i="157"/>
  <c r="I61" i="157"/>
  <c r="J61" i="157"/>
  <c r="K61" i="157"/>
  <c r="L61" i="157"/>
  <c r="B62" i="157"/>
  <c r="C62" i="157"/>
  <c r="D62" i="157" s="1"/>
  <c r="E62" i="157"/>
  <c r="F62" i="157"/>
  <c r="G62" i="157"/>
  <c r="J62" i="157"/>
  <c r="D63" i="157"/>
  <c r="E63" i="157"/>
  <c r="H63" i="157"/>
  <c r="I63" i="157"/>
  <c r="J63" i="157"/>
  <c r="K63" i="157"/>
  <c r="L63" i="157"/>
  <c r="D64" i="157"/>
  <c r="E64" i="157"/>
  <c r="H64" i="157"/>
  <c r="I64" i="157"/>
  <c r="J64" i="157"/>
  <c r="K64" i="157"/>
  <c r="L64" i="157" s="1"/>
  <c r="D65" i="157"/>
  <c r="E65" i="157"/>
  <c r="H65" i="157"/>
  <c r="I65" i="157"/>
  <c r="J65" i="157"/>
  <c r="K65" i="157"/>
  <c r="L65" i="157"/>
  <c r="D66" i="157"/>
  <c r="E66" i="157"/>
  <c r="H66" i="157"/>
  <c r="I66" i="157"/>
  <c r="J66" i="157"/>
  <c r="K66" i="157"/>
  <c r="L66" i="157" s="1"/>
  <c r="I72" i="157"/>
  <c r="F4" i="156"/>
  <c r="G4" i="156"/>
  <c r="J4" i="156"/>
  <c r="K4" i="156"/>
  <c r="B7" i="156"/>
  <c r="F7" i="156"/>
  <c r="J7" i="156"/>
  <c r="B8" i="156"/>
  <c r="C8" i="156"/>
  <c r="E8" i="156"/>
  <c r="F8" i="156"/>
  <c r="G8" i="156"/>
  <c r="J8" i="156"/>
  <c r="D9" i="156"/>
  <c r="E9" i="156"/>
  <c r="H9" i="156"/>
  <c r="I9" i="156"/>
  <c r="J9" i="156"/>
  <c r="K9" i="156"/>
  <c r="L9" i="156"/>
  <c r="D10" i="156"/>
  <c r="E10" i="156"/>
  <c r="H10" i="156"/>
  <c r="I10" i="156"/>
  <c r="J10" i="156"/>
  <c r="K10" i="156"/>
  <c r="L10" i="156" s="1"/>
  <c r="D11" i="156"/>
  <c r="E11" i="156"/>
  <c r="H11" i="156"/>
  <c r="I11" i="156"/>
  <c r="J11" i="156"/>
  <c r="K11" i="156"/>
  <c r="L11" i="156"/>
  <c r="D12" i="156"/>
  <c r="E12" i="156"/>
  <c r="H12" i="156"/>
  <c r="I12" i="156"/>
  <c r="J12" i="156"/>
  <c r="K12" i="156"/>
  <c r="L12" i="156" s="1"/>
  <c r="D13" i="156"/>
  <c r="E13" i="156"/>
  <c r="H13" i="156"/>
  <c r="I13" i="156"/>
  <c r="J13" i="156"/>
  <c r="K13" i="156"/>
  <c r="L13" i="156"/>
  <c r="D14" i="156"/>
  <c r="E14" i="156"/>
  <c r="H14" i="156"/>
  <c r="I14" i="156"/>
  <c r="J14" i="156"/>
  <c r="K14" i="156"/>
  <c r="L14" i="156" s="1"/>
  <c r="D15" i="156"/>
  <c r="E15" i="156"/>
  <c r="H15" i="156"/>
  <c r="I15" i="156"/>
  <c r="J15" i="156"/>
  <c r="K15" i="156"/>
  <c r="L15" i="156"/>
  <c r="D16" i="156"/>
  <c r="E16" i="156"/>
  <c r="H16" i="156"/>
  <c r="I16" i="156"/>
  <c r="J16" i="156"/>
  <c r="K16" i="156"/>
  <c r="L16" i="156" s="1"/>
  <c r="D17" i="156"/>
  <c r="E17" i="156"/>
  <c r="H17" i="156"/>
  <c r="I17" i="156"/>
  <c r="J17" i="156"/>
  <c r="K17" i="156"/>
  <c r="L17" i="156"/>
  <c r="B18" i="156"/>
  <c r="C18" i="156"/>
  <c r="D18" i="156" s="1"/>
  <c r="F18" i="156"/>
  <c r="G18" i="156"/>
  <c r="H18" i="156" s="1"/>
  <c r="I18" i="156"/>
  <c r="J18" i="156"/>
  <c r="K18" i="156"/>
  <c r="L18" i="156" s="1"/>
  <c r="D19" i="156"/>
  <c r="E19" i="156"/>
  <c r="H19" i="156"/>
  <c r="I19" i="156"/>
  <c r="J19" i="156"/>
  <c r="K19" i="156"/>
  <c r="L19" i="156"/>
  <c r="D20" i="156"/>
  <c r="E20" i="156"/>
  <c r="H20" i="156"/>
  <c r="I20" i="156"/>
  <c r="J20" i="156"/>
  <c r="K20" i="156"/>
  <c r="L20" i="156" s="1"/>
  <c r="D21" i="156"/>
  <c r="E21" i="156"/>
  <c r="H21" i="156"/>
  <c r="I21" i="156"/>
  <c r="J21" i="156"/>
  <c r="K21" i="156"/>
  <c r="L21" i="156"/>
  <c r="D22" i="156"/>
  <c r="E22" i="156"/>
  <c r="H22" i="156"/>
  <c r="I22" i="156"/>
  <c r="J22" i="156"/>
  <c r="K22" i="156"/>
  <c r="L22" i="156" s="1"/>
  <c r="D23" i="156"/>
  <c r="E23" i="156"/>
  <c r="H23" i="156"/>
  <c r="I23" i="156"/>
  <c r="J23" i="156"/>
  <c r="K23" i="156"/>
  <c r="L23" i="156"/>
  <c r="D24" i="156"/>
  <c r="E24" i="156"/>
  <c r="H24" i="156"/>
  <c r="I24" i="156"/>
  <c r="J24" i="156"/>
  <c r="K24" i="156"/>
  <c r="L24" i="156" s="1"/>
  <c r="D25" i="156"/>
  <c r="E25" i="156"/>
  <c r="H25" i="156"/>
  <c r="I25" i="156"/>
  <c r="J25" i="156"/>
  <c r="K25" i="156"/>
  <c r="L25" i="156"/>
  <c r="D26" i="156"/>
  <c r="E26" i="156"/>
  <c r="H26" i="156"/>
  <c r="I26" i="156"/>
  <c r="J26" i="156"/>
  <c r="K26" i="156"/>
  <c r="L26" i="156" s="1"/>
  <c r="D27" i="156"/>
  <c r="E27" i="156"/>
  <c r="H27" i="156"/>
  <c r="I27" i="156"/>
  <c r="J27" i="156"/>
  <c r="K27" i="156"/>
  <c r="L27" i="156"/>
  <c r="D28" i="156"/>
  <c r="E28" i="156"/>
  <c r="H28" i="156"/>
  <c r="I28" i="156"/>
  <c r="J28" i="156"/>
  <c r="K28" i="156"/>
  <c r="L28" i="156" s="1"/>
  <c r="D29" i="156"/>
  <c r="E29" i="156"/>
  <c r="H29" i="156"/>
  <c r="I29" i="156"/>
  <c r="J29" i="156"/>
  <c r="K29" i="156"/>
  <c r="L29" i="156"/>
  <c r="D30" i="156"/>
  <c r="E30" i="156"/>
  <c r="H30" i="156"/>
  <c r="I30" i="156"/>
  <c r="J30" i="156"/>
  <c r="K30" i="156"/>
  <c r="L30" i="156" s="1"/>
  <c r="D31" i="156"/>
  <c r="E31" i="156"/>
  <c r="H31" i="156"/>
  <c r="I31" i="156"/>
  <c r="J31" i="156"/>
  <c r="K31" i="156"/>
  <c r="L31" i="156"/>
  <c r="D32" i="156"/>
  <c r="E32" i="156"/>
  <c r="H32" i="156"/>
  <c r="I32" i="156"/>
  <c r="J32" i="156"/>
  <c r="K32" i="156"/>
  <c r="L32" i="156" s="1"/>
  <c r="D33" i="156"/>
  <c r="E33" i="156"/>
  <c r="H33" i="156"/>
  <c r="I33" i="156"/>
  <c r="J33" i="156"/>
  <c r="K33" i="156"/>
  <c r="L33" i="156"/>
  <c r="D34" i="156"/>
  <c r="E34" i="156"/>
  <c r="H34" i="156"/>
  <c r="I34" i="156"/>
  <c r="J34" i="156"/>
  <c r="K34" i="156"/>
  <c r="L34" i="156" s="1"/>
  <c r="D35" i="156"/>
  <c r="E35" i="156"/>
  <c r="H35" i="156"/>
  <c r="I35" i="156"/>
  <c r="J35" i="156"/>
  <c r="K35" i="156"/>
  <c r="L35" i="156"/>
  <c r="D36" i="156"/>
  <c r="E36" i="156"/>
  <c r="H36" i="156"/>
  <c r="I36" i="156"/>
  <c r="J36" i="156"/>
  <c r="K36" i="156"/>
  <c r="L36" i="156" s="1"/>
  <c r="D37" i="156"/>
  <c r="E37" i="156"/>
  <c r="H37" i="156"/>
  <c r="I37" i="156"/>
  <c r="J37" i="156"/>
  <c r="K37" i="156"/>
  <c r="L37" i="156"/>
  <c r="B38" i="156"/>
  <c r="C38" i="156"/>
  <c r="D38" i="156" s="1"/>
  <c r="F38" i="156"/>
  <c r="G38" i="156"/>
  <c r="H38" i="156" s="1"/>
  <c r="I38" i="156"/>
  <c r="J38" i="156"/>
  <c r="K38" i="156"/>
  <c r="L38" i="156" s="1"/>
  <c r="D39" i="156"/>
  <c r="E39" i="156"/>
  <c r="H39" i="156"/>
  <c r="I39" i="156"/>
  <c r="J39" i="156"/>
  <c r="K39" i="156"/>
  <c r="L39" i="156"/>
  <c r="D40" i="156"/>
  <c r="E40" i="156"/>
  <c r="H40" i="156"/>
  <c r="I40" i="156"/>
  <c r="J40" i="156"/>
  <c r="K40" i="156"/>
  <c r="L40" i="156" s="1"/>
  <c r="B42" i="156"/>
  <c r="C42" i="156"/>
  <c r="E42" i="156"/>
  <c r="F42" i="156"/>
  <c r="G42" i="156"/>
  <c r="J42" i="156"/>
  <c r="D43" i="156"/>
  <c r="E43" i="156"/>
  <c r="H43" i="156"/>
  <c r="I43" i="156"/>
  <c r="J43" i="156"/>
  <c r="K43" i="156"/>
  <c r="L43" i="156"/>
  <c r="D44" i="156"/>
  <c r="E44" i="156"/>
  <c r="H44" i="156"/>
  <c r="I44" i="156"/>
  <c r="J44" i="156"/>
  <c r="K44" i="156"/>
  <c r="L44" i="156" s="1"/>
  <c r="D45" i="156"/>
  <c r="E45" i="156"/>
  <c r="H45" i="156"/>
  <c r="I45" i="156"/>
  <c r="J45" i="156"/>
  <c r="K45" i="156"/>
  <c r="L45" i="156"/>
  <c r="D46" i="156"/>
  <c r="E46" i="156"/>
  <c r="H46" i="156"/>
  <c r="I46" i="156"/>
  <c r="J46" i="156"/>
  <c r="K46" i="156"/>
  <c r="L46" i="156" s="1"/>
  <c r="D47" i="156"/>
  <c r="E47" i="156"/>
  <c r="H47" i="156"/>
  <c r="I47" i="156"/>
  <c r="J47" i="156"/>
  <c r="K47" i="156"/>
  <c r="L47" i="156"/>
  <c r="D48" i="156"/>
  <c r="E48" i="156"/>
  <c r="H48" i="156"/>
  <c r="I48" i="156"/>
  <c r="J48" i="156"/>
  <c r="K48" i="156"/>
  <c r="L48" i="156" s="1"/>
  <c r="D49" i="156"/>
  <c r="E49" i="156"/>
  <c r="H49" i="156"/>
  <c r="I49" i="156"/>
  <c r="J49" i="156"/>
  <c r="K49" i="156"/>
  <c r="L49" i="156"/>
  <c r="D50" i="156"/>
  <c r="E50" i="156"/>
  <c r="H50" i="156"/>
  <c r="I50" i="156"/>
  <c r="J50" i="156"/>
  <c r="K50" i="156"/>
  <c r="L50" i="156" s="1"/>
  <c r="D51" i="156"/>
  <c r="E51" i="156"/>
  <c r="H51" i="156"/>
  <c r="I51" i="156"/>
  <c r="J51" i="156"/>
  <c r="K51" i="156"/>
  <c r="L51" i="156"/>
  <c r="D52" i="156"/>
  <c r="E52" i="156"/>
  <c r="H52" i="156"/>
  <c r="I52" i="156"/>
  <c r="J52" i="156"/>
  <c r="K52" i="156"/>
  <c r="L52" i="156" s="1"/>
  <c r="D53" i="156"/>
  <c r="E53" i="156"/>
  <c r="H53" i="156"/>
  <c r="I53" i="156"/>
  <c r="J53" i="156"/>
  <c r="K53" i="156"/>
  <c r="L53" i="156"/>
  <c r="D54" i="156"/>
  <c r="E54" i="156"/>
  <c r="H54" i="156"/>
  <c r="I54" i="156"/>
  <c r="J54" i="156"/>
  <c r="K54" i="156"/>
  <c r="L54" i="156" s="1"/>
  <c r="D55" i="156"/>
  <c r="E55" i="156"/>
  <c r="H55" i="156"/>
  <c r="I55" i="156"/>
  <c r="J55" i="156"/>
  <c r="K55" i="156"/>
  <c r="L55" i="156"/>
  <c r="D56" i="156"/>
  <c r="E56" i="156"/>
  <c r="H56" i="156"/>
  <c r="I56" i="156"/>
  <c r="J56" i="156"/>
  <c r="K56" i="156"/>
  <c r="L56" i="156" s="1"/>
  <c r="D57" i="156"/>
  <c r="E57" i="156"/>
  <c r="H57" i="156"/>
  <c r="I57" i="156"/>
  <c r="J57" i="156"/>
  <c r="K57" i="156"/>
  <c r="L57" i="156"/>
  <c r="D58" i="156"/>
  <c r="E58" i="156"/>
  <c r="H58" i="156"/>
  <c r="I58" i="156"/>
  <c r="J58" i="156"/>
  <c r="K58" i="156"/>
  <c r="L58" i="156" s="1"/>
  <c r="D59" i="156"/>
  <c r="E59" i="156"/>
  <c r="H59" i="156"/>
  <c r="I59" i="156"/>
  <c r="J59" i="156"/>
  <c r="K59" i="156"/>
  <c r="L59" i="156"/>
  <c r="D60" i="156"/>
  <c r="E60" i="156"/>
  <c r="H60" i="156"/>
  <c r="I60" i="156"/>
  <c r="J60" i="156"/>
  <c r="K60" i="156"/>
  <c r="L60" i="156" s="1"/>
  <c r="D61" i="156"/>
  <c r="E61" i="156"/>
  <c r="H61" i="156"/>
  <c r="I61" i="156"/>
  <c r="J61" i="156"/>
  <c r="K61" i="156"/>
  <c r="L61" i="156"/>
  <c r="B63" i="156"/>
  <c r="B67" i="156"/>
  <c r="E67" i="156" s="1"/>
  <c r="C67" i="156"/>
  <c r="D67" i="156"/>
  <c r="F67" i="156"/>
  <c r="I67" i="156" s="1"/>
  <c r="G67" i="156"/>
  <c r="H67" i="156"/>
  <c r="K67" i="156"/>
  <c r="D68" i="156"/>
  <c r="E68" i="156"/>
  <c r="H68" i="156"/>
  <c r="I68" i="156"/>
  <c r="J68" i="156"/>
  <c r="K68" i="156"/>
  <c r="L68" i="156" s="1"/>
  <c r="D69" i="156"/>
  <c r="E69" i="156"/>
  <c r="H69" i="156"/>
  <c r="I69" i="156"/>
  <c r="J69" i="156"/>
  <c r="K69" i="156"/>
  <c r="L69" i="156"/>
  <c r="D70" i="156"/>
  <c r="E70" i="156"/>
  <c r="H70" i="156"/>
  <c r="I70" i="156"/>
  <c r="J70" i="156"/>
  <c r="K70" i="156"/>
  <c r="L70" i="156" s="1"/>
  <c r="D71" i="156"/>
  <c r="E71" i="156"/>
  <c r="H71" i="156"/>
  <c r="I71" i="156"/>
  <c r="J71" i="156"/>
  <c r="K71" i="156"/>
  <c r="L71" i="156"/>
  <c r="D72" i="156"/>
  <c r="E72" i="156"/>
  <c r="H72" i="156"/>
  <c r="I72" i="156"/>
  <c r="J72" i="156"/>
  <c r="K72" i="156"/>
  <c r="L72" i="156" s="1"/>
  <c r="B73" i="156"/>
  <c r="E73" i="156" s="1"/>
  <c r="C73" i="156"/>
  <c r="D73" i="156"/>
  <c r="F73" i="156"/>
  <c r="I73" i="156" s="1"/>
  <c r="G73" i="156"/>
  <c r="H73" i="156"/>
  <c r="J73" i="156"/>
  <c r="K73" i="156"/>
  <c r="L73" i="156"/>
  <c r="D74" i="156"/>
  <c r="E74" i="156"/>
  <c r="H74" i="156"/>
  <c r="I74" i="156"/>
  <c r="J74" i="156"/>
  <c r="K74" i="156"/>
  <c r="L74" i="156" s="1"/>
  <c r="G63" i="156"/>
  <c r="C64" i="156"/>
  <c r="F64" i="156"/>
  <c r="G65" i="156"/>
  <c r="F66" i="156"/>
  <c r="G3" i="151"/>
  <c r="H3" i="151"/>
  <c r="C8" i="151"/>
  <c r="D8" i="151"/>
  <c r="G8" i="151"/>
  <c r="H8" i="151"/>
  <c r="J8" i="151"/>
  <c r="C9" i="151"/>
  <c r="D9" i="151"/>
  <c r="G9" i="151"/>
  <c r="H9" i="151"/>
  <c r="J9" i="151"/>
  <c r="C10" i="151"/>
  <c r="D10" i="151"/>
  <c r="G10" i="151"/>
  <c r="H10" i="151"/>
  <c r="J10" i="151"/>
  <c r="C11" i="151"/>
  <c r="D11" i="151"/>
  <c r="G11" i="151"/>
  <c r="H11" i="151"/>
  <c r="J11" i="151"/>
  <c r="C13" i="151"/>
  <c r="D13" i="151"/>
  <c r="G13" i="151"/>
  <c r="H13" i="151"/>
  <c r="J13" i="151"/>
  <c r="C14" i="151"/>
  <c r="D14" i="151"/>
  <c r="G14" i="151"/>
  <c r="H14" i="151"/>
  <c r="J14" i="151"/>
  <c r="C15" i="151"/>
  <c r="D15" i="151"/>
  <c r="G15" i="151"/>
  <c r="H15" i="151"/>
  <c r="J15" i="151"/>
  <c r="C16" i="151"/>
  <c r="D16" i="151"/>
  <c r="G16" i="151"/>
  <c r="H16" i="151"/>
  <c r="J16" i="151"/>
  <c r="C18" i="151"/>
  <c r="D18" i="151"/>
  <c r="G18" i="151"/>
  <c r="H18" i="151"/>
  <c r="J18" i="151"/>
  <c r="C19" i="151"/>
  <c r="D19" i="151"/>
  <c r="G19" i="151"/>
  <c r="H19" i="151"/>
  <c r="J19" i="151"/>
  <c r="C20" i="151"/>
  <c r="D20" i="151"/>
  <c r="G20" i="151"/>
  <c r="H20" i="151"/>
  <c r="J20" i="151"/>
  <c r="C21" i="151"/>
  <c r="D21" i="151"/>
  <c r="G21" i="151"/>
  <c r="H21" i="151"/>
  <c r="J21" i="151"/>
  <c r="C23" i="151"/>
  <c r="D23" i="151"/>
  <c r="F23" i="151" s="1"/>
  <c r="G23" i="151"/>
  <c r="H23" i="151"/>
  <c r="C24" i="151"/>
  <c r="D24" i="151"/>
  <c r="F24" i="151"/>
  <c r="G24" i="151"/>
  <c r="H24" i="151"/>
  <c r="I24" i="151" s="1"/>
  <c r="C25" i="151"/>
  <c r="D25" i="151"/>
  <c r="G25" i="151"/>
  <c r="H25" i="151"/>
  <c r="C26" i="151"/>
  <c r="D26" i="151"/>
  <c r="F26" i="151"/>
  <c r="G26" i="151"/>
  <c r="H26" i="151"/>
  <c r="I26" i="151" s="1"/>
  <c r="C28" i="151"/>
  <c r="D28" i="151"/>
  <c r="F28" i="151"/>
  <c r="G28" i="151"/>
  <c r="H28" i="151"/>
  <c r="I28" i="151" s="1"/>
  <c r="C29" i="151"/>
  <c r="D29" i="151"/>
  <c r="G29" i="151"/>
  <c r="H29" i="151"/>
  <c r="C30" i="151"/>
  <c r="D30" i="151"/>
  <c r="F30" i="151"/>
  <c r="G30" i="151"/>
  <c r="H30" i="151"/>
  <c r="I30" i="151" s="1"/>
  <c r="C31" i="151"/>
  <c r="D31" i="151"/>
  <c r="G31" i="151"/>
  <c r="H31" i="151"/>
  <c r="E33" i="151"/>
  <c r="F33" i="151"/>
  <c r="I33" i="151"/>
  <c r="J33" i="151"/>
  <c r="C34" i="151"/>
  <c r="D34" i="151"/>
  <c r="G34" i="151"/>
  <c r="H34" i="151"/>
  <c r="F4" i="150"/>
  <c r="G4" i="150"/>
  <c r="J4" i="150"/>
  <c r="K4" i="150"/>
  <c r="B9" i="150"/>
  <c r="C9" i="150"/>
  <c r="D9" i="150"/>
  <c r="F9" i="150"/>
  <c r="G9" i="150"/>
  <c r="H9" i="150" s="1"/>
  <c r="B10" i="150"/>
  <c r="C10" i="150"/>
  <c r="F10" i="150"/>
  <c r="G10" i="150"/>
  <c r="J10" i="150"/>
  <c r="B11" i="150"/>
  <c r="C11" i="150"/>
  <c r="D11" i="150" s="1"/>
  <c r="F11" i="150"/>
  <c r="G11" i="150"/>
  <c r="H11" i="150"/>
  <c r="K11" i="150"/>
  <c r="B12" i="150"/>
  <c r="C12" i="150"/>
  <c r="F12" i="150"/>
  <c r="G12" i="150"/>
  <c r="I12" i="150"/>
  <c r="K12" i="150"/>
  <c r="B13" i="150"/>
  <c r="C13" i="150"/>
  <c r="F13" i="150"/>
  <c r="I13" i="150" s="1"/>
  <c r="G13" i="150"/>
  <c r="H13" i="150"/>
  <c r="B14" i="150"/>
  <c r="J14" i="150" s="1"/>
  <c r="C14" i="150"/>
  <c r="E14" i="150"/>
  <c r="F14" i="150"/>
  <c r="G14" i="150"/>
  <c r="H14" i="150" s="1"/>
  <c r="B15" i="150"/>
  <c r="E15" i="150" s="1"/>
  <c r="C15" i="150"/>
  <c r="D15" i="150"/>
  <c r="F15" i="150"/>
  <c r="G15" i="150"/>
  <c r="J15" i="150"/>
  <c r="B16" i="150"/>
  <c r="C16" i="150"/>
  <c r="F16" i="150"/>
  <c r="G16" i="150"/>
  <c r="J16" i="150"/>
  <c r="B17" i="150"/>
  <c r="E17" i="150" s="1"/>
  <c r="C17" i="150"/>
  <c r="D17" i="150"/>
  <c r="F17" i="150"/>
  <c r="G17" i="150"/>
  <c r="H17" i="150" s="1"/>
  <c r="B19" i="150"/>
  <c r="C19" i="150"/>
  <c r="D19" i="150"/>
  <c r="F19" i="150"/>
  <c r="G19" i="150"/>
  <c r="H19" i="150" s="1"/>
  <c r="B20" i="150"/>
  <c r="C20" i="150"/>
  <c r="F20" i="150"/>
  <c r="G20" i="150"/>
  <c r="J20" i="150"/>
  <c r="B21" i="150"/>
  <c r="C21" i="150"/>
  <c r="D21" i="150" s="1"/>
  <c r="F21" i="150"/>
  <c r="G21" i="150"/>
  <c r="H21" i="150"/>
  <c r="K21" i="150"/>
  <c r="B22" i="150"/>
  <c r="C22" i="150"/>
  <c r="F22" i="150"/>
  <c r="G22" i="150"/>
  <c r="I22" i="150"/>
  <c r="K22" i="150"/>
  <c r="B23" i="150"/>
  <c r="C23" i="150"/>
  <c r="F23" i="150"/>
  <c r="I23" i="150" s="1"/>
  <c r="G23" i="150"/>
  <c r="H23" i="150"/>
  <c r="B24" i="150"/>
  <c r="J24" i="150" s="1"/>
  <c r="C24" i="150"/>
  <c r="E24" i="150"/>
  <c r="F24" i="150"/>
  <c r="G24" i="150"/>
  <c r="H24" i="150" s="1"/>
  <c r="B25" i="150"/>
  <c r="E25" i="150" s="1"/>
  <c r="C25" i="150"/>
  <c r="D25" i="150"/>
  <c r="F25" i="150"/>
  <c r="G25" i="150"/>
  <c r="H25" i="150" s="1"/>
  <c r="J25" i="150"/>
  <c r="K25" i="150"/>
  <c r="L25" i="150"/>
  <c r="B26" i="150"/>
  <c r="C26" i="150"/>
  <c r="D26" i="150" s="1"/>
  <c r="F26" i="150"/>
  <c r="G26" i="150"/>
  <c r="H26" i="150" s="1"/>
  <c r="J26" i="150"/>
  <c r="B27" i="150"/>
  <c r="E27" i="150" s="1"/>
  <c r="C27" i="150"/>
  <c r="D27" i="150"/>
  <c r="F27" i="150"/>
  <c r="G27" i="150"/>
  <c r="H27" i="150" s="1"/>
  <c r="K27" i="150"/>
  <c r="B28" i="150"/>
  <c r="C28" i="150"/>
  <c r="D28" i="150" s="1"/>
  <c r="F28" i="150"/>
  <c r="G28" i="150"/>
  <c r="J28" i="150"/>
  <c r="D29" i="150"/>
  <c r="E29" i="150"/>
  <c r="H29" i="150"/>
  <c r="I29" i="150"/>
  <c r="J29" i="150"/>
  <c r="K29" i="150"/>
  <c r="L29" i="150"/>
  <c r="B30" i="150"/>
  <c r="J30" i="150" s="1"/>
  <c r="C30" i="150"/>
  <c r="F30" i="150"/>
  <c r="G30" i="150"/>
  <c r="I30" i="150"/>
  <c r="K30" i="150"/>
  <c r="B31" i="150"/>
  <c r="C31" i="150"/>
  <c r="D31" i="150" s="1"/>
  <c r="F31" i="150"/>
  <c r="I31" i="150" s="1"/>
  <c r="G31" i="150"/>
  <c r="H31" i="150"/>
  <c r="B32" i="150"/>
  <c r="J32" i="150" s="1"/>
  <c r="C32" i="150"/>
  <c r="E32" i="150"/>
  <c r="F32" i="150"/>
  <c r="G32" i="150"/>
  <c r="H32" i="150" s="1"/>
  <c r="B33" i="150"/>
  <c r="E33" i="150" s="1"/>
  <c r="C33" i="150"/>
  <c r="D33" i="150"/>
  <c r="F33" i="150"/>
  <c r="G33" i="150"/>
  <c r="H33" i="150" s="1"/>
  <c r="J33" i="150"/>
  <c r="B34" i="150"/>
  <c r="C34" i="150"/>
  <c r="D34" i="150" s="1"/>
  <c r="F34" i="150"/>
  <c r="G34" i="150"/>
  <c r="H34" i="150" s="1"/>
  <c r="J34" i="150"/>
  <c r="B35" i="150"/>
  <c r="E35" i="150" s="1"/>
  <c r="C35" i="150"/>
  <c r="D35" i="150"/>
  <c r="F35" i="150"/>
  <c r="G35" i="150"/>
  <c r="H35" i="150" s="1"/>
  <c r="K35" i="150"/>
  <c r="B36" i="150"/>
  <c r="C36" i="150"/>
  <c r="D36" i="150" s="1"/>
  <c r="F36" i="150"/>
  <c r="I36" i="150" s="1"/>
  <c r="G36" i="150"/>
  <c r="H36" i="150"/>
  <c r="K36" i="150"/>
  <c r="B37" i="150"/>
  <c r="C37" i="150"/>
  <c r="E37" i="150"/>
  <c r="F37" i="150"/>
  <c r="G37" i="150"/>
  <c r="H37" i="150" s="1"/>
  <c r="J37" i="150"/>
  <c r="B39" i="150"/>
  <c r="C39" i="150"/>
  <c r="E39" i="150"/>
  <c r="F39" i="150"/>
  <c r="G39" i="150"/>
  <c r="J39" i="150"/>
  <c r="B40" i="150"/>
  <c r="E40" i="150" s="1"/>
  <c r="C40" i="150"/>
  <c r="D40" i="150"/>
  <c r="F40" i="150"/>
  <c r="G40" i="150"/>
  <c r="H40" i="150" s="1"/>
  <c r="J40" i="150"/>
  <c r="B43" i="150"/>
  <c r="C43" i="150"/>
  <c r="F43" i="150"/>
  <c r="J43" i="150" s="1"/>
  <c r="G43" i="150"/>
  <c r="I43" i="150"/>
  <c r="K43" i="150"/>
  <c r="B44" i="150"/>
  <c r="C44" i="150"/>
  <c r="D44" i="150" s="1"/>
  <c r="F44" i="150"/>
  <c r="G44" i="150"/>
  <c r="H44" i="150"/>
  <c r="K44" i="150"/>
  <c r="B45" i="150"/>
  <c r="C45" i="150"/>
  <c r="E45" i="150"/>
  <c r="F45" i="150"/>
  <c r="G45" i="150"/>
  <c r="J45" i="150"/>
  <c r="B46" i="150"/>
  <c r="E46" i="150" s="1"/>
  <c r="C46" i="150"/>
  <c r="D46" i="150"/>
  <c r="F46" i="150"/>
  <c r="G46" i="150"/>
  <c r="J46" i="150"/>
  <c r="B47" i="150"/>
  <c r="C47" i="150"/>
  <c r="F47" i="150"/>
  <c r="J47" i="150" s="1"/>
  <c r="G47" i="150"/>
  <c r="I47" i="150"/>
  <c r="K47" i="150"/>
  <c r="B48" i="150"/>
  <c r="C48" i="150"/>
  <c r="D48" i="150" s="1"/>
  <c r="F48" i="150"/>
  <c r="G48" i="150"/>
  <c r="H48" i="150"/>
  <c r="K48" i="150"/>
  <c r="B49" i="150"/>
  <c r="J49" i="150" s="1"/>
  <c r="C49" i="150"/>
  <c r="E49" i="150"/>
  <c r="F49" i="150"/>
  <c r="G49" i="150"/>
  <c r="B50" i="150"/>
  <c r="E50" i="150" s="1"/>
  <c r="C50" i="150"/>
  <c r="D50" i="150"/>
  <c r="F50" i="150"/>
  <c r="G50" i="150"/>
  <c r="B51" i="150"/>
  <c r="C51" i="150"/>
  <c r="F51" i="150"/>
  <c r="J51" i="150" s="1"/>
  <c r="G51" i="150"/>
  <c r="I51" i="150"/>
  <c r="K51" i="150"/>
  <c r="L51" i="150" s="1"/>
  <c r="B52" i="150"/>
  <c r="C52" i="150"/>
  <c r="D52" i="150" s="1"/>
  <c r="F52" i="150"/>
  <c r="G52" i="150"/>
  <c r="H52" i="150"/>
  <c r="K52" i="150"/>
  <c r="B53" i="150"/>
  <c r="C53" i="150"/>
  <c r="E53" i="150"/>
  <c r="F53" i="150"/>
  <c r="G53" i="150"/>
  <c r="J53" i="150"/>
  <c r="B54" i="150"/>
  <c r="E54" i="150" s="1"/>
  <c r="C54" i="150"/>
  <c r="D54" i="150"/>
  <c r="F54" i="150"/>
  <c r="G54" i="150"/>
  <c r="J54" i="150"/>
  <c r="B55" i="150"/>
  <c r="C55" i="150"/>
  <c r="F55" i="150"/>
  <c r="J55" i="150" s="1"/>
  <c r="G55" i="150"/>
  <c r="I55" i="150"/>
  <c r="K55" i="150"/>
  <c r="B56" i="150"/>
  <c r="C56" i="150"/>
  <c r="D56" i="150" s="1"/>
  <c r="F56" i="150"/>
  <c r="G56" i="150"/>
  <c r="H56" i="150"/>
  <c r="K56" i="150"/>
  <c r="B57" i="150"/>
  <c r="J57" i="150" s="1"/>
  <c r="C57" i="150"/>
  <c r="E57" i="150"/>
  <c r="F57" i="150"/>
  <c r="G57" i="150"/>
  <c r="B58" i="150"/>
  <c r="E58" i="150" s="1"/>
  <c r="C58" i="150"/>
  <c r="D58" i="150"/>
  <c r="F58" i="150"/>
  <c r="G58" i="150"/>
  <c r="B59" i="150"/>
  <c r="C59" i="150"/>
  <c r="F59" i="150"/>
  <c r="J59" i="150" s="1"/>
  <c r="G59" i="150"/>
  <c r="I59" i="150"/>
  <c r="K59" i="150"/>
  <c r="L59" i="150" s="1"/>
  <c r="B60" i="150"/>
  <c r="C60" i="150"/>
  <c r="D60" i="150" s="1"/>
  <c r="F60" i="150"/>
  <c r="G60" i="150"/>
  <c r="H60" i="150"/>
  <c r="K60" i="150"/>
  <c r="B61" i="150"/>
  <c r="C61" i="150"/>
  <c r="D61" i="150" s="1"/>
  <c r="E61" i="150"/>
  <c r="F61" i="150"/>
  <c r="G61" i="150"/>
  <c r="H61" i="150" s="1"/>
  <c r="I61" i="150"/>
  <c r="J61" i="150"/>
  <c r="K61" i="150"/>
  <c r="L61" i="150" s="1"/>
  <c r="D62" i="150"/>
  <c r="E62" i="150"/>
  <c r="H62" i="150"/>
  <c r="I62" i="150"/>
  <c r="J62" i="150"/>
  <c r="K62" i="150"/>
  <c r="L62" i="150"/>
  <c r="D63" i="150"/>
  <c r="E63" i="150"/>
  <c r="H63" i="150"/>
  <c r="I63" i="150"/>
  <c r="J63" i="150"/>
  <c r="K63" i="150"/>
  <c r="L63" i="150" s="1"/>
  <c r="D64" i="150"/>
  <c r="E64" i="150"/>
  <c r="H64" i="150"/>
  <c r="I64" i="150"/>
  <c r="J64" i="150"/>
  <c r="K64" i="150"/>
  <c r="L64" i="150"/>
  <c r="D65" i="150"/>
  <c r="E65" i="150"/>
  <c r="H65" i="150"/>
  <c r="I65" i="150"/>
  <c r="J65" i="150"/>
  <c r="K65" i="150"/>
  <c r="L65" i="150" s="1"/>
  <c r="F4" i="149"/>
  <c r="G4" i="149"/>
  <c r="J4" i="149"/>
  <c r="K4" i="149"/>
  <c r="B7" i="149"/>
  <c r="F7" i="149"/>
  <c r="J7" i="149"/>
  <c r="B8" i="149"/>
  <c r="C8" i="149"/>
  <c r="E8" i="149"/>
  <c r="F8" i="149"/>
  <c r="G8" i="149"/>
  <c r="J8" i="149"/>
  <c r="D9" i="149"/>
  <c r="E9" i="149"/>
  <c r="H9" i="149"/>
  <c r="I9" i="149"/>
  <c r="J9" i="149"/>
  <c r="K9" i="149"/>
  <c r="L9" i="149"/>
  <c r="D10" i="149"/>
  <c r="E10" i="149"/>
  <c r="H10" i="149"/>
  <c r="I10" i="149"/>
  <c r="J10" i="149"/>
  <c r="K10" i="149"/>
  <c r="L10" i="149" s="1"/>
  <c r="D11" i="149"/>
  <c r="E11" i="149"/>
  <c r="H11" i="149"/>
  <c r="I11" i="149"/>
  <c r="J11" i="149"/>
  <c r="K11" i="149"/>
  <c r="L11" i="149"/>
  <c r="D12" i="149"/>
  <c r="E12" i="149"/>
  <c r="H12" i="149"/>
  <c r="I12" i="149"/>
  <c r="J12" i="149"/>
  <c r="K12" i="149"/>
  <c r="L12" i="149" s="1"/>
  <c r="D13" i="149"/>
  <c r="E13" i="149"/>
  <c r="H13" i="149"/>
  <c r="I13" i="149"/>
  <c r="J13" i="149"/>
  <c r="K13" i="149"/>
  <c r="L13" i="149"/>
  <c r="D14" i="149"/>
  <c r="E14" i="149"/>
  <c r="H14" i="149"/>
  <c r="I14" i="149"/>
  <c r="J14" i="149"/>
  <c r="K14" i="149"/>
  <c r="L14" i="149" s="1"/>
  <c r="D15" i="149"/>
  <c r="E15" i="149"/>
  <c r="H15" i="149"/>
  <c r="I15" i="149"/>
  <c r="J15" i="149"/>
  <c r="K15" i="149"/>
  <c r="L15" i="149"/>
  <c r="D16" i="149"/>
  <c r="E16" i="149"/>
  <c r="H16" i="149"/>
  <c r="I16" i="149"/>
  <c r="J16" i="149"/>
  <c r="K16" i="149"/>
  <c r="L16" i="149" s="1"/>
  <c r="D17" i="149"/>
  <c r="E17" i="149"/>
  <c r="H17" i="149"/>
  <c r="I17" i="149"/>
  <c r="J17" i="149"/>
  <c r="K17" i="149"/>
  <c r="L17" i="149"/>
  <c r="B18" i="149"/>
  <c r="C18" i="149"/>
  <c r="D18" i="149" s="1"/>
  <c r="F18" i="149"/>
  <c r="G18" i="149"/>
  <c r="H18" i="149" s="1"/>
  <c r="I18" i="149"/>
  <c r="J18" i="149"/>
  <c r="K18" i="149"/>
  <c r="L18" i="149" s="1"/>
  <c r="D19" i="149"/>
  <c r="E19" i="149"/>
  <c r="H19" i="149"/>
  <c r="I19" i="149"/>
  <c r="J19" i="149"/>
  <c r="K19" i="149"/>
  <c r="L19" i="149"/>
  <c r="D20" i="149"/>
  <c r="E20" i="149"/>
  <c r="H20" i="149"/>
  <c r="I20" i="149"/>
  <c r="J20" i="149"/>
  <c r="K20" i="149"/>
  <c r="L20" i="149" s="1"/>
  <c r="D21" i="149"/>
  <c r="E21" i="149"/>
  <c r="H21" i="149"/>
  <c r="I21" i="149"/>
  <c r="J21" i="149"/>
  <c r="K21" i="149"/>
  <c r="L21" i="149"/>
  <c r="D22" i="149"/>
  <c r="E22" i="149"/>
  <c r="H22" i="149"/>
  <c r="I22" i="149"/>
  <c r="J22" i="149"/>
  <c r="K22" i="149"/>
  <c r="L22" i="149" s="1"/>
  <c r="D23" i="149"/>
  <c r="E23" i="149"/>
  <c r="H23" i="149"/>
  <c r="I23" i="149"/>
  <c r="J23" i="149"/>
  <c r="K23" i="149"/>
  <c r="L23" i="149"/>
  <c r="D24" i="149"/>
  <c r="E24" i="149"/>
  <c r="H24" i="149"/>
  <c r="I24" i="149"/>
  <c r="J24" i="149"/>
  <c r="K24" i="149"/>
  <c r="L24" i="149" s="1"/>
  <c r="D25" i="149"/>
  <c r="E25" i="149"/>
  <c r="H25" i="149"/>
  <c r="I25" i="149"/>
  <c r="J25" i="149"/>
  <c r="K25" i="149"/>
  <c r="L25" i="149"/>
  <c r="D26" i="149"/>
  <c r="E26" i="149"/>
  <c r="H26" i="149"/>
  <c r="I26" i="149"/>
  <c r="J26" i="149"/>
  <c r="K26" i="149"/>
  <c r="L26" i="149" s="1"/>
  <c r="D27" i="149"/>
  <c r="E27" i="149"/>
  <c r="H27" i="149"/>
  <c r="I27" i="149"/>
  <c r="J27" i="149"/>
  <c r="K27" i="149"/>
  <c r="L27" i="149"/>
  <c r="D28" i="149"/>
  <c r="E28" i="149"/>
  <c r="H28" i="149"/>
  <c r="I28" i="149"/>
  <c r="J28" i="149"/>
  <c r="K28" i="149"/>
  <c r="L28" i="149" s="1"/>
  <c r="D29" i="149"/>
  <c r="E29" i="149"/>
  <c r="H29" i="149"/>
  <c r="I29" i="149"/>
  <c r="J29" i="149"/>
  <c r="K29" i="149"/>
  <c r="L29" i="149"/>
  <c r="D30" i="149"/>
  <c r="E30" i="149"/>
  <c r="H30" i="149"/>
  <c r="I30" i="149"/>
  <c r="J30" i="149"/>
  <c r="K30" i="149"/>
  <c r="L30" i="149" s="1"/>
  <c r="D31" i="149"/>
  <c r="E31" i="149"/>
  <c r="H31" i="149"/>
  <c r="I31" i="149"/>
  <c r="J31" i="149"/>
  <c r="K31" i="149"/>
  <c r="L31" i="149"/>
  <c r="D32" i="149"/>
  <c r="E32" i="149"/>
  <c r="H32" i="149"/>
  <c r="I32" i="149"/>
  <c r="J32" i="149"/>
  <c r="K32" i="149"/>
  <c r="L32" i="149" s="1"/>
  <c r="D33" i="149"/>
  <c r="E33" i="149"/>
  <c r="H33" i="149"/>
  <c r="I33" i="149"/>
  <c r="J33" i="149"/>
  <c r="K33" i="149"/>
  <c r="L33" i="149"/>
  <c r="D34" i="149"/>
  <c r="E34" i="149"/>
  <c r="H34" i="149"/>
  <c r="I34" i="149"/>
  <c r="J34" i="149"/>
  <c r="K34" i="149"/>
  <c r="L34" i="149" s="1"/>
  <c r="D35" i="149"/>
  <c r="E35" i="149"/>
  <c r="H35" i="149"/>
  <c r="I35" i="149"/>
  <c r="J35" i="149"/>
  <c r="K35" i="149"/>
  <c r="L35" i="149"/>
  <c r="D36" i="149"/>
  <c r="E36" i="149"/>
  <c r="H36" i="149"/>
  <c r="I36" i="149"/>
  <c r="J36" i="149"/>
  <c r="K36" i="149"/>
  <c r="L36" i="149" s="1"/>
  <c r="D37" i="149"/>
  <c r="E37" i="149"/>
  <c r="H37" i="149"/>
  <c r="I37" i="149"/>
  <c r="J37" i="149"/>
  <c r="K37" i="149"/>
  <c r="L37" i="149"/>
  <c r="B38" i="149"/>
  <c r="C38" i="149"/>
  <c r="D38" i="149" s="1"/>
  <c r="F38" i="149"/>
  <c r="G38" i="149"/>
  <c r="H38" i="149" s="1"/>
  <c r="I38" i="149"/>
  <c r="J38" i="149"/>
  <c r="K38" i="149"/>
  <c r="L38" i="149" s="1"/>
  <c r="D39" i="149"/>
  <c r="E39" i="149"/>
  <c r="H39" i="149"/>
  <c r="I39" i="149"/>
  <c r="J39" i="149"/>
  <c r="K39" i="149"/>
  <c r="L39" i="149"/>
  <c r="D40" i="149"/>
  <c r="E40" i="149"/>
  <c r="H40" i="149"/>
  <c r="I40" i="149"/>
  <c r="J40" i="149"/>
  <c r="K40" i="149"/>
  <c r="L40" i="149" s="1"/>
  <c r="B43" i="149"/>
  <c r="C43" i="149"/>
  <c r="F43" i="149"/>
  <c r="G43" i="149"/>
  <c r="H43" i="149"/>
  <c r="B44" i="149"/>
  <c r="J44" i="149" s="1"/>
  <c r="C44" i="149"/>
  <c r="E44" i="149"/>
  <c r="F44" i="149"/>
  <c r="G44" i="149"/>
  <c r="H44" i="149" s="1"/>
  <c r="B45" i="149"/>
  <c r="E45" i="149" s="1"/>
  <c r="C45" i="149"/>
  <c r="D45" i="149"/>
  <c r="F45" i="149"/>
  <c r="G45" i="149"/>
  <c r="B46" i="149"/>
  <c r="C46" i="149"/>
  <c r="F46" i="149"/>
  <c r="G46" i="149"/>
  <c r="J46" i="149"/>
  <c r="B47" i="149"/>
  <c r="E47" i="149" s="1"/>
  <c r="C47" i="149"/>
  <c r="D47" i="149"/>
  <c r="F47" i="149"/>
  <c r="G47" i="149"/>
  <c r="H47" i="149" s="1"/>
  <c r="B48" i="149"/>
  <c r="C48" i="149"/>
  <c r="F48" i="149"/>
  <c r="G48" i="149"/>
  <c r="J48" i="149"/>
  <c r="B49" i="149"/>
  <c r="C49" i="149"/>
  <c r="D49" i="149" s="1"/>
  <c r="F49" i="149"/>
  <c r="G49" i="149"/>
  <c r="H49" i="149"/>
  <c r="K49" i="149"/>
  <c r="B50" i="149"/>
  <c r="C50" i="149"/>
  <c r="F50" i="149"/>
  <c r="G50" i="149"/>
  <c r="I50" i="149"/>
  <c r="K50" i="149"/>
  <c r="B51" i="149"/>
  <c r="C51" i="149"/>
  <c r="F51" i="149"/>
  <c r="I51" i="149" s="1"/>
  <c r="G51" i="149"/>
  <c r="H51" i="149"/>
  <c r="B52" i="149"/>
  <c r="J52" i="149" s="1"/>
  <c r="C52" i="149"/>
  <c r="F52" i="149"/>
  <c r="G52" i="149"/>
  <c r="H52" i="149" s="1"/>
  <c r="B53" i="149"/>
  <c r="E53" i="149" s="1"/>
  <c r="C53" i="149"/>
  <c r="D53" i="149"/>
  <c r="F53" i="149"/>
  <c r="G53" i="149"/>
  <c r="J53" i="149"/>
  <c r="B54" i="149"/>
  <c r="C54" i="149"/>
  <c r="F54" i="149"/>
  <c r="G54" i="149"/>
  <c r="J54" i="149"/>
  <c r="B55" i="149"/>
  <c r="E55" i="149" s="1"/>
  <c r="C55" i="149"/>
  <c r="D55" i="149"/>
  <c r="F55" i="149"/>
  <c r="G55" i="149"/>
  <c r="H55" i="149" s="1"/>
  <c r="K55" i="149"/>
  <c r="B56" i="149"/>
  <c r="C56" i="149"/>
  <c r="F56" i="149"/>
  <c r="G56" i="149"/>
  <c r="J56" i="149"/>
  <c r="B57" i="149"/>
  <c r="C57" i="149"/>
  <c r="D57" i="149" s="1"/>
  <c r="F57" i="149"/>
  <c r="H57" i="149" s="1"/>
  <c r="G57" i="149"/>
  <c r="K57" i="149"/>
  <c r="B58" i="149"/>
  <c r="C58" i="149"/>
  <c r="F58" i="149"/>
  <c r="G58" i="149"/>
  <c r="I58" i="149"/>
  <c r="K58" i="149"/>
  <c r="B59" i="149"/>
  <c r="C59" i="149"/>
  <c r="F59" i="149"/>
  <c r="J59" i="149" s="1"/>
  <c r="G59" i="149"/>
  <c r="K59" i="149"/>
  <c r="B60" i="149"/>
  <c r="C60" i="149"/>
  <c r="D60" i="149" s="1"/>
  <c r="F60" i="149"/>
  <c r="H60" i="149" s="1"/>
  <c r="G60" i="149"/>
  <c r="K60" i="149"/>
  <c r="B61" i="149"/>
  <c r="C61" i="149"/>
  <c r="D61" i="149" s="1"/>
  <c r="E61" i="149"/>
  <c r="F61" i="149"/>
  <c r="G61" i="149"/>
  <c r="H61" i="149" s="1"/>
  <c r="I61" i="149"/>
  <c r="J61" i="149"/>
  <c r="K61" i="149"/>
  <c r="L61" i="149" s="1"/>
  <c r="D62" i="149"/>
  <c r="E62" i="149"/>
  <c r="H62" i="149"/>
  <c r="I62" i="149"/>
  <c r="J62" i="149"/>
  <c r="K62" i="149"/>
  <c r="L62" i="149"/>
  <c r="D63" i="149"/>
  <c r="E63" i="149"/>
  <c r="H63" i="149"/>
  <c r="I63" i="149"/>
  <c r="J63" i="149"/>
  <c r="K63" i="149"/>
  <c r="L63" i="149" s="1"/>
  <c r="D64" i="149"/>
  <c r="E64" i="149"/>
  <c r="H64" i="149"/>
  <c r="I64" i="149"/>
  <c r="J64" i="149"/>
  <c r="K64" i="149"/>
  <c r="L64" i="149"/>
  <c r="D65" i="149"/>
  <c r="E65" i="149"/>
  <c r="H65" i="149"/>
  <c r="I65" i="149"/>
  <c r="J65" i="149"/>
  <c r="K65" i="149"/>
  <c r="L65" i="149" s="1"/>
  <c r="I71" i="149"/>
  <c r="F4" i="148"/>
  <c r="G4" i="148"/>
  <c r="J4" i="148"/>
  <c r="K4" i="148"/>
  <c r="B7" i="148"/>
  <c r="F7" i="148"/>
  <c r="J7" i="148"/>
  <c r="B8" i="148"/>
  <c r="C8" i="148"/>
  <c r="E8" i="148"/>
  <c r="F8" i="148"/>
  <c r="G8" i="148"/>
  <c r="J8" i="148"/>
  <c r="D9" i="148"/>
  <c r="E9" i="148"/>
  <c r="H9" i="148"/>
  <c r="I9" i="148"/>
  <c r="J9" i="148"/>
  <c r="K9" i="148"/>
  <c r="L9" i="148"/>
  <c r="D10" i="148"/>
  <c r="E10" i="148"/>
  <c r="H10" i="148"/>
  <c r="I10" i="148"/>
  <c r="J10" i="148"/>
  <c r="K10" i="148"/>
  <c r="L10" i="148" s="1"/>
  <c r="D11" i="148"/>
  <c r="E11" i="148"/>
  <c r="H11" i="148"/>
  <c r="I11" i="148"/>
  <c r="J11" i="148"/>
  <c r="K11" i="148"/>
  <c r="L11" i="148"/>
  <c r="D12" i="148"/>
  <c r="E12" i="148"/>
  <c r="H12" i="148"/>
  <c r="I12" i="148"/>
  <c r="J12" i="148"/>
  <c r="K12" i="148"/>
  <c r="L12" i="148" s="1"/>
  <c r="D13" i="148"/>
  <c r="E13" i="148"/>
  <c r="H13" i="148"/>
  <c r="I13" i="148"/>
  <c r="J13" i="148"/>
  <c r="K13" i="148"/>
  <c r="L13" i="148"/>
  <c r="D14" i="148"/>
  <c r="E14" i="148"/>
  <c r="H14" i="148"/>
  <c r="I14" i="148"/>
  <c r="J14" i="148"/>
  <c r="K14" i="148"/>
  <c r="L14" i="148" s="1"/>
  <c r="D15" i="148"/>
  <c r="E15" i="148"/>
  <c r="H15" i="148"/>
  <c r="I15" i="148"/>
  <c r="J15" i="148"/>
  <c r="K15" i="148"/>
  <c r="L15" i="148"/>
  <c r="D16" i="148"/>
  <c r="E16" i="148"/>
  <c r="H16" i="148"/>
  <c r="I16" i="148"/>
  <c r="J16" i="148"/>
  <c r="K16" i="148"/>
  <c r="L16" i="148" s="1"/>
  <c r="D17" i="148"/>
  <c r="E17" i="148"/>
  <c r="H17" i="148"/>
  <c r="I17" i="148"/>
  <c r="J17" i="148"/>
  <c r="K17" i="148"/>
  <c r="L17" i="148"/>
  <c r="B18" i="148"/>
  <c r="C18" i="148"/>
  <c r="D18" i="148" s="1"/>
  <c r="F18" i="148"/>
  <c r="G18" i="148"/>
  <c r="H18" i="148" s="1"/>
  <c r="I18" i="148"/>
  <c r="J18" i="148"/>
  <c r="K18" i="148"/>
  <c r="L18" i="148" s="1"/>
  <c r="D19" i="148"/>
  <c r="E19" i="148"/>
  <c r="H19" i="148"/>
  <c r="I19" i="148"/>
  <c r="J19" i="148"/>
  <c r="K19" i="148"/>
  <c r="L19" i="148"/>
  <c r="D20" i="148"/>
  <c r="E20" i="148"/>
  <c r="H20" i="148"/>
  <c r="I20" i="148"/>
  <c r="J20" i="148"/>
  <c r="K20" i="148"/>
  <c r="L20" i="148" s="1"/>
  <c r="D21" i="148"/>
  <c r="E21" i="148"/>
  <c r="H21" i="148"/>
  <c r="I21" i="148"/>
  <c r="J21" i="148"/>
  <c r="K21" i="148"/>
  <c r="L21" i="148"/>
  <c r="D22" i="148"/>
  <c r="E22" i="148"/>
  <c r="H22" i="148"/>
  <c r="I22" i="148"/>
  <c r="J22" i="148"/>
  <c r="K22" i="148"/>
  <c r="L22" i="148" s="1"/>
  <c r="D23" i="148"/>
  <c r="E23" i="148"/>
  <c r="H23" i="148"/>
  <c r="I23" i="148"/>
  <c r="J23" i="148"/>
  <c r="K23" i="148"/>
  <c r="L23" i="148"/>
  <c r="D24" i="148"/>
  <c r="E24" i="148"/>
  <c r="H24" i="148"/>
  <c r="I24" i="148"/>
  <c r="J24" i="148"/>
  <c r="K24" i="148"/>
  <c r="L24" i="148" s="1"/>
  <c r="D25" i="148"/>
  <c r="E25" i="148"/>
  <c r="H25" i="148"/>
  <c r="I25" i="148"/>
  <c r="J25" i="148"/>
  <c r="K25" i="148"/>
  <c r="L25" i="148"/>
  <c r="D26" i="148"/>
  <c r="E26" i="148"/>
  <c r="H26" i="148"/>
  <c r="I26" i="148"/>
  <c r="J26" i="148"/>
  <c r="K26" i="148"/>
  <c r="L26" i="148" s="1"/>
  <c r="D27" i="148"/>
  <c r="E27" i="148"/>
  <c r="H27" i="148"/>
  <c r="I27" i="148"/>
  <c r="J27" i="148"/>
  <c r="K27" i="148"/>
  <c r="L27" i="148"/>
  <c r="D28" i="148"/>
  <c r="E28" i="148"/>
  <c r="H28" i="148"/>
  <c r="I28" i="148"/>
  <c r="J28" i="148"/>
  <c r="K28" i="148"/>
  <c r="L28" i="148" s="1"/>
  <c r="D29" i="148"/>
  <c r="E29" i="148"/>
  <c r="H29" i="148"/>
  <c r="I29" i="148"/>
  <c r="J29" i="148"/>
  <c r="K29" i="148"/>
  <c r="L29" i="148"/>
  <c r="D30" i="148"/>
  <c r="E30" i="148"/>
  <c r="H30" i="148"/>
  <c r="I30" i="148"/>
  <c r="J30" i="148"/>
  <c r="K30" i="148"/>
  <c r="L30" i="148" s="1"/>
  <c r="D31" i="148"/>
  <c r="E31" i="148"/>
  <c r="H31" i="148"/>
  <c r="I31" i="148"/>
  <c r="J31" i="148"/>
  <c r="K31" i="148"/>
  <c r="L31" i="148"/>
  <c r="D32" i="148"/>
  <c r="E32" i="148"/>
  <c r="H32" i="148"/>
  <c r="I32" i="148"/>
  <c r="J32" i="148"/>
  <c r="K32" i="148"/>
  <c r="L32" i="148" s="1"/>
  <c r="D33" i="148"/>
  <c r="E33" i="148"/>
  <c r="H33" i="148"/>
  <c r="I33" i="148"/>
  <c r="J33" i="148"/>
  <c r="K33" i="148"/>
  <c r="L33" i="148"/>
  <c r="D34" i="148"/>
  <c r="E34" i="148"/>
  <c r="H34" i="148"/>
  <c r="I34" i="148"/>
  <c r="J34" i="148"/>
  <c r="K34" i="148"/>
  <c r="L34" i="148" s="1"/>
  <c r="D35" i="148"/>
  <c r="E35" i="148"/>
  <c r="H35" i="148"/>
  <c r="I35" i="148"/>
  <c r="J35" i="148"/>
  <c r="K35" i="148"/>
  <c r="L35" i="148"/>
  <c r="D36" i="148"/>
  <c r="E36" i="148"/>
  <c r="H36" i="148"/>
  <c r="I36" i="148"/>
  <c r="J36" i="148"/>
  <c r="K36" i="148"/>
  <c r="L36" i="148" s="1"/>
  <c r="D37" i="148"/>
  <c r="E37" i="148"/>
  <c r="H37" i="148"/>
  <c r="I37" i="148"/>
  <c r="J37" i="148"/>
  <c r="K37" i="148"/>
  <c r="L37" i="148"/>
  <c r="B38" i="148"/>
  <c r="C38" i="148"/>
  <c r="D38" i="148" s="1"/>
  <c r="F38" i="148"/>
  <c r="G38" i="148"/>
  <c r="H38" i="148" s="1"/>
  <c r="I38" i="148"/>
  <c r="J38" i="148"/>
  <c r="K38" i="148"/>
  <c r="L38" i="148" s="1"/>
  <c r="D39" i="148"/>
  <c r="E39" i="148"/>
  <c r="H39" i="148"/>
  <c r="I39" i="148"/>
  <c r="J39" i="148"/>
  <c r="K39" i="148"/>
  <c r="L39" i="148"/>
  <c r="D40" i="148"/>
  <c r="E40" i="148"/>
  <c r="H40" i="148"/>
  <c r="I40" i="148"/>
  <c r="J40" i="148"/>
  <c r="K40" i="148"/>
  <c r="L40" i="148" s="1"/>
  <c r="B41" i="148"/>
  <c r="B42" i="148"/>
  <c r="C42" i="148"/>
  <c r="E42" i="148"/>
  <c r="F42" i="148"/>
  <c r="G42" i="148"/>
  <c r="J42" i="148"/>
  <c r="D43" i="148"/>
  <c r="E43" i="148"/>
  <c r="H43" i="148"/>
  <c r="I43" i="148"/>
  <c r="J43" i="148"/>
  <c r="K43" i="148"/>
  <c r="L43" i="148"/>
  <c r="D44" i="148"/>
  <c r="E44" i="148"/>
  <c r="H44" i="148"/>
  <c r="I44" i="148"/>
  <c r="J44" i="148"/>
  <c r="K44" i="148"/>
  <c r="L44" i="148" s="1"/>
  <c r="D45" i="148"/>
  <c r="E45" i="148"/>
  <c r="H45" i="148"/>
  <c r="I45" i="148"/>
  <c r="J45" i="148"/>
  <c r="K45" i="148"/>
  <c r="L45" i="148"/>
  <c r="D46" i="148"/>
  <c r="E46" i="148"/>
  <c r="H46" i="148"/>
  <c r="I46" i="148"/>
  <c r="J46" i="148"/>
  <c r="K46" i="148"/>
  <c r="L46" i="148" s="1"/>
  <c r="D47" i="148"/>
  <c r="E47" i="148"/>
  <c r="H47" i="148"/>
  <c r="I47" i="148"/>
  <c r="J47" i="148"/>
  <c r="K47" i="148"/>
  <c r="L47" i="148"/>
  <c r="D48" i="148"/>
  <c r="E48" i="148"/>
  <c r="H48" i="148"/>
  <c r="I48" i="148"/>
  <c r="J48" i="148"/>
  <c r="K48" i="148"/>
  <c r="L48" i="148" s="1"/>
  <c r="D49" i="148"/>
  <c r="E49" i="148"/>
  <c r="H49" i="148"/>
  <c r="I49" i="148"/>
  <c r="J49" i="148"/>
  <c r="K49" i="148"/>
  <c r="L49" i="148"/>
  <c r="D50" i="148"/>
  <c r="E50" i="148"/>
  <c r="H50" i="148"/>
  <c r="I50" i="148"/>
  <c r="J50" i="148"/>
  <c r="K50" i="148"/>
  <c r="L50" i="148" s="1"/>
  <c r="D51" i="148"/>
  <c r="E51" i="148"/>
  <c r="H51" i="148"/>
  <c r="I51" i="148"/>
  <c r="J51" i="148"/>
  <c r="K51" i="148"/>
  <c r="L51" i="148"/>
  <c r="D52" i="148"/>
  <c r="E52" i="148"/>
  <c r="H52" i="148"/>
  <c r="I52" i="148"/>
  <c r="J52" i="148"/>
  <c r="K52" i="148"/>
  <c r="L52" i="148" s="1"/>
  <c r="D53" i="148"/>
  <c r="E53" i="148"/>
  <c r="H53" i="148"/>
  <c r="I53" i="148"/>
  <c r="J53" i="148"/>
  <c r="K53" i="148"/>
  <c r="L53" i="148"/>
  <c r="D54" i="148"/>
  <c r="E54" i="148"/>
  <c r="H54" i="148"/>
  <c r="I54" i="148"/>
  <c r="J54" i="148"/>
  <c r="K54" i="148"/>
  <c r="L54" i="148" s="1"/>
  <c r="D55" i="148"/>
  <c r="E55" i="148"/>
  <c r="H55" i="148"/>
  <c r="I55" i="148"/>
  <c r="J55" i="148"/>
  <c r="K55" i="148"/>
  <c r="L55" i="148"/>
  <c r="D56" i="148"/>
  <c r="E56" i="148"/>
  <c r="H56" i="148"/>
  <c r="I56" i="148"/>
  <c r="J56" i="148"/>
  <c r="K56" i="148"/>
  <c r="L56" i="148" s="1"/>
  <c r="D57" i="148"/>
  <c r="E57" i="148"/>
  <c r="H57" i="148"/>
  <c r="I57" i="148"/>
  <c r="J57" i="148"/>
  <c r="K57" i="148"/>
  <c r="L57" i="148"/>
  <c r="D58" i="148"/>
  <c r="E58" i="148"/>
  <c r="H58" i="148"/>
  <c r="I58" i="148"/>
  <c r="J58" i="148"/>
  <c r="K58" i="148"/>
  <c r="L58" i="148" s="1"/>
  <c r="D59" i="148"/>
  <c r="E59" i="148"/>
  <c r="H59" i="148"/>
  <c r="I59" i="148"/>
  <c r="J59" i="148"/>
  <c r="K59" i="148"/>
  <c r="L59" i="148"/>
  <c r="D60" i="148"/>
  <c r="E60" i="148"/>
  <c r="H60" i="148"/>
  <c r="I60" i="148"/>
  <c r="J60" i="148"/>
  <c r="K60" i="148"/>
  <c r="L60" i="148" s="1"/>
  <c r="B61" i="148"/>
  <c r="E61" i="148" s="1"/>
  <c r="C61" i="148"/>
  <c r="D61" i="148"/>
  <c r="F61" i="148"/>
  <c r="I61" i="148" s="1"/>
  <c r="G61" i="148"/>
  <c r="H61" i="148"/>
  <c r="K61" i="148"/>
  <c r="D62" i="148"/>
  <c r="E62" i="148"/>
  <c r="H62" i="148"/>
  <c r="I62" i="148"/>
  <c r="J62" i="148"/>
  <c r="K62" i="148"/>
  <c r="L62" i="148" s="1"/>
  <c r="D63" i="148"/>
  <c r="E63" i="148"/>
  <c r="H63" i="148"/>
  <c r="I63" i="148"/>
  <c r="J63" i="148"/>
  <c r="K63" i="148"/>
  <c r="L63" i="148"/>
  <c r="D64" i="148"/>
  <c r="E64" i="148"/>
  <c r="H64" i="148"/>
  <c r="I64" i="148"/>
  <c r="J64" i="148"/>
  <c r="K64" i="148"/>
  <c r="L64" i="148" s="1"/>
  <c r="D65" i="148"/>
  <c r="E65" i="148"/>
  <c r="H65" i="148"/>
  <c r="I65" i="148"/>
  <c r="J65" i="148"/>
  <c r="K65" i="148"/>
  <c r="L65" i="148"/>
  <c r="I71" i="148"/>
  <c r="F4" i="147"/>
  <c r="G4" i="147"/>
  <c r="J4" i="147"/>
  <c r="K4" i="147"/>
  <c r="B7" i="147"/>
  <c r="F7" i="147"/>
  <c r="B8" i="147"/>
  <c r="C8" i="147"/>
  <c r="E8" i="147"/>
  <c r="F8" i="147"/>
  <c r="G8" i="147"/>
  <c r="J8" i="147"/>
  <c r="D9" i="147"/>
  <c r="E9" i="147"/>
  <c r="H9" i="147"/>
  <c r="I9" i="147"/>
  <c r="J9" i="147"/>
  <c r="K9" i="147"/>
  <c r="L9" i="147"/>
  <c r="D10" i="147"/>
  <c r="E10" i="147"/>
  <c r="H10" i="147"/>
  <c r="I10" i="147"/>
  <c r="J10" i="147"/>
  <c r="K10" i="147"/>
  <c r="L10" i="147" s="1"/>
  <c r="D11" i="147"/>
  <c r="E11" i="147"/>
  <c r="H11" i="147"/>
  <c r="I11" i="147"/>
  <c r="J11" i="147"/>
  <c r="K11" i="147"/>
  <c r="L11" i="147"/>
  <c r="D12" i="147"/>
  <c r="E12" i="147"/>
  <c r="H12" i="147"/>
  <c r="I12" i="147"/>
  <c r="J12" i="147"/>
  <c r="K12" i="147"/>
  <c r="L12" i="147" s="1"/>
  <c r="D13" i="147"/>
  <c r="E13" i="147"/>
  <c r="H13" i="147"/>
  <c r="I13" i="147"/>
  <c r="J13" i="147"/>
  <c r="K13" i="147"/>
  <c r="L13" i="147"/>
  <c r="D14" i="147"/>
  <c r="E14" i="147"/>
  <c r="H14" i="147"/>
  <c r="I14" i="147"/>
  <c r="J14" i="147"/>
  <c r="K14" i="147"/>
  <c r="L14" i="147" s="1"/>
  <c r="D15" i="147"/>
  <c r="E15" i="147"/>
  <c r="H15" i="147"/>
  <c r="I15" i="147"/>
  <c r="J15" i="147"/>
  <c r="K15" i="147"/>
  <c r="L15" i="147"/>
  <c r="D16" i="147"/>
  <c r="E16" i="147"/>
  <c r="H16" i="147"/>
  <c r="I16" i="147"/>
  <c r="J16" i="147"/>
  <c r="K16" i="147"/>
  <c r="L16" i="147" s="1"/>
  <c r="D17" i="147"/>
  <c r="E17" i="147"/>
  <c r="H17" i="147"/>
  <c r="I17" i="147"/>
  <c r="J17" i="147"/>
  <c r="K17" i="147"/>
  <c r="L17" i="147"/>
  <c r="B18" i="147"/>
  <c r="C18" i="147"/>
  <c r="F18" i="147"/>
  <c r="G18" i="147"/>
  <c r="H18" i="147" s="1"/>
  <c r="I18" i="147"/>
  <c r="J18" i="147"/>
  <c r="D19" i="147"/>
  <c r="E19" i="147"/>
  <c r="H19" i="147"/>
  <c r="I19" i="147"/>
  <c r="J19" i="147"/>
  <c r="K19" i="147"/>
  <c r="L19" i="147"/>
  <c r="D20" i="147"/>
  <c r="E20" i="147"/>
  <c r="H20" i="147"/>
  <c r="I20" i="147"/>
  <c r="J20" i="147"/>
  <c r="K20" i="147"/>
  <c r="L20" i="147" s="1"/>
  <c r="D21" i="147"/>
  <c r="E21" i="147"/>
  <c r="H21" i="147"/>
  <c r="I21" i="147"/>
  <c r="J21" i="147"/>
  <c r="K21" i="147"/>
  <c r="L21" i="147"/>
  <c r="D22" i="147"/>
  <c r="E22" i="147"/>
  <c r="H22" i="147"/>
  <c r="I22" i="147"/>
  <c r="J22" i="147"/>
  <c r="K22" i="147"/>
  <c r="L22" i="147" s="1"/>
  <c r="D23" i="147"/>
  <c r="E23" i="147"/>
  <c r="H23" i="147"/>
  <c r="I23" i="147"/>
  <c r="J23" i="147"/>
  <c r="K23" i="147"/>
  <c r="L23" i="147"/>
  <c r="D24" i="147"/>
  <c r="E24" i="147"/>
  <c r="H24" i="147"/>
  <c r="I24" i="147"/>
  <c r="J24" i="147"/>
  <c r="K24" i="147"/>
  <c r="L24" i="147" s="1"/>
  <c r="D25" i="147"/>
  <c r="E25" i="147"/>
  <c r="H25" i="147"/>
  <c r="I25" i="147"/>
  <c r="J25" i="147"/>
  <c r="K25" i="147"/>
  <c r="L25" i="147"/>
  <c r="D26" i="147"/>
  <c r="E26" i="147"/>
  <c r="H26" i="147"/>
  <c r="I26" i="147"/>
  <c r="J26" i="147"/>
  <c r="K26" i="147"/>
  <c r="L26" i="147" s="1"/>
  <c r="D27" i="147"/>
  <c r="E27" i="147"/>
  <c r="H27" i="147"/>
  <c r="I27" i="147"/>
  <c r="J27" i="147"/>
  <c r="K27" i="147"/>
  <c r="L27" i="147"/>
  <c r="D28" i="147"/>
  <c r="E28" i="147"/>
  <c r="H28" i="147"/>
  <c r="I28" i="147"/>
  <c r="J28" i="147"/>
  <c r="K28" i="147"/>
  <c r="L28" i="147" s="1"/>
  <c r="D29" i="147"/>
  <c r="E29" i="147"/>
  <c r="H29" i="147"/>
  <c r="I29" i="147"/>
  <c r="J29" i="147"/>
  <c r="K29" i="147"/>
  <c r="L29" i="147"/>
  <c r="D30" i="147"/>
  <c r="E30" i="147"/>
  <c r="H30" i="147"/>
  <c r="I30" i="147"/>
  <c r="J30" i="147"/>
  <c r="K30" i="147"/>
  <c r="L30" i="147" s="1"/>
  <c r="D31" i="147"/>
  <c r="E31" i="147"/>
  <c r="H31" i="147"/>
  <c r="I31" i="147"/>
  <c r="J31" i="147"/>
  <c r="K31" i="147"/>
  <c r="L31" i="147"/>
  <c r="D32" i="147"/>
  <c r="E32" i="147"/>
  <c r="H32" i="147"/>
  <c r="I32" i="147"/>
  <c r="J32" i="147"/>
  <c r="K32" i="147"/>
  <c r="L32" i="147" s="1"/>
  <c r="D33" i="147"/>
  <c r="E33" i="147"/>
  <c r="H33" i="147"/>
  <c r="I33" i="147"/>
  <c r="J33" i="147"/>
  <c r="K33" i="147"/>
  <c r="L33" i="147"/>
  <c r="D34" i="147"/>
  <c r="E34" i="147"/>
  <c r="H34" i="147"/>
  <c r="I34" i="147"/>
  <c r="J34" i="147"/>
  <c r="K34" i="147"/>
  <c r="L34" i="147" s="1"/>
  <c r="D35" i="147"/>
  <c r="E35" i="147"/>
  <c r="H35" i="147"/>
  <c r="I35" i="147"/>
  <c r="J35" i="147"/>
  <c r="K35" i="147"/>
  <c r="L35" i="147"/>
  <c r="D36" i="147"/>
  <c r="E36" i="147"/>
  <c r="H36" i="147"/>
  <c r="I36" i="147"/>
  <c r="J36" i="147"/>
  <c r="K36" i="147"/>
  <c r="L36" i="147" s="1"/>
  <c r="D37" i="147"/>
  <c r="E37" i="147"/>
  <c r="H37" i="147"/>
  <c r="I37" i="147"/>
  <c r="J37" i="147"/>
  <c r="K37" i="147"/>
  <c r="L37" i="147"/>
  <c r="B38" i="147"/>
  <c r="C38" i="147"/>
  <c r="F38" i="147"/>
  <c r="G38" i="147"/>
  <c r="H38" i="147" s="1"/>
  <c r="I38" i="147"/>
  <c r="J38" i="147"/>
  <c r="K38" i="147"/>
  <c r="L38" i="147" s="1"/>
  <c r="D39" i="147"/>
  <c r="E39" i="147"/>
  <c r="H39" i="147"/>
  <c r="I39" i="147"/>
  <c r="J39" i="147"/>
  <c r="K39" i="147"/>
  <c r="L39" i="147"/>
  <c r="D40" i="147"/>
  <c r="E40" i="147"/>
  <c r="H40" i="147"/>
  <c r="I40" i="147"/>
  <c r="J40" i="147"/>
  <c r="K40" i="147"/>
  <c r="L40" i="147" s="1"/>
  <c r="B42" i="147"/>
  <c r="C42" i="147"/>
  <c r="E42" i="147"/>
  <c r="F42" i="147"/>
  <c r="G42" i="147"/>
  <c r="J42" i="147"/>
  <c r="D43" i="147"/>
  <c r="E43" i="147"/>
  <c r="H43" i="147"/>
  <c r="I43" i="147"/>
  <c r="J43" i="147"/>
  <c r="K43" i="147"/>
  <c r="L43" i="147"/>
  <c r="D44" i="147"/>
  <c r="E44" i="147"/>
  <c r="H44" i="147"/>
  <c r="I44" i="147"/>
  <c r="J44" i="147"/>
  <c r="K44" i="147"/>
  <c r="L44" i="147" s="1"/>
  <c r="D45" i="147"/>
  <c r="E45" i="147"/>
  <c r="H45" i="147"/>
  <c r="I45" i="147"/>
  <c r="J45" i="147"/>
  <c r="K45" i="147"/>
  <c r="L45" i="147"/>
  <c r="D46" i="147"/>
  <c r="E46" i="147"/>
  <c r="H46" i="147"/>
  <c r="I46" i="147"/>
  <c r="J46" i="147"/>
  <c r="K46" i="147"/>
  <c r="L46" i="147" s="1"/>
  <c r="D47" i="147"/>
  <c r="E47" i="147"/>
  <c r="H47" i="147"/>
  <c r="I47" i="147"/>
  <c r="J47" i="147"/>
  <c r="K47" i="147"/>
  <c r="L47" i="147"/>
  <c r="D48" i="147"/>
  <c r="E48" i="147"/>
  <c r="H48" i="147"/>
  <c r="I48" i="147"/>
  <c r="J48" i="147"/>
  <c r="K48" i="147"/>
  <c r="L48" i="147" s="1"/>
  <c r="D49" i="147"/>
  <c r="E49" i="147"/>
  <c r="H49" i="147"/>
  <c r="I49" i="147"/>
  <c r="J49" i="147"/>
  <c r="K49" i="147"/>
  <c r="L49" i="147"/>
  <c r="D50" i="147"/>
  <c r="E50" i="147"/>
  <c r="H50" i="147"/>
  <c r="I50" i="147"/>
  <c r="J50" i="147"/>
  <c r="K50" i="147"/>
  <c r="L50" i="147" s="1"/>
  <c r="D51" i="147"/>
  <c r="E51" i="147"/>
  <c r="H51" i="147"/>
  <c r="I51" i="147"/>
  <c r="J51" i="147"/>
  <c r="K51" i="147"/>
  <c r="L51" i="147"/>
  <c r="D52" i="147"/>
  <c r="E52" i="147"/>
  <c r="H52" i="147"/>
  <c r="I52" i="147"/>
  <c r="J52" i="147"/>
  <c r="K52" i="147"/>
  <c r="L52" i="147" s="1"/>
  <c r="D53" i="147"/>
  <c r="E53" i="147"/>
  <c r="H53" i="147"/>
  <c r="I53" i="147"/>
  <c r="J53" i="147"/>
  <c r="K53" i="147"/>
  <c r="L53" i="147"/>
  <c r="D54" i="147"/>
  <c r="E54" i="147"/>
  <c r="H54" i="147"/>
  <c r="I54" i="147"/>
  <c r="J54" i="147"/>
  <c r="K54" i="147"/>
  <c r="L54" i="147" s="1"/>
  <c r="D55" i="147"/>
  <c r="E55" i="147"/>
  <c r="H55" i="147"/>
  <c r="I55" i="147"/>
  <c r="J55" i="147"/>
  <c r="K55" i="147"/>
  <c r="L55" i="147"/>
  <c r="D56" i="147"/>
  <c r="E56" i="147"/>
  <c r="H56" i="147"/>
  <c r="I56" i="147"/>
  <c r="J56" i="147"/>
  <c r="K56" i="147"/>
  <c r="L56" i="147" s="1"/>
  <c r="D57" i="147"/>
  <c r="E57" i="147"/>
  <c r="H57" i="147"/>
  <c r="I57" i="147"/>
  <c r="J57" i="147"/>
  <c r="K57" i="147"/>
  <c r="L57" i="147"/>
  <c r="D58" i="147"/>
  <c r="E58" i="147"/>
  <c r="H58" i="147"/>
  <c r="I58" i="147"/>
  <c r="J58" i="147"/>
  <c r="K58" i="147"/>
  <c r="L58" i="147" s="1"/>
  <c r="D59" i="147"/>
  <c r="E59" i="147"/>
  <c r="H59" i="147"/>
  <c r="I59" i="147"/>
  <c r="J59" i="147"/>
  <c r="K59" i="147"/>
  <c r="L59" i="147"/>
  <c r="D60" i="147"/>
  <c r="E60" i="147"/>
  <c r="H60" i="147"/>
  <c r="I60" i="147"/>
  <c r="J60" i="147"/>
  <c r="K60" i="147"/>
  <c r="L60" i="147" s="1"/>
  <c r="C64" i="147"/>
  <c r="B66" i="147"/>
  <c r="C66" i="147"/>
  <c r="F66" i="147"/>
  <c r="G66" i="147"/>
  <c r="H66" i="147" s="1"/>
  <c r="I66" i="147"/>
  <c r="J66" i="147"/>
  <c r="K66" i="147"/>
  <c r="L66" i="147" s="1"/>
  <c r="D67" i="147"/>
  <c r="E67" i="147"/>
  <c r="H67" i="147"/>
  <c r="I67" i="147"/>
  <c r="J67" i="147"/>
  <c r="K67" i="147"/>
  <c r="L67" i="147"/>
  <c r="D68" i="147"/>
  <c r="E68" i="147"/>
  <c r="H68" i="147"/>
  <c r="I68" i="147"/>
  <c r="J68" i="147"/>
  <c r="K68" i="147"/>
  <c r="L68" i="147" s="1"/>
  <c r="D69" i="147"/>
  <c r="E69" i="147"/>
  <c r="H69" i="147"/>
  <c r="I69" i="147"/>
  <c r="J69" i="147"/>
  <c r="K69" i="147"/>
  <c r="L69" i="147"/>
  <c r="D70" i="147"/>
  <c r="E70" i="147"/>
  <c r="H70" i="147"/>
  <c r="I70" i="147"/>
  <c r="J70" i="147"/>
  <c r="K70" i="147"/>
  <c r="L70" i="147" s="1"/>
  <c r="D71" i="147"/>
  <c r="E71" i="147"/>
  <c r="H71" i="147"/>
  <c r="I71" i="147"/>
  <c r="J71" i="147"/>
  <c r="K71" i="147"/>
  <c r="L71" i="147"/>
  <c r="B72" i="147"/>
  <c r="C72" i="147"/>
  <c r="D72" i="147" s="1"/>
  <c r="E72" i="147"/>
  <c r="F72" i="147"/>
  <c r="G72" i="147"/>
  <c r="J72" i="147"/>
  <c r="D73" i="147"/>
  <c r="E73" i="147"/>
  <c r="H73" i="147"/>
  <c r="I73" i="147"/>
  <c r="J73" i="147"/>
  <c r="K73" i="147"/>
  <c r="L73" i="147"/>
  <c r="B62" i="147"/>
  <c r="F62" i="147"/>
  <c r="G62" i="147"/>
  <c r="B63" i="147"/>
  <c r="G63" i="147"/>
  <c r="F64" i="147"/>
  <c r="G65" i="147"/>
  <c r="J33" i="179" l="1"/>
  <c r="K26" i="179"/>
  <c r="J14" i="179"/>
  <c r="I11" i="179"/>
  <c r="H11" i="179"/>
  <c r="E35" i="179"/>
  <c r="J35" i="179"/>
  <c r="E27" i="179"/>
  <c r="D27" i="179"/>
  <c r="J24" i="179"/>
  <c r="I23" i="179"/>
  <c r="H23" i="179"/>
  <c r="I21" i="179"/>
  <c r="H21" i="179"/>
  <c r="D16" i="179"/>
  <c r="K16" i="179"/>
  <c r="L16" i="179" s="1"/>
  <c r="G40" i="179"/>
  <c r="I40" i="179" s="1"/>
  <c r="E39" i="179"/>
  <c r="J39" i="179"/>
  <c r="H37" i="179"/>
  <c r="E31" i="179"/>
  <c r="D31" i="179"/>
  <c r="I27" i="179"/>
  <c r="H27" i="179"/>
  <c r="B26" i="179"/>
  <c r="J26" i="179" s="1"/>
  <c r="K25" i="179"/>
  <c r="H22" i="179"/>
  <c r="E21" i="179"/>
  <c r="D21" i="179"/>
  <c r="J21" i="179"/>
  <c r="L21" i="179" s="1"/>
  <c r="C20" i="179"/>
  <c r="D20" i="179" s="1"/>
  <c r="B19" i="179"/>
  <c r="D19" i="179" s="1"/>
  <c r="I17" i="179"/>
  <c r="H17" i="179"/>
  <c r="G15" i="179"/>
  <c r="K15" i="179"/>
  <c r="K13" i="179"/>
  <c r="E11" i="179"/>
  <c r="D11" i="179"/>
  <c r="J11" i="179"/>
  <c r="L11" i="179" s="1"/>
  <c r="F9" i="179"/>
  <c r="H9" i="179" s="1"/>
  <c r="L61" i="178"/>
  <c r="L54" i="178"/>
  <c r="L46" i="178"/>
  <c r="D43" i="178"/>
  <c r="K43" i="178"/>
  <c r="D61" i="179"/>
  <c r="E61" i="179"/>
  <c r="H60" i="179"/>
  <c r="K60" i="179"/>
  <c r="H59" i="179"/>
  <c r="I59" i="179"/>
  <c r="K59" i="179"/>
  <c r="L59" i="179" s="1"/>
  <c r="I58" i="179"/>
  <c r="J58" i="179"/>
  <c r="L58" i="179" s="1"/>
  <c r="D53" i="179"/>
  <c r="E53" i="179"/>
  <c r="H52" i="179"/>
  <c r="K52" i="179"/>
  <c r="H51" i="179"/>
  <c r="I51" i="179"/>
  <c r="K51" i="179"/>
  <c r="L51" i="179" s="1"/>
  <c r="I50" i="179"/>
  <c r="J50" i="179"/>
  <c r="L50" i="179" s="1"/>
  <c r="D45" i="179"/>
  <c r="E45" i="179"/>
  <c r="H44" i="179"/>
  <c r="K44" i="179"/>
  <c r="G42" i="179"/>
  <c r="G41" i="179" s="1"/>
  <c r="I43" i="179"/>
  <c r="K43" i="179"/>
  <c r="L43" i="179" s="1"/>
  <c r="C40" i="179"/>
  <c r="K40" i="179" s="1"/>
  <c r="C37" i="179"/>
  <c r="C34" i="179"/>
  <c r="K30" i="179"/>
  <c r="I29" i="179"/>
  <c r="D28" i="179"/>
  <c r="H26" i="179"/>
  <c r="E25" i="179"/>
  <c r="J22" i="179"/>
  <c r="E20" i="179"/>
  <c r="L15" i="179"/>
  <c r="H14" i="179"/>
  <c r="I13" i="179"/>
  <c r="H13" i="179"/>
  <c r="I12" i="179"/>
  <c r="C10" i="179"/>
  <c r="D10" i="179" s="1"/>
  <c r="E31" i="180"/>
  <c r="F31" i="180"/>
  <c r="E20" i="180"/>
  <c r="F20" i="180"/>
  <c r="E18" i="180"/>
  <c r="F18" i="180"/>
  <c r="E15" i="180"/>
  <c r="F15" i="180"/>
  <c r="E13" i="180"/>
  <c r="F13" i="180"/>
  <c r="E10" i="180"/>
  <c r="F10" i="180"/>
  <c r="E8" i="180"/>
  <c r="F8" i="180"/>
  <c r="E40" i="179"/>
  <c r="D40" i="179"/>
  <c r="J40" i="179"/>
  <c r="L40" i="179" s="1"/>
  <c r="G39" i="179"/>
  <c r="G38" i="179" s="1"/>
  <c r="E37" i="179"/>
  <c r="J37" i="179"/>
  <c r="D35" i="179"/>
  <c r="C33" i="179"/>
  <c r="D33" i="179" s="1"/>
  <c r="G31" i="179"/>
  <c r="H31" i="179" s="1"/>
  <c r="H30" i="179"/>
  <c r="J29" i="179"/>
  <c r="I25" i="179"/>
  <c r="H25" i="179"/>
  <c r="C24" i="179"/>
  <c r="D24" i="179" s="1"/>
  <c r="E23" i="179"/>
  <c r="D23" i="179"/>
  <c r="F20" i="179"/>
  <c r="H20" i="179" s="1"/>
  <c r="K19" i="179"/>
  <c r="H16" i="179"/>
  <c r="I15" i="179"/>
  <c r="H15" i="179"/>
  <c r="E15" i="179"/>
  <c r="C14" i="179"/>
  <c r="D14" i="179" s="1"/>
  <c r="E13" i="179"/>
  <c r="D13" i="179"/>
  <c r="J12" i="179"/>
  <c r="F10" i="179"/>
  <c r="H10" i="179" s="1"/>
  <c r="E10" i="179"/>
  <c r="K9" i="179"/>
  <c r="H61" i="178"/>
  <c r="E61" i="178"/>
  <c r="K60" i="178"/>
  <c r="L60" i="178" s="1"/>
  <c r="I60" i="178"/>
  <c r="K59" i="178"/>
  <c r="L59" i="178" s="1"/>
  <c r="I59" i="178"/>
  <c r="D59" i="178"/>
  <c r="K58" i="178"/>
  <c r="L58" i="178" s="1"/>
  <c r="I58" i="178"/>
  <c r="K57" i="178"/>
  <c r="L57" i="178" s="1"/>
  <c r="I57" i="178"/>
  <c r="D56" i="178"/>
  <c r="K55" i="178"/>
  <c r="E55" i="178"/>
  <c r="H54" i="178"/>
  <c r="D54" i="178"/>
  <c r="J53" i="178"/>
  <c r="L53" i="178" s="1"/>
  <c r="E53" i="178"/>
  <c r="H52" i="178"/>
  <c r="E52" i="178"/>
  <c r="I51" i="178"/>
  <c r="K50" i="178"/>
  <c r="L50" i="178" s="1"/>
  <c r="I50" i="178"/>
  <c r="K49" i="178"/>
  <c r="L49" i="178" s="1"/>
  <c r="I49" i="178"/>
  <c r="D48" i="178"/>
  <c r="K47" i="178"/>
  <c r="E47" i="178"/>
  <c r="H46" i="178"/>
  <c r="D46" i="178"/>
  <c r="H45" i="178"/>
  <c r="K45" i="178"/>
  <c r="L45" i="178" s="1"/>
  <c r="J60" i="179"/>
  <c r="L60" i="179" s="1"/>
  <c r="L57" i="179"/>
  <c r="D57" i="179"/>
  <c r="E57" i="179"/>
  <c r="H56" i="179"/>
  <c r="K56" i="179"/>
  <c r="L56" i="179" s="1"/>
  <c r="H55" i="179"/>
  <c r="I55" i="179"/>
  <c r="K55" i="179"/>
  <c r="L55" i="179" s="1"/>
  <c r="I54" i="179"/>
  <c r="J54" i="179"/>
  <c r="L54" i="179" s="1"/>
  <c r="J52" i="179"/>
  <c r="L52" i="179" s="1"/>
  <c r="L49" i="179"/>
  <c r="D49" i="179"/>
  <c r="E49" i="179"/>
  <c r="H48" i="179"/>
  <c r="K48" i="179"/>
  <c r="L48" i="179" s="1"/>
  <c r="H47" i="179"/>
  <c r="I47" i="179"/>
  <c r="K47" i="179"/>
  <c r="L47" i="179" s="1"/>
  <c r="I46" i="179"/>
  <c r="J46" i="179"/>
  <c r="L46" i="179" s="1"/>
  <c r="J44" i="179"/>
  <c r="L44" i="179" s="1"/>
  <c r="K39" i="179"/>
  <c r="L39" i="179" s="1"/>
  <c r="G36" i="179"/>
  <c r="H36" i="179" s="1"/>
  <c r="B36" i="179"/>
  <c r="G35" i="179"/>
  <c r="H35" i="179" s="1"/>
  <c r="G34" i="179"/>
  <c r="H34" i="179" s="1"/>
  <c r="G33" i="179"/>
  <c r="I33" i="179" s="1"/>
  <c r="E32" i="179"/>
  <c r="B30" i="179"/>
  <c r="J30" i="179" s="1"/>
  <c r="H29" i="179"/>
  <c r="C29" i="179"/>
  <c r="K29" i="179" s="1"/>
  <c r="F28" i="179"/>
  <c r="J28" i="179" s="1"/>
  <c r="J25" i="179"/>
  <c r="L25" i="179" s="1"/>
  <c r="D25" i="179"/>
  <c r="K22" i="179"/>
  <c r="L22" i="179" s="1"/>
  <c r="D17" i="179"/>
  <c r="D15" i="179"/>
  <c r="K12" i="179"/>
  <c r="L12" i="179" s="1"/>
  <c r="J10" i="179"/>
  <c r="I45" i="178"/>
  <c r="D44" i="178"/>
  <c r="H61" i="179"/>
  <c r="I60" i="179"/>
  <c r="D59" i="179"/>
  <c r="E58" i="179"/>
  <c r="H57" i="179"/>
  <c r="I56" i="179"/>
  <c r="D55" i="179"/>
  <c r="E54" i="179"/>
  <c r="H53" i="179"/>
  <c r="I52" i="179"/>
  <c r="D51" i="179"/>
  <c r="E50" i="179"/>
  <c r="H49" i="179"/>
  <c r="I48" i="179"/>
  <c r="D47" i="179"/>
  <c r="E46" i="179"/>
  <c r="H45" i="179"/>
  <c r="I44" i="179"/>
  <c r="C42" i="179"/>
  <c r="E34" i="180"/>
  <c r="F34" i="180"/>
  <c r="E29" i="180"/>
  <c r="F29" i="180"/>
  <c r="E25" i="180"/>
  <c r="F25" i="180"/>
  <c r="G22" i="180"/>
  <c r="E21" i="180"/>
  <c r="F21" i="180"/>
  <c r="E19" i="180"/>
  <c r="F19" i="180"/>
  <c r="G17" i="180"/>
  <c r="E16" i="180"/>
  <c r="F16" i="180"/>
  <c r="E14" i="180"/>
  <c r="F14" i="180"/>
  <c r="G12" i="180"/>
  <c r="E11" i="180"/>
  <c r="F11" i="180"/>
  <c r="E9" i="180"/>
  <c r="F9" i="180"/>
  <c r="G7" i="180"/>
  <c r="I34" i="180"/>
  <c r="I31" i="180"/>
  <c r="E30" i="180"/>
  <c r="I29" i="180"/>
  <c r="E28" i="180"/>
  <c r="E26" i="180"/>
  <c r="I25" i="180"/>
  <c r="E24" i="180"/>
  <c r="I23" i="180"/>
  <c r="C22" i="180"/>
  <c r="I21" i="180"/>
  <c r="I20" i="180"/>
  <c r="I19" i="180"/>
  <c r="I18" i="180"/>
  <c r="C17" i="180"/>
  <c r="I16" i="180"/>
  <c r="I15" i="180"/>
  <c r="I14" i="180"/>
  <c r="I13" i="180"/>
  <c r="C12" i="180"/>
  <c r="I11" i="180"/>
  <c r="I10" i="180"/>
  <c r="I9" i="180"/>
  <c r="I8" i="180"/>
  <c r="C7" i="180"/>
  <c r="L61" i="173"/>
  <c r="D60" i="173"/>
  <c r="E48" i="173"/>
  <c r="L46" i="173"/>
  <c r="L53" i="174"/>
  <c r="L49" i="174"/>
  <c r="G42" i="174"/>
  <c r="G41" i="174" s="1"/>
  <c r="C42" i="174"/>
  <c r="G38" i="174"/>
  <c r="C38" i="174"/>
  <c r="H16" i="174"/>
  <c r="I16" i="174"/>
  <c r="D16" i="174"/>
  <c r="K16" i="174"/>
  <c r="L16" i="174" s="1"/>
  <c r="H15" i="174"/>
  <c r="K15" i="174"/>
  <c r="J12" i="174"/>
  <c r="H11" i="174"/>
  <c r="K11" i="174"/>
  <c r="E31" i="175"/>
  <c r="F31" i="175"/>
  <c r="E20" i="175"/>
  <c r="F20" i="175"/>
  <c r="E18" i="175"/>
  <c r="F18" i="175"/>
  <c r="E15" i="175"/>
  <c r="F15" i="175"/>
  <c r="E13" i="175"/>
  <c r="F13" i="175"/>
  <c r="E10" i="175"/>
  <c r="F10" i="175"/>
  <c r="E8" i="175"/>
  <c r="F8" i="175"/>
  <c r="D57" i="173"/>
  <c r="E56" i="173"/>
  <c r="L54" i="173"/>
  <c r="H53" i="173"/>
  <c r="K51" i="173"/>
  <c r="H47" i="173"/>
  <c r="H45" i="173"/>
  <c r="H61" i="173"/>
  <c r="E61" i="173"/>
  <c r="K60" i="173"/>
  <c r="L60" i="173" s="1"/>
  <c r="I60" i="173"/>
  <c r="K59" i="173"/>
  <c r="L59" i="173" s="1"/>
  <c r="I59" i="173"/>
  <c r="D59" i="173"/>
  <c r="K58" i="173"/>
  <c r="L58" i="173" s="1"/>
  <c r="I58" i="173"/>
  <c r="K57" i="173"/>
  <c r="L57" i="173" s="1"/>
  <c r="I57" i="173"/>
  <c r="D56" i="173"/>
  <c r="K55" i="173"/>
  <c r="E55" i="173"/>
  <c r="H54" i="173"/>
  <c r="D54" i="173"/>
  <c r="J53" i="173"/>
  <c r="L53" i="173" s="1"/>
  <c r="E53" i="173"/>
  <c r="H52" i="173"/>
  <c r="E52" i="173"/>
  <c r="I51" i="173"/>
  <c r="K50" i="173"/>
  <c r="L50" i="173" s="1"/>
  <c r="I50" i="173"/>
  <c r="K49" i="173"/>
  <c r="L49" i="173" s="1"/>
  <c r="I49" i="173"/>
  <c r="D48" i="173"/>
  <c r="K47" i="173"/>
  <c r="E47" i="173"/>
  <c r="H46" i="173"/>
  <c r="D46" i="173"/>
  <c r="J45" i="173"/>
  <c r="L45" i="173" s="1"/>
  <c r="E45" i="173"/>
  <c r="H44" i="173"/>
  <c r="E44" i="173"/>
  <c r="L61" i="174"/>
  <c r="H61" i="174"/>
  <c r="D61" i="174"/>
  <c r="K59" i="174"/>
  <c r="L59" i="174" s="1"/>
  <c r="I59" i="174"/>
  <c r="D59" i="174"/>
  <c r="J58" i="174"/>
  <c r="L58" i="174" s="1"/>
  <c r="E58" i="174"/>
  <c r="L56" i="174"/>
  <c r="I56" i="174"/>
  <c r="E56" i="174"/>
  <c r="J54" i="174"/>
  <c r="L54" i="174" s="1"/>
  <c r="E54" i="174"/>
  <c r="H53" i="174"/>
  <c r="D53" i="174"/>
  <c r="K51" i="174"/>
  <c r="L51" i="174" s="1"/>
  <c r="H51" i="174"/>
  <c r="E51" i="174"/>
  <c r="L50" i="174"/>
  <c r="I50" i="174"/>
  <c r="E50" i="174"/>
  <c r="H49" i="174"/>
  <c r="E49" i="174"/>
  <c r="K47" i="174"/>
  <c r="L47" i="174" s="1"/>
  <c r="I47" i="174"/>
  <c r="D47" i="174"/>
  <c r="J46" i="174"/>
  <c r="L46" i="174" s="1"/>
  <c r="K45" i="174"/>
  <c r="L45" i="174" s="1"/>
  <c r="I45" i="174"/>
  <c r="D45" i="174"/>
  <c r="I44" i="174"/>
  <c r="E44" i="174"/>
  <c r="L40" i="174"/>
  <c r="I40" i="174"/>
  <c r="E40" i="174"/>
  <c r="L36" i="174"/>
  <c r="I36" i="174"/>
  <c r="E36" i="174"/>
  <c r="E35" i="174"/>
  <c r="I34" i="174"/>
  <c r="J33" i="174"/>
  <c r="L33" i="174" s="1"/>
  <c r="E33" i="174"/>
  <c r="H32" i="174"/>
  <c r="E32" i="174"/>
  <c r="I31" i="174"/>
  <c r="K30" i="174"/>
  <c r="L30" i="174" s="1"/>
  <c r="I30" i="174"/>
  <c r="D28" i="174"/>
  <c r="K27" i="174"/>
  <c r="E27" i="174"/>
  <c r="H26" i="174"/>
  <c r="I26" i="174"/>
  <c r="D26" i="174"/>
  <c r="K26" i="174"/>
  <c r="L26" i="174" s="1"/>
  <c r="H25" i="174"/>
  <c r="K25" i="174"/>
  <c r="L25" i="174" s="1"/>
  <c r="H22" i="174"/>
  <c r="I22" i="174"/>
  <c r="D22" i="174"/>
  <c r="K22" i="174"/>
  <c r="L22" i="174" s="1"/>
  <c r="H21" i="174"/>
  <c r="K21" i="174"/>
  <c r="L21" i="174" s="1"/>
  <c r="J15" i="174"/>
  <c r="L15" i="174" s="1"/>
  <c r="D13" i="174"/>
  <c r="K13" i="174"/>
  <c r="L12" i="174"/>
  <c r="J11" i="174"/>
  <c r="L11" i="174" s="1"/>
  <c r="E34" i="175"/>
  <c r="F34" i="175"/>
  <c r="E29" i="175"/>
  <c r="F29" i="175"/>
  <c r="E25" i="175"/>
  <c r="F25" i="175"/>
  <c r="G22" i="175"/>
  <c r="E21" i="175"/>
  <c r="F21" i="175"/>
  <c r="E19" i="175"/>
  <c r="F19" i="175"/>
  <c r="G17" i="175"/>
  <c r="E16" i="175"/>
  <c r="F16" i="175"/>
  <c r="E14" i="175"/>
  <c r="F14" i="175"/>
  <c r="G12" i="175"/>
  <c r="E11" i="175"/>
  <c r="F11" i="175"/>
  <c r="E9" i="175"/>
  <c r="F9" i="175"/>
  <c r="G7" i="175"/>
  <c r="I25" i="174"/>
  <c r="D24" i="174"/>
  <c r="I23" i="174"/>
  <c r="I21" i="174"/>
  <c r="D20" i="174"/>
  <c r="H19" i="174"/>
  <c r="I17" i="174"/>
  <c r="I15" i="174"/>
  <c r="D14" i="174"/>
  <c r="E13" i="174"/>
  <c r="H12" i="174"/>
  <c r="D12" i="174"/>
  <c r="I11" i="174"/>
  <c r="D10" i="174"/>
  <c r="I34" i="175"/>
  <c r="I31" i="175"/>
  <c r="E30" i="175"/>
  <c r="I29" i="175"/>
  <c r="E28" i="175"/>
  <c r="E26" i="175"/>
  <c r="I25" i="175"/>
  <c r="E24" i="175"/>
  <c r="I23" i="175"/>
  <c r="C22" i="175"/>
  <c r="I21" i="175"/>
  <c r="I20" i="175"/>
  <c r="I19" i="175"/>
  <c r="I18" i="175"/>
  <c r="C17" i="175"/>
  <c r="I16" i="175"/>
  <c r="I15" i="175"/>
  <c r="I14" i="175"/>
  <c r="I13" i="175"/>
  <c r="C12" i="175"/>
  <c r="I11" i="175"/>
  <c r="I10" i="175"/>
  <c r="I9" i="175"/>
  <c r="I8" i="175"/>
  <c r="C7" i="175"/>
  <c r="D61" i="168"/>
  <c r="E61" i="168"/>
  <c r="H60" i="168"/>
  <c r="K60" i="168"/>
  <c r="H59" i="168"/>
  <c r="I59" i="168"/>
  <c r="K59" i="168"/>
  <c r="L59" i="168" s="1"/>
  <c r="H58" i="168"/>
  <c r="I58" i="168"/>
  <c r="D58" i="168"/>
  <c r="K58" i="168"/>
  <c r="L58" i="168" s="1"/>
  <c r="H57" i="168"/>
  <c r="K57" i="168"/>
  <c r="J54" i="168"/>
  <c r="I53" i="168"/>
  <c r="J53" i="168"/>
  <c r="L53" i="168" s="1"/>
  <c r="D52" i="168"/>
  <c r="E52" i="168"/>
  <c r="D47" i="168"/>
  <c r="K47" i="168"/>
  <c r="H61" i="169"/>
  <c r="I61" i="169"/>
  <c r="K61" i="169"/>
  <c r="L61" i="169" s="1"/>
  <c r="I60" i="169"/>
  <c r="J60" i="169"/>
  <c r="L60" i="169" s="1"/>
  <c r="D55" i="169"/>
  <c r="E55" i="169"/>
  <c r="H54" i="169"/>
  <c r="K54" i="169"/>
  <c r="H53" i="169"/>
  <c r="I53" i="169"/>
  <c r="K53" i="169"/>
  <c r="L53" i="169" s="1"/>
  <c r="I52" i="169"/>
  <c r="J52" i="169"/>
  <c r="L52" i="169" s="1"/>
  <c r="D47" i="169"/>
  <c r="E47" i="169"/>
  <c r="H46" i="169"/>
  <c r="K46" i="169"/>
  <c r="H45" i="169"/>
  <c r="I45" i="169"/>
  <c r="K45" i="169"/>
  <c r="L45" i="169" s="1"/>
  <c r="I44" i="169"/>
  <c r="J44" i="169"/>
  <c r="L44" i="169" s="1"/>
  <c r="D31" i="169"/>
  <c r="K31" i="169"/>
  <c r="J60" i="168"/>
  <c r="L60" i="168" s="1"/>
  <c r="J57" i="168"/>
  <c r="L57" i="168" s="1"/>
  <c r="D55" i="168"/>
  <c r="K55" i="168"/>
  <c r="L54" i="168"/>
  <c r="H50" i="168"/>
  <c r="I50" i="168"/>
  <c r="D50" i="168"/>
  <c r="K50" i="168"/>
  <c r="L50" i="168" s="1"/>
  <c r="H49" i="168"/>
  <c r="K49" i="168"/>
  <c r="L49" i="168" s="1"/>
  <c r="J46" i="168"/>
  <c r="L46" i="168" s="1"/>
  <c r="I45" i="168"/>
  <c r="J45" i="168"/>
  <c r="L45" i="168" s="1"/>
  <c r="D44" i="168"/>
  <c r="E44" i="168"/>
  <c r="K43" i="168"/>
  <c r="L59" i="169"/>
  <c r="D59" i="169"/>
  <c r="E59" i="169"/>
  <c r="H58" i="169"/>
  <c r="K58" i="169"/>
  <c r="L58" i="169" s="1"/>
  <c r="H57" i="169"/>
  <c r="I57" i="169"/>
  <c r="K57" i="169"/>
  <c r="L57" i="169" s="1"/>
  <c r="I56" i="169"/>
  <c r="J56" i="169"/>
  <c r="L56" i="169" s="1"/>
  <c r="J54" i="169"/>
  <c r="L54" i="169" s="1"/>
  <c r="L51" i="169"/>
  <c r="D51" i="169"/>
  <c r="E51" i="169"/>
  <c r="H50" i="169"/>
  <c r="K50" i="169"/>
  <c r="L50" i="169" s="1"/>
  <c r="H49" i="169"/>
  <c r="I49" i="169"/>
  <c r="K49" i="169"/>
  <c r="L49" i="169" s="1"/>
  <c r="I48" i="169"/>
  <c r="J48" i="169"/>
  <c r="L48" i="169" s="1"/>
  <c r="J46" i="169"/>
  <c r="L46" i="169" s="1"/>
  <c r="L43" i="169"/>
  <c r="C42" i="169"/>
  <c r="E43" i="169"/>
  <c r="H40" i="169"/>
  <c r="K40" i="169"/>
  <c r="L40" i="169" s="1"/>
  <c r="G38" i="169"/>
  <c r="I39" i="169"/>
  <c r="K39" i="169"/>
  <c r="L39" i="169" s="1"/>
  <c r="H37" i="169"/>
  <c r="I37" i="169"/>
  <c r="K37" i="169"/>
  <c r="L37" i="169" s="1"/>
  <c r="I36" i="169"/>
  <c r="J36" i="169"/>
  <c r="L36" i="169" s="1"/>
  <c r="H34" i="169"/>
  <c r="I34" i="169"/>
  <c r="D34" i="169"/>
  <c r="K34" i="169"/>
  <c r="L34" i="169" s="1"/>
  <c r="H33" i="169"/>
  <c r="K33" i="169"/>
  <c r="L33" i="169" s="1"/>
  <c r="L30" i="169"/>
  <c r="H22" i="169"/>
  <c r="I22" i="169"/>
  <c r="D22" i="169"/>
  <c r="K22" i="169"/>
  <c r="L22" i="169" s="1"/>
  <c r="H21" i="169"/>
  <c r="K21" i="169"/>
  <c r="H12" i="169"/>
  <c r="I12" i="169"/>
  <c r="D12" i="169"/>
  <c r="K12" i="169"/>
  <c r="L12" i="169" s="1"/>
  <c r="H11" i="169"/>
  <c r="K11" i="169"/>
  <c r="E28" i="170"/>
  <c r="F28" i="170"/>
  <c r="E24" i="170"/>
  <c r="F24" i="170"/>
  <c r="I20" i="170"/>
  <c r="J20" i="170"/>
  <c r="I18" i="170"/>
  <c r="J18" i="170"/>
  <c r="C17" i="170"/>
  <c r="I15" i="170"/>
  <c r="J15" i="170"/>
  <c r="I13" i="170"/>
  <c r="J13" i="170"/>
  <c r="C12" i="170"/>
  <c r="I10" i="170"/>
  <c r="J10" i="170"/>
  <c r="I8" i="170"/>
  <c r="J8" i="170"/>
  <c r="C7" i="170"/>
  <c r="H61" i="168"/>
  <c r="I60" i="168"/>
  <c r="D59" i="168"/>
  <c r="I57" i="168"/>
  <c r="D56" i="168"/>
  <c r="E55" i="168"/>
  <c r="H54" i="168"/>
  <c r="D54" i="168"/>
  <c r="E53" i="168"/>
  <c r="H52" i="168"/>
  <c r="I51" i="168"/>
  <c r="I49" i="168"/>
  <c r="D48" i="168"/>
  <c r="E47" i="168"/>
  <c r="H46" i="168"/>
  <c r="D46" i="168"/>
  <c r="E45" i="168"/>
  <c r="H44" i="168"/>
  <c r="D61" i="169"/>
  <c r="E60" i="169"/>
  <c r="H59" i="169"/>
  <c r="I58" i="169"/>
  <c r="D57" i="169"/>
  <c r="E56" i="169"/>
  <c r="H55" i="169"/>
  <c r="I54" i="169"/>
  <c r="D53" i="169"/>
  <c r="E52" i="169"/>
  <c r="H51" i="169"/>
  <c r="I50" i="169"/>
  <c r="D49" i="169"/>
  <c r="E48" i="169"/>
  <c r="H47" i="169"/>
  <c r="I46" i="169"/>
  <c r="D45" i="169"/>
  <c r="E44" i="169"/>
  <c r="G42" i="169"/>
  <c r="G41" i="169" s="1"/>
  <c r="I40" i="169"/>
  <c r="C38" i="169"/>
  <c r="K38" i="169" s="1"/>
  <c r="D37" i="169"/>
  <c r="E36" i="169"/>
  <c r="I35" i="169"/>
  <c r="I33" i="169"/>
  <c r="D32" i="169"/>
  <c r="E31" i="169"/>
  <c r="H30" i="169"/>
  <c r="D30" i="169"/>
  <c r="H28" i="169"/>
  <c r="E28" i="169"/>
  <c r="I27" i="169"/>
  <c r="L26" i="169"/>
  <c r="I25" i="169"/>
  <c r="J25" i="169"/>
  <c r="L25" i="169" s="1"/>
  <c r="D24" i="169"/>
  <c r="E24" i="169"/>
  <c r="K23" i="169"/>
  <c r="J21" i="169"/>
  <c r="L21" i="169" s="1"/>
  <c r="D19" i="169"/>
  <c r="K19" i="169"/>
  <c r="J16" i="169"/>
  <c r="L16" i="169" s="1"/>
  <c r="I15" i="169"/>
  <c r="J15" i="169"/>
  <c r="L15" i="169" s="1"/>
  <c r="D14" i="169"/>
  <c r="E14" i="169"/>
  <c r="K13" i="169"/>
  <c r="J11" i="169"/>
  <c r="L11" i="169" s="1"/>
  <c r="D9" i="169"/>
  <c r="K9" i="169"/>
  <c r="E30" i="170"/>
  <c r="F30" i="170"/>
  <c r="E26" i="170"/>
  <c r="F26" i="170"/>
  <c r="I21" i="170"/>
  <c r="J21" i="170"/>
  <c r="I19" i="170"/>
  <c r="J19" i="170"/>
  <c r="I16" i="170"/>
  <c r="J16" i="170"/>
  <c r="I14" i="170"/>
  <c r="J14" i="170"/>
  <c r="I11" i="170"/>
  <c r="J11" i="170"/>
  <c r="I9" i="170"/>
  <c r="J9" i="170"/>
  <c r="H26" i="169"/>
  <c r="D26" i="169"/>
  <c r="E25" i="169"/>
  <c r="H24" i="169"/>
  <c r="I23" i="169"/>
  <c r="I21" i="169"/>
  <c r="D20" i="169"/>
  <c r="E17" i="169"/>
  <c r="H16" i="169"/>
  <c r="D16" i="169"/>
  <c r="E15" i="169"/>
  <c r="H14" i="169"/>
  <c r="I13" i="169"/>
  <c r="I11" i="169"/>
  <c r="D10" i="169"/>
  <c r="E34" i="170"/>
  <c r="E31" i="170"/>
  <c r="I30" i="170"/>
  <c r="E29" i="170"/>
  <c r="I28" i="170"/>
  <c r="I26" i="170"/>
  <c r="E25" i="170"/>
  <c r="I24" i="170"/>
  <c r="G22" i="170"/>
  <c r="E21" i="170"/>
  <c r="E20" i="170"/>
  <c r="E19" i="170"/>
  <c r="G17" i="170"/>
  <c r="E18" i="170"/>
  <c r="E16" i="170"/>
  <c r="E15" i="170"/>
  <c r="E14" i="170"/>
  <c r="G12" i="170"/>
  <c r="E13" i="170"/>
  <c r="E11" i="170"/>
  <c r="E10" i="170"/>
  <c r="E9" i="170"/>
  <c r="G7" i="170"/>
  <c r="E8" i="170"/>
  <c r="L61" i="163"/>
  <c r="L54" i="163"/>
  <c r="L46" i="163"/>
  <c r="L59" i="164"/>
  <c r="L55" i="164"/>
  <c r="L51" i="164"/>
  <c r="L47" i="164"/>
  <c r="L43" i="164"/>
  <c r="C42" i="164"/>
  <c r="G38" i="164"/>
  <c r="L30" i="164"/>
  <c r="H22" i="164"/>
  <c r="I22" i="164"/>
  <c r="D22" i="164"/>
  <c r="K22" i="164"/>
  <c r="L22" i="164" s="1"/>
  <c r="H21" i="164"/>
  <c r="K21" i="164"/>
  <c r="H12" i="164"/>
  <c r="I12" i="164"/>
  <c r="D12" i="164"/>
  <c r="K12" i="164"/>
  <c r="L12" i="164" s="1"/>
  <c r="H11" i="164"/>
  <c r="K11" i="164"/>
  <c r="E28" i="165"/>
  <c r="F28" i="165"/>
  <c r="E24" i="165"/>
  <c r="F24" i="165"/>
  <c r="I20" i="165"/>
  <c r="J20" i="165"/>
  <c r="I18" i="165"/>
  <c r="J18" i="165"/>
  <c r="C17" i="165"/>
  <c r="I15" i="165"/>
  <c r="J15" i="165"/>
  <c r="I13" i="165"/>
  <c r="J13" i="165"/>
  <c r="C12" i="165"/>
  <c r="I10" i="165"/>
  <c r="J10" i="165"/>
  <c r="I8" i="165"/>
  <c r="J8" i="165"/>
  <c r="C7" i="165"/>
  <c r="J64" i="161"/>
  <c r="H61" i="163"/>
  <c r="E61" i="163"/>
  <c r="K60" i="163"/>
  <c r="L60" i="163" s="1"/>
  <c r="I60" i="163"/>
  <c r="K59" i="163"/>
  <c r="L59" i="163" s="1"/>
  <c r="I59" i="163"/>
  <c r="D59" i="163"/>
  <c r="K58" i="163"/>
  <c r="L58" i="163" s="1"/>
  <c r="I58" i="163"/>
  <c r="K57" i="163"/>
  <c r="L57" i="163" s="1"/>
  <c r="I57" i="163"/>
  <c r="D56" i="163"/>
  <c r="K55" i="163"/>
  <c r="E55" i="163"/>
  <c r="H54" i="163"/>
  <c r="D54" i="163"/>
  <c r="J53" i="163"/>
  <c r="L53" i="163" s="1"/>
  <c r="E53" i="163"/>
  <c r="H52" i="163"/>
  <c r="E52" i="163"/>
  <c r="I51" i="163"/>
  <c r="K50" i="163"/>
  <c r="L50" i="163" s="1"/>
  <c r="I50" i="163"/>
  <c r="K49" i="163"/>
  <c r="L49" i="163" s="1"/>
  <c r="I49" i="163"/>
  <c r="D48" i="163"/>
  <c r="K47" i="163"/>
  <c r="E47" i="163"/>
  <c r="H46" i="163"/>
  <c r="D46" i="163"/>
  <c r="J45" i="163"/>
  <c r="L45" i="163" s="1"/>
  <c r="E45" i="163"/>
  <c r="H44" i="163"/>
  <c r="E44" i="163"/>
  <c r="K61" i="164"/>
  <c r="L61" i="164" s="1"/>
  <c r="I61" i="164"/>
  <c r="D61" i="164"/>
  <c r="J60" i="164"/>
  <c r="L60" i="164" s="1"/>
  <c r="E60" i="164"/>
  <c r="H59" i="164"/>
  <c r="E59" i="164"/>
  <c r="K58" i="164"/>
  <c r="L58" i="164" s="1"/>
  <c r="I58" i="164"/>
  <c r="K57" i="164"/>
  <c r="L57" i="164" s="1"/>
  <c r="I57" i="164"/>
  <c r="D57" i="164"/>
  <c r="J56" i="164"/>
  <c r="L56" i="164" s="1"/>
  <c r="E56" i="164"/>
  <c r="H55" i="164"/>
  <c r="E55" i="164"/>
  <c r="K54" i="164"/>
  <c r="L54" i="164" s="1"/>
  <c r="I54" i="164"/>
  <c r="K53" i="164"/>
  <c r="L53" i="164" s="1"/>
  <c r="I53" i="164"/>
  <c r="D53" i="164"/>
  <c r="J52" i="164"/>
  <c r="L52" i="164" s="1"/>
  <c r="E52" i="164"/>
  <c r="H51" i="164"/>
  <c r="E51" i="164"/>
  <c r="K50" i="164"/>
  <c r="L50" i="164" s="1"/>
  <c r="I50" i="164"/>
  <c r="K49" i="164"/>
  <c r="L49" i="164" s="1"/>
  <c r="I49" i="164"/>
  <c r="D49" i="164"/>
  <c r="J48" i="164"/>
  <c r="L48" i="164" s="1"/>
  <c r="E48" i="164"/>
  <c r="H47" i="164"/>
  <c r="E47" i="164"/>
  <c r="K46" i="164"/>
  <c r="L46" i="164" s="1"/>
  <c r="I46" i="164"/>
  <c r="K45" i="164"/>
  <c r="L45" i="164" s="1"/>
  <c r="I45" i="164"/>
  <c r="D45" i="164"/>
  <c r="J44" i="164"/>
  <c r="L44" i="164" s="1"/>
  <c r="E44" i="164"/>
  <c r="G42" i="164"/>
  <c r="G41" i="164" s="1"/>
  <c r="E43" i="164"/>
  <c r="K40" i="164"/>
  <c r="L40" i="164" s="1"/>
  <c r="I40" i="164"/>
  <c r="K39" i="164"/>
  <c r="L39" i="164" s="1"/>
  <c r="I39" i="164"/>
  <c r="C38" i="164"/>
  <c r="K38" i="164" s="1"/>
  <c r="K37" i="164"/>
  <c r="L37" i="164" s="1"/>
  <c r="I37" i="164"/>
  <c r="D37" i="164"/>
  <c r="J36" i="164"/>
  <c r="L36" i="164" s="1"/>
  <c r="E36" i="164"/>
  <c r="I35" i="164"/>
  <c r="K34" i="164"/>
  <c r="L34" i="164" s="1"/>
  <c r="I34" i="164"/>
  <c r="K33" i="164"/>
  <c r="L33" i="164" s="1"/>
  <c r="I33" i="164"/>
  <c r="D32" i="164"/>
  <c r="K31" i="164"/>
  <c r="E31" i="164"/>
  <c r="H30" i="164"/>
  <c r="D30" i="164"/>
  <c r="H28" i="164"/>
  <c r="E28" i="164"/>
  <c r="I27" i="164"/>
  <c r="L26" i="164"/>
  <c r="I25" i="164"/>
  <c r="J25" i="164"/>
  <c r="L25" i="164" s="1"/>
  <c r="D24" i="164"/>
  <c r="E24" i="164"/>
  <c r="K23" i="164"/>
  <c r="J21" i="164"/>
  <c r="L21" i="164" s="1"/>
  <c r="D19" i="164"/>
  <c r="K19" i="164"/>
  <c r="J16" i="164"/>
  <c r="L16" i="164" s="1"/>
  <c r="I15" i="164"/>
  <c r="J15" i="164"/>
  <c r="L15" i="164" s="1"/>
  <c r="D14" i="164"/>
  <c r="E14" i="164"/>
  <c r="K13" i="164"/>
  <c r="J11" i="164"/>
  <c r="L11" i="164" s="1"/>
  <c r="D9" i="164"/>
  <c r="K9" i="164"/>
  <c r="E30" i="165"/>
  <c r="F30" i="165"/>
  <c r="E26" i="165"/>
  <c r="F26" i="165"/>
  <c r="I21" i="165"/>
  <c r="J21" i="165"/>
  <c r="I19" i="165"/>
  <c r="J19" i="165"/>
  <c r="I16" i="165"/>
  <c r="J16" i="165"/>
  <c r="I14" i="165"/>
  <c r="J14" i="165"/>
  <c r="I11" i="165"/>
  <c r="J11" i="165"/>
  <c r="I9" i="165"/>
  <c r="J9" i="165"/>
  <c r="H26" i="164"/>
  <c r="D26" i="164"/>
  <c r="E25" i="164"/>
  <c r="H24" i="164"/>
  <c r="I23" i="164"/>
  <c r="I21" i="164"/>
  <c r="D20" i="164"/>
  <c r="E17" i="164"/>
  <c r="H16" i="164"/>
  <c r="D16" i="164"/>
  <c r="E15" i="164"/>
  <c r="H14" i="164"/>
  <c r="I13" i="164"/>
  <c r="I11" i="164"/>
  <c r="D10" i="164"/>
  <c r="E34" i="165"/>
  <c r="E31" i="165"/>
  <c r="I30" i="165"/>
  <c r="E29" i="165"/>
  <c r="I28" i="165"/>
  <c r="I26" i="165"/>
  <c r="E25" i="165"/>
  <c r="I24" i="165"/>
  <c r="G22" i="165"/>
  <c r="E21" i="165"/>
  <c r="E20" i="165"/>
  <c r="E19" i="165"/>
  <c r="G17" i="165"/>
  <c r="E18" i="165"/>
  <c r="E16" i="165"/>
  <c r="E15" i="165"/>
  <c r="E14" i="165"/>
  <c r="G12" i="165"/>
  <c r="E13" i="165"/>
  <c r="E11" i="165"/>
  <c r="E10" i="165"/>
  <c r="E9" i="165"/>
  <c r="G7" i="165"/>
  <c r="E8" i="165"/>
  <c r="J60" i="158"/>
  <c r="J57" i="158"/>
  <c r="L15" i="159"/>
  <c r="D61" i="158"/>
  <c r="E61" i="158"/>
  <c r="H60" i="158"/>
  <c r="K60" i="158"/>
  <c r="H59" i="158"/>
  <c r="I59" i="158"/>
  <c r="K59" i="158"/>
  <c r="L59" i="158" s="1"/>
  <c r="H58" i="158"/>
  <c r="I58" i="158"/>
  <c r="D58" i="158"/>
  <c r="K58" i="158"/>
  <c r="L58" i="158" s="1"/>
  <c r="H57" i="158"/>
  <c r="K57" i="158"/>
  <c r="K51" i="158"/>
  <c r="E48" i="158"/>
  <c r="L46" i="158"/>
  <c r="H60" i="159"/>
  <c r="L59" i="159"/>
  <c r="L55" i="159"/>
  <c r="L51" i="159"/>
  <c r="L47" i="159"/>
  <c r="L43" i="159"/>
  <c r="C42" i="159"/>
  <c r="G38" i="159"/>
  <c r="L30" i="159"/>
  <c r="D23" i="159"/>
  <c r="K23" i="159"/>
  <c r="D13" i="159"/>
  <c r="K13" i="159"/>
  <c r="E31" i="160"/>
  <c r="F31" i="160"/>
  <c r="E20" i="160"/>
  <c r="F20" i="160"/>
  <c r="E18" i="160"/>
  <c r="F18" i="160"/>
  <c r="E15" i="160"/>
  <c r="F15" i="160"/>
  <c r="E13" i="160"/>
  <c r="F13" i="160"/>
  <c r="E10" i="160"/>
  <c r="F10" i="160"/>
  <c r="E8" i="160"/>
  <c r="F8" i="160"/>
  <c r="L54" i="158"/>
  <c r="H53" i="158"/>
  <c r="D51" i="158"/>
  <c r="H45" i="158"/>
  <c r="K43" i="158"/>
  <c r="H61" i="158"/>
  <c r="I60" i="158"/>
  <c r="D59" i="158"/>
  <c r="I57" i="158"/>
  <c r="D56" i="158"/>
  <c r="K55" i="158"/>
  <c r="E55" i="158"/>
  <c r="H54" i="158"/>
  <c r="D54" i="158"/>
  <c r="J53" i="158"/>
  <c r="L53" i="158" s="1"/>
  <c r="E53" i="158"/>
  <c r="H52" i="158"/>
  <c r="E52" i="158"/>
  <c r="I51" i="158"/>
  <c r="K50" i="158"/>
  <c r="L50" i="158" s="1"/>
  <c r="I50" i="158"/>
  <c r="K49" i="158"/>
  <c r="L49" i="158" s="1"/>
  <c r="I49" i="158"/>
  <c r="D48" i="158"/>
  <c r="K47" i="158"/>
  <c r="E47" i="158"/>
  <c r="H46" i="158"/>
  <c r="D46" i="158"/>
  <c r="J45" i="158"/>
  <c r="L45" i="158" s="1"/>
  <c r="E45" i="158"/>
  <c r="H44" i="158"/>
  <c r="E44" i="158"/>
  <c r="K61" i="159"/>
  <c r="L61" i="159" s="1"/>
  <c r="I61" i="159"/>
  <c r="D61" i="159"/>
  <c r="J60" i="159"/>
  <c r="L60" i="159" s="1"/>
  <c r="E60" i="159"/>
  <c r="H59" i="159"/>
  <c r="E59" i="159"/>
  <c r="K58" i="159"/>
  <c r="L58" i="159" s="1"/>
  <c r="I58" i="159"/>
  <c r="K57" i="159"/>
  <c r="L57" i="159" s="1"/>
  <c r="I57" i="159"/>
  <c r="D57" i="159"/>
  <c r="J56" i="159"/>
  <c r="L56" i="159" s="1"/>
  <c r="E56" i="159"/>
  <c r="H55" i="159"/>
  <c r="E55" i="159"/>
  <c r="K54" i="159"/>
  <c r="L54" i="159" s="1"/>
  <c r="I54" i="159"/>
  <c r="K53" i="159"/>
  <c r="L53" i="159" s="1"/>
  <c r="I53" i="159"/>
  <c r="D53" i="159"/>
  <c r="J52" i="159"/>
  <c r="L52" i="159" s="1"/>
  <c r="E52" i="159"/>
  <c r="H51" i="159"/>
  <c r="E51" i="159"/>
  <c r="K50" i="159"/>
  <c r="L50" i="159" s="1"/>
  <c r="I50" i="159"/>
  <c r="K49" i="159"/>
  <c r="L49" i="159" s="1"/>
  <c r="I49" i="159"/>
  <c r="D49" i="159"/>
  <c r="J48" i="159"/>
  <c r="L48" i="159" s="1"/>
  <c r="E48" i="159"/>
  <c r="H47" i="159"/>
  <c r="E47" i="159"/>
  <c r="K46" i="159"/>
  <c r="L46" i="159" s="1"/>
  <c r="I46" i="159"/>
  <c r="K45" i="159"/>
  <c r="L45" i="159" s="1"/>
  <c r="I45" i="159"/>
  <c r="D45" i="159"/>
  <c r="J44" i="159"/>
  <c r="L44" i="159" s="1"/>
  <c r="E44" i="159"/>
  <c r="G42" i="159"/>
  <c r="G41" i="159" s="1"/>
  <c r="E43" i="159"/>
  <c r="K40" i="159"/>
  <c r="L40" i="159" s="1"/>
  <c r="I40" i="159"/>
  <c r="K39" i="159"/>
  <c r="L39" i="159" s="1"/>
  <c r="I39" i="159"/>
  <c r="C38" i="159"/>
  <c r="K37" i="159"/>
  <c r="L37" i="159" s="1"/>
  <c r="I37" i="159"/>
  <c r="D37" i="159"/>
  <c r="J36" i="159"/>
  <c r="L36" i="159" s="1"/>
  <c r="E36" i="159"/>
  <c r="I35" i="159"/>
  <c r="K34" i="159"/>
  <c r="L34" i="159" s="1"/>
  <c r="I34" i="159"/>
  <c r="K33" i="159"/>
  <c r="L33" i="159" s="1"/>
  <c r="I33" i="159"/>
  <c r="D32" i="159"/>
  <c r="K31" i="159"/>
  <c r="E31" i="159"/>
  <c r="H30" i="159"/>
  <c r="D30" i="159"/>
  <c r="H28" i="159"/>
  <c r="E28" i="159"/>
  <c r="I27" i="159"/>
  <c r="K26" i="159"/>
  <c r="L26" i="159" s="1"/>
  <c r="I26" i="159"/>
  <c r="J22" i="159"/>
  <c r="L22" i="159" s="1"/>
  <c r="I21" i="159"/>
  <c r="J21" i="159"/>
  <c r="L21" i="159" s="1"/>
  <c r="D20" i="159"/>
  <c r="E20" i="159"/>
  <c r="K19" i="159"/>
  <c r="H16" i="159"/>
  <c r="I16" i="159"/>
  <c r="D16" i="159"/>
  <c r="K16" i="159"/>
  <c r="L16" i="159" s="1"/>
  <c r="H15" i="159"/>
  <c r="K15" i="159"/>
  <c r="J12" i="159"/>
  <c r="L12" i="159" s="1"/>
  <c r="I11" i="159"/>
  <c r="J11" i="159"/>
  <c r="L11" i="159" s="1"/>
  <c r="D10" i="159"/>
  <c r="E10" i="159"/>
  <c r="K9" i="159"/>
  <c r="E34" i="160"/>
  <c r="F34" i="160"/>
  <c r="E29" i="160"/>
  <c r="F29" i="160"/>
  <c r="E25" i="160"/>
  <c r="F25" i="160"/>
  <c r="G22" i="160"/>
  <c r="E21" i="160"/>
  <c r="F21" i="160"/>
  <c r="E19" i="160"/>
  <c r="F19" i="160"/>
  <c r="G17" i="160"/>
  <c r="E16" i="160"/>
  <c r="F16" i="160"/>
  <c r="E14" i="160"/>
  <c r="F14" i="160"/>
  <c r="G12" i="160"/>
  <c r="E11" i="160"/>
  <c r="F11" i="160"/>
  <c r="E9" i="160"/>
  <c r="F9" i="160"/>
  <c r="G7" i="160"/>
  <c r="I25" i="159"/>
  <c r="D24" i="159"/>
  <c r="E23" i="159"/>
  <c r="H22" i="159"/>
  <c r="D22" i="159"/>
  <c r="E21" i="159"/>
  <c r="H20" i="159"/>
  <c r="I17" i="159"/>
  <c r="I15" i="159"/>
  <c r="D14" i="159"/>
  <c r="E13" i="159"/>
  <c r="H12" i="159"/>
  <c r="D12" i="159"/>
  <c r="E11" i="159"/>
  <c r="H10" i="159"/>
  <c r="I34" i="160"/>
  <c r="I31" i="160"/>
  <c r="E30" i="160"/>
  <c r="I29" i="160"/>
  <c r="E28" i="160"/>
  <c r="E26" i="160"/>
  <c r="I25" i="160"/>
  <c r="E24" i="160"/>
  <c r="I23" i="160"/>
  <c r="C22" i="160"/>
  <c r="I21" i="160"/>
  <c r="I20" i="160"/>
  <c r="I19" i="160"/>
  <c r="I18" i="160"/>
  <c r="C17" i="160"/>
  <c r="F17" i="160" s="1"/>
  <c r="I16" i="160"/>
  <c r="I15" i="160"/>
  <c r="I14" i="160"/>
  <c r="I13" i="160"/>
  <c r="C12" i="160"/>
  <c r="I11" i="160"/>
  <c r="I10" i="160"/>
  <c r="I9" i="160"/>
  <c r="I8" i="160"/>
  <c r="C7" i="160"/>
  <c r="J58" i="149"/>
  <c r="D56" i="149"/>
  <c r="E56" i="149"/>
  <c r="E52" i="149"/>
  <c r="D51" i="149"/>
  <c r="K51" i="149"/>
  <c r="H46" i="149"/>
  <c r="I46" i="149"/>
  <c r="D46" i="149"/>
  <c r="K46" i="149"/>
  <c r="L46" i="149" s="1"/>
  <c r="H45" i="149"/>
  <c r="K45" i="149"/>
  <c r="D59" i="150"/>
  <c r="E59" i="150"/>
  <c r="H58" i="150"/>
  <c r="K58" i="150"/>
  <c r="H57" i="150"/>
  <c r="I57" i="150"/>
  <c r="K57" i="150"/>
  <c r="L57" i="150" s="1"/>
  <c r="I56" i="150"/>
  <c r="J56" i="150"/>
  <c r="L56" i="150" s="1"/>
  <c r="D51" i="150"/>
  <c r="E51" i="150"/>
  <c r="H50" i="150"/>
  <c r="K50" i="150"/>
  <c r="H49" i="150"/>
  <c r="I49" i="150"/>
  <c r="K49" i="150"/>
  <c r="L49" i="150" s="1"/>
  <c r="I48" i="150"/>
  <c r="J48" i="150"/>
  <c r="L48" i="150" s="1"/>
  <c r="I60" i="149"/>
  <c r="J60" i="149"/>
  <c r="L60" i="149" s="1"/>
  <c r="I59" i="149"/>
  <c r="I57" i="149"/>
  <c r="J57" i="149"/>
  <c r="L57" i="149" s="1"/>
  <c r="L50" i="149"/>
  <c r="L59" i="149"/>
  <c r="D59" i="149"/>
  <c r="E59" i="149"/>
  <c r="L58" i="149"/>
  <c r="H54" i="149"/>
  <c r="I54" i="149"/>
  <c r="D54" i="149"/>
  <c r="K54" i="149"/>
  <c r="L54" i="149" s="1"/>
  <c r="H53" i="149"/>
  <c r="K53" i="149"/>
  <c r="L53" i="149" s="1"/>
  <c r="J50" i="149"/>
  <c r="I49" i="149"/>
  <c r="J49" i="149"/>
  <c r="L49" i="149" s="1"/>
  <c r="D48" i="149"/>
  <c r="E48" i="149"/>
  <c r="K47" i="149"/>
  <c r="J45" i="149"/>
  <c r="L45" i="149" s="1"/>
  <c r="D43" i="149"/>
  <c r="K43" i="149"/>
  <c r="I60" i="150"/>
  <c r="J60" i="150"/>
  <c r="L60" i="150" s="1"/>
  <c r="J58" i="150"/>
  <c r="L58" i="150" s="1"/>
  <c r="L55" i="150"/>
  <c r="D55" i="150"/>
  <c r="E55" i="150"/>
  <c r="H54" i="150"/>
  <c r="K54" i="150"/>
  <c r="L54" i="150" s="1"/>
  <c r="H53" i="150"/>
  <c r="I53" i="150"/>
  <c r="K53" i="150"/>
  <c r="L53" i="150" s="1"/>
  <c r="I52" i="150"/>
  <c r="J52" i="150"/>
  <c r="L52" i="150" s="1"/>
  <c r="J50" i="150"/>
  <c r="L47" i="150"/>
  <c r="D47" i="150"/>
  <c r="E47" i="150"/>
  <c r="H46" i="150"/>
  <c r="K46" i="150"/>
  <c r="L46" i="150" s="1"/>
  <c r="H45" i="150"/>
  <c r="I45" i="150"/>
  <c r="K45" i="150"/>
  <c r="L45" i="150" s="1"/>
  <c r="I44" i="150"/>
  <c r="J44" i="150"/>
  <c r="L44" i="150" s="1"/>
  <c r="L43" i="150"/>
  <c r="C42" i="150"/>
  <c r="G38" i="150"/>
  <c r="L30" i="150"/>
  <c r="D23" i="150"/>
  <c r="K23" i="150"/>
  <c r="D13" i="150"/>
  <c r="K13" i="150"/>
  <c r="E31" i="151"/>
  <c r="F31" i="151"/>
  <c r="E20" i="151"/>
  <c r="F20" i="151"/>
  <c r="E18" i="151"/>
  <c r="F18" i="151"/>
  <c r="E15" i="151"/>
  <c r="F15" i="151"/>
  <c r="E13" i="151"/>
  <c r="F13" i="151"/>
  <c r="E10" i="151"/>
  <c r="F10" i="151"/>
  <c r="E8" i="151"/>
  <c r="F8" i="151"/>
  <c r="E60" i="149"/>
  <c r="H59" i="149"/>
  <c r="H58" i="149"/>
  <c r="D58" i="149"/>
  <c r="E57" i="149"/>
  <c r="H56" i="149"/>
  <c r="I55" i="149"/>
  <c r="I53" i="149"/>
  <c r="D52" i="149"/>
  <c r="E51" i="149"/>
  <c r="H50" i="149"/>
  <c r="D50" i="149"/>
  <c r="E49" i="149"/>
  <c r="H48" i="149"/>
  <c r="I47" i="149"/>
  <c r="I45" i="149"/>
  <c r="D44" i="149"/>
  <c r="E60" i="150"/>
  <c r="H59" i="150"/>
  <c r="I58" i="150"/>
  <c r="D57" i="150"/>
  <c r="E56" i="150"/>
  <c r="H55" i="150"/>
  <c r="I54" i="150"/>
  <c r="D53" i="150"/>
  <c r="E52" i="150"/>
  <c r="H51" i="150"/>
  <c r="I50" i="150"/>
  <c r="D49" i="150"/>
  <c r="E48" i="150"/>
  <c r="H47" i="150"/>
  <c r="I46" i="150"/>
  <c r="D45" i="150"/>
  <c r="E44" i="150"/>
  <c r="G42" i="150"/>
  <c r="G41" i="150" s="1"/>
  <c r="E43" i="150"/>
  <c r="K40" i="150"/>
  <c r="L40" i="150" s="1"/>
  <c r="I40" i="150"/>
  <c r="K39" i="150"/>
  <c r="L39" i="150" s="1"/>
  <c r="I39" i="150"/>
  <c r="C38" i="150"/>
  <c r="K38" i="150" s="1"/>
  <c r="K37" i="150"/>
  <c r="L37" i="150" s="1"/>
  <c r="I37" i="150"/>
  <c r="D37" i="150"/>
  <c r="J36" i="150"/>
  <c r="L36" i="150" s="1"/>
  <c r="E36" i="150"/>
  <c r="I35" i="150"/>
  <c r="K34" i="150"/>
  <c r="L34" i="150" s="1"/>
  <c r="I34" i="150"/>
  <c r="K33" i="150"/>
  <c r="L33" i="150" s="1"/>
  <c r="I33" i="150"/>
  <c r="D32" i="150"/>
  <c r="K31" i="150"/>
  <c r="E31" i="150"/>
  <c r="H30" i="150"/>
  <c r="D30" i="150"/>
  <c r="H28" i="150"/>
  <c r="E28" i="150"/>
  <c r="I27" i="150"/>
  <c r="K26" i="150"/>
  <c r="L26" i="150" s="1"/>
  <c r="I26" i="150"/>
  <c r="J22" i="150"/>
  <c r="L22" i="150" s="1"/>
  <c r="I21" i="150"/>
  <c r="J21" i="150"/>
  <c r="L21" i="150" s="1"/>
  <c r="D20" i="150"/>
  <c r="E20" i="150"/>
  <c r="K19" i="150"/>
  <c r="H16" i="150"/>
  <c r="I16" i="150"/>
  <c r="D16" i="150"/>
  <c r="K16" i="150"/>
  <c r="L16" i="150" s="1"/>
  <c r="H15" i="150"/>
  <c r="K15" i="150"/>
  <c r="L15" i="150" s="1"/>
  <c r="J12" i="150"/>
  <c r="L12" i="150" s="1"/>
  <c r="I11" i="150"/>
  <c r="J11" i="150"/>
  <c r="L11" i="150" s="1"/>
  <c r="D10" i="150"/>
  <c r="E10" i="150"/>
  <c r="K9" i="150"/>
  <c r="E34" i="151"/>
  <c r="F34" i="151"/>
  <c r="E29" i="151"/>
  <c r="F29" i="151"/>
  <c r="E25" i="151"/>
  <c r="F25" i="151"/>
  <c r="G22" i="151"/>
  <c r="E21" i="151"/>
  <c r="F21" i="151"/>
  <c r="E19" i="151"/>
  <c r="F19" i="151"/>
  <c r="G17" i="151"/>
  <c r="E16" i="151"/>
  <c r="F16" i="151"/>
  <c r="E14" i="151"/>
  <c r="F14" i="151"/>
  <c r="G12" i="151"/>
  <c r="E11" i="151"/>
  <c r="F11" i="151"/>
  <c r="E9" i="151"/>
  <c r="F9" i="151"/>
  <c r="G7" i="151"/>
  <c r="I25" i="150"/>
  <c r="D24" i="150"/>
  <c r="E23" i="150"/>
  <c r="H22" i="150"/>
  <c r="D22" i="150"/>
  <c r="E21" i="150"/>
  <c r="H20" i="150"/>
  <c r="I17" i="150"/>
  <c r="I15" i="150"/>
  <c r="D14" i="150"/>
  <c r="E13" i="150"/>
  <c r="H12" i="150"/>
  <c r="D12" i="150"/>
  <c r="E11" i="150"/>
  <c r="H10" i="150"/>
  <c r="I34" i="151"/>
  <c r="I31" i="151"/>
  <c r="E30" i="151"/>
  <c r="I29" i="151"/>
  <c r="E28" i="151"/>
  <c r="E26" i="151"/>
  <c r="I25" i="151"/>
  <c r="E24" i="151"/>
  <c r="I23" i="151"/>
  <c r="C22" i="151"/>
  <c r="I21" i="151"/>
  <c r="I20" i="151"/>
  <c r="I19" i="151"/>
  <c r="I18" i="151"/>
  <c r="C17" i="151"/>
  <c r="I16" i="151"/>
  <c r="I15" i="151"/>
  <c r="I14" i="151"/>
  <c r="I13" i="151"/>
  <c r="C12" i="151"/>
  <c r="I11" i="151"/>
  <c r="I10" i="151"/>
  <c r="I9" i="151"/>
  <c r="I8" i="151"/>
  <c r="C7" i="151"/>
  <c r="H22" i="180"/>
  <c r="J34" i="180"/>
  <c r="J31" i="180"/>
  <c r="J30" i="180"/>
  <c r="J29" i="180"/>
  <c r="J28" i="180"/>
  <c r="J26" i="180"/>
  <c r="J25" i="180"/>
  <c r="J24" i="180"/>
  <c r="J23" i="180"/>
  <c r="I22" i="180"/>
  <c r="E23" i="180"/>
  <c r="D22" i="180"/>
  <c r="E22" i="180" s="1"/>
  <c r="J22" i="180"/>
  <c r="F22" i="180"/>
  <c r="H17" i="180"/>
  <c r="J17" i="180" s="1"/>
  <c r="D17" i="180"/>
  <c r="E17" i="180" s="1"/>
  <c r="H12" i="180"/>
  <c r="J12" i="180" s="1"/>
  <c r="D12" i="180"/>
  <c r="E12" i="180" s="1"/>
  <c r="H7" i="180"/>
  <c r="D7" i="180"/>
  <c r="E7" i="180" s="1"/>
  <c r="K42" i="179"/>
  <c r="C41" i="179"/>
  <c r="K41" i="179" s="1"/>
  <c r="F42" i="179"/>
  <c r="B42" i="179"/>
  <c r="F38" i="179"/>
  <c r="B38" i="179"/>
  <c r="F18" i="179"/>
  <c r="I19" i="179"/>
  <c r="G18" i="179"/>
  <c r="C18" i="179"/>
  <c r="K18" i="179" s="1"/>
  <c r="F8" i="179"/>
  <c r="I9" i="179"/>
  <c r="G8" i="179"/>
  <c r="G7" i="179" s="1"/>
  <c r="G6" i="179" s="1"/>
  <c r="C8" i="179"/>
  <c r="D63" i="176"/>
  <c r="H43" i="179"/>
  <c r="D43" i="179"/>
  <c r="H39" i="179"/>
  <c r="D39" i="179"/>
  <c r="E34" i="179"/>
  <c r="K32" i="179"/>
  <c r="L32" i="179" s="1"/>
  <c r="I32" i="179"/>
  <c r="J31" i="179"/>
  <c r="E30" i="179"/>
  <c r="K28" i="179"/>
  <c r="I28" i="179"/>
  <c r="J27" i="179"/>
  <c r="L27" i="179" s="1"/>
  <c r="E26" i="179"/>
  <c r="K24" i="179"/>
  <c r="L24" i="179" s="1"/>
  <c r="I24" i="179"/>
  <c r="J23" i="179"/>
  <c r="L23" i="179" s="1"/>
  <c r="E22" i="179"/>
  <c r="K20" i="179"/>
  <c r="I20" i="179"/>
  <c r="J19" i="179"/>
  <c r="L19" i="179" s="1"/>
  <c r="B18" i="179"/>
  <c r="E19" i="179"/>
  <c r="J17" i="179"/>
  <c r="L17" i="179" s="1"/>
  <c r="E16" i="179"/>
  <c r="K14" i="179"/>
  <c r="L14" i="179" s="1"/>
  <c r="I14" i="179"/>
  <c r="J13" i="179"/>
  <c r="L13" i="179" s="1"/>
  <c r="E12" i="179"/>
  <c r="K10" i="179"/>
  <c r="L10" i="179" s="1"/>
  <c r="I10" i="179"/>
  <c r="J9" i="179"/>
  <c r="L9" i="179" s="1"/>
  <c r="B8" i="179"/>
  <c r="E9" i="179"/>
  <c r="F42" i="178"/>
  <c r="I43" i="178"/>
  <c r="G42" i="178"/>
  <c r="G41" i="178" s="1"/>
  <c r="C42" i="178"/>
  <c r="G7" i="178"/>
  <c r="G6" i="178" s="1"/>
  <c r="H8" i="178"/>
  <c r="I7" i="178"/>
  <c r="E58" i="178"/>
  <c r="K56" i="178"/>
  <c r="L56" i="178" s="1"/>
  <c r="I56" i="178"/>
  <c r="J55" i="178"/>
  <c r="L55" i="178" s="1"/>
  <c r="E54" i="178"/>
  <c r="K52" i="178"/>
  <c r="L52" i="178" s="1"/>
  <c r="I52" i="178"/>
  <c r="J51" i="178"/>
  <c r="L51" i="178" s="1"/>
  <c r="E50" i="178"/>
  <c r="K48" i="178"/>
  <c r="L48" i="178" s="1"/>
  <c r="I48" i="178"/>
  <c r="J47" i="178"/>
  <c r="L47" i="178" s="1"/>
  <c r="E46" i="178"/>
  <c r="K44" i="178"/>
  <c r="L44" i="178" s="1"/>
  <c r="I44" i="178"/>
  <c r="J43" i="178"/>
  <c r="L43" i="178" s="1"/>
  <c r="B42" i="178"/>
  <c r="E43" i="178"/>
  <c r="E38" i="178"/>
  <c r="E18" i="178"/>
  <c r="K8" i="178"/>
  <c r="L8" i="178" s="1"/>
  <c r="I8" i="178"/>
  <c r="C7" i="178"/>
  <c r="D8" i="178"/>
  <c r="H7" i="178"/>
  <c r="J66" i="176"/>
  <c r="G65" i="176"/>
  <c r="K65" i="176" s="1"/>
  <c r="B65" i="176"/>
  <c r="G64" i="176"/>
  <c r="H64" i="176" s="1"/>
  <c r="G63" i="176"/>
  <c r="D18" i="177"/>
  <c r="E18" i="177"/>
  <c r="G7" i="177"/>
  <c r="H8" i="177"/>
  <c r="I8" i="177"/>
  <c r="K8" i="177"/>
  <c r="L8" i="177" s="1"/>
  <c r="F6" i="177"/>
  <c r="I7" i="177"/>
  <c r="H7" i="177"/>
  <c r="C66" i="176"/>
  <c r="K63" i="176"/>
  <c r="I65" i="176"/>
  <c r="H65" i="176"/>
  <c r="C64" i="176"/>
  <c r="D64" i="176" s="1"/>
  <c r="H62" i="177"/>
  <c r="I62" i="177"/>
  <c r="K62" i="177"/>
  <c r="L62" i="177" s="1"/>
  <c r="G41" i="177"/>
  <c r="H42" i="177"/>
  <c r="I42" i="177"/>
  <c r="K42" i="177"/>
  <c r="L42" i="177" s="1"/>
  <c r="I41" i="177"/>
  <c r="H41" i="177"/>
  <c r="D38" i="177"/>
  <c r="E38" i="177"/>
  <c r="K18" i="177"/>
  <c r="L18" i="177" s="1"/>
  <c r="J7" i="177"/>
  <c r="B6" i="177"/>
  <c r="G66" i="176"/>
  <c r="H66" i="176" s="1"/>
  <c r="E64" i="176"/>
  <c r="H63" i="176"/>
  <c r="C41" i="177"/>
  <c r="K41" i="177" s="1"/>
  <c r="L41" i="177" s="1"/>
  <c r="D42" i="177"/>
  <c r="C7" i="177"/>
  <c r="D8" i="177"/>
  <c r="F62" i="176"/>
  <c r="G32" i="180" s="1"/>
  <c r="G27" i="180" s="1"/>
  <c r="I63" i="176"/>
  <c r="G62" i="176"/>
  <c r="H32" i="180" s="1"/>
  <c r="I32" i="180" s="1"/>
  <c r="C62" i="176"/>
  <c r="D32" i="180" s="1"/>
  <c r="G41" i="176"/>
  <c r="H42" i="176"/>
  <c r="G7" i="176"/>
  <c r="G6" i="176" s="1"/>
  <c r="H8" i="176"/>
  <c r="I7" i="176"/>
  <c r="J75" i="176"/>
  <c r="L75" i="176" s="1"/>
  <c r="J67" i="176"/>
  <c r="L67" i="176" s="1"/>
  <c r="E66" i="176"/>
  <c r="K64" i="176"/>
  <c r="L64" i="176" s="1"/>
  <c r="I64" i="176"/>
  <c r="J63" i="176"/>
  <c r="L63" i="176" s="1"/>
  <c r="B62" i="176"/>
  <c r="C32" i="180" s="1"/>
  <c r="F32" i="180" s="1"/>
  <c r="E63" i="176"/>
  <c r="K42" i="176"/>
  <c r="L42" i="176" s="1"/>
  <c r="I42" i="176"/>
  <c r="C41" i="176"/>
  <c r="K41" i="176" s="1"/>
  <c r="D42" i="176"/>
  <c r="E38" i="176"/>
  <c r="E18" i="176"/>
  <c r="K8" i="176"/>
  <c r="L8" i="176" s="1"/>
  <c r="I8" i="176"/>
  <c r="C7" i="176"/>
  <c r="D8" i="176"/>
  <c r="H7" i="176"/>
  <c r="D7" i="176"/>
  <c r="H22" i="175"/>
  <c r="I22" i="175" s="1"/>
  <c r="J34" i="175"/>
  <c r="J31" i="175"/>
  <c r="J30" i="175"/>
  <c r="J29" i="175"/>
  <c r="J28" i="175"/>
  <c r="J26" i="175"/>
  <c r="J25" i="175"/>
  <c r="J24" i="175"/>
  <c r="J23" i="175"/>
  <c r="E23" i="175"/>
  <c r="D22" i="175"/>
  <c r="E22" i="175" s="1"/>
  <c r="J22" i="175"/>
  <c r="F22" i="175"/>
  <c r="H17" i="175"/>
  <c r="I17" i="175" s="1"/>
  <c r="D17" i="175"/>
  <c r="E17" i="175" s="1"/>
  <c r="H12" i="175"/>
  <c r="I12" i="175" s="1"/>
  <c r="D12" i="175"/>
  <c r="E12" i="175" s="1"/>
  <c r="H7" i="175"/>
  <c r="I7" i="175" s="1"/>
  <c r="D7" i="175"/>
  <c r="K42" i="174"/>
  <c r="C41" i="174"/>
  <c r="K41" i="174" s="1"/>
  <c r="K38" i="174"/>
  <c r="D62" i="174"/>
  <c r="I61" i="174"/>
  <c r="E61" i="174"/>
  <c r="H60" i="174"/>
  <c r="I57" i="174"/>
  <c r="E57" i="174"/>
  <c r="H56" i="174"/>
  <c r="I55" i="174"/>
  <c r="E55" i="174"/>
  <c r="H52" i="174"/>
  <c r="D50" i="174"/>
  <c r="D48" i="174"/>
  <c r="D46" i="174"/>
  <c r="E43" i="174"/>
  <c r="F42" i="174"/>
  <c r="B42" i="174"/>
  <c r="H40" i="174"/>
  <c r="D40" i="174"/>
  <c r="I39" i="174"/>
  <c r="F38" i="174"/>
  <c r="B38" i="174"/>
  <c r="E37" i="174"/>
  <c r="H36" i="174"/>
  <c r="K34" i="174"/>
  <c r="L34" i="174" s="1"/>
  <c r="G18" i="174"/>
  <c r="F8" i="174"/>
  <c r="I9" i="174"/>
  <c r="G8" i="174"/>
  <c r="C8" i="174"/>
  <c r="H62" i="174"/>
  <c r="D60" i="174"/>
  <c r="D56" i="174"/>
  <c r="E53" i="174"/>
  <c r="D52" i="174"/>
  <c r="I51" i="174"/>
  <c r="H50" i="174"/>
  <c r="J48" i="174"/>
  <c r="L48" i="174" s="1"/>
  <c r="H48" i="174"/>
  <c r="H44" i="174"/>
  <c r="D44" i="174"/>
  <c r="I43" i="174"/>
  <c r="E39" i="174"/>
  <c r="I37" i="174"/>
  <c r="D36" i="174"/>
  <c r="H35" i="174"/>
  <c r="H23" i="174"/>
  <c r="F18" i="174"/>
  <c r="I19" i="174"/>
  <c r="C18" i="174"/>
  <c r="K18" i="174" s="1"/>
  <c r="H9" i="174"/>
  <c r="H43" i="174"/>
  <c r="D43" i="174"/>
  <c r="H39" i="174"/>
  <c r="D39" i="174"/>
  <c r="J35" i="174"/>
  <c r="L35" i="174" s="1"/>
  <c r="E34" i="174"/>
  <c r="K32" i="174"/>
  <c r="L32" i="174" s="1"/>
  <c r="I32" i="174"/>
  <c r="J31" i="174"/>
  <c r="L31" i="174" s="1"/>
  <c r="E30" i="174"/>
  <c r="K28" i="174"/>
  <c r="L28" i="174" s="1"/>
  <c r="I28" i="174"/>
  <c r="J27" i="174"/>
  <c r="L27" i="174" s="1"/>
  <c r="E26" i="174"/>
  <c r="K24" i="174"/>
  <c r="L24" i="174" s="1"/>
  <c r="I24" i="174"/>
  <c r="J23" i="174"/>
  <c r="L23" i="174" s="1"/>
  <c r="E22" i="174"/>
  <c r="K20" i="174"/>
  <c r="L20" i="174" s="1"/>
  <c r="I20" i="174"/>
  <c r="J19" i="174"/>
  <c r="L19" i="174" s="1"/>
  <c r="B18" i="174"/>
  <c r="E19" i="174"/>
  <c r="J17" i="174"/>
  <c r="E16" i="174"/>
  <c r="K14" i="174"/>
  <c r="L14" i="174" s="1"/>
  <c r="I14" i="174"/>
  <c r="J13" i="174"/>
  <c r="L13" i="174" s="1"/>
  <c r="E12" i="174"/>
  <c r="K10" i="174"/>
  <c r="L10" i="174" s="1"/>
  <c r="I10" i="174"/>
  <c r="J9" i="174"/>
  <c r="L9" i="174" s="1"/>
  <c r="B8" i="174"/>
  <c r="E9" i="174"/>
  <c r="F42" i="173"/>
  <c r="I43" i="173"/>
  <c r="G42" i="173"/>
  <c r="G41" i="173" s="1"/>
  <c r="C42" i="173"/>
  <c r="G7" i="173"/>
  <c r="G6" i="173" s="1"/>
  <c r="H8" i="173"/>
  <c r="I7" i="173"/>
  <c r="E58" i="173"/>
  <c r="K56" i="173"/>
  <c r="L56" i="173" s="1"/>
  <c r="I56" i="173"/>
  <c r="J55" i="173"/>
  <c r="L55" i="173" s="1"/>
  <c r="E54" i="173"/>
  <c r="K52" i="173"/>
  <c r="L52" i="173" s="1"/>
  <c r="I52" i="173"/>
  <c r="J51" i="173"/>
  <c r="L51" i="173" s="1"/>
  <c r="E50" i="173"/>
  <c r="K48" i="173"/>
  <c r="L48" i="173" s="1"/>
  <c r="I48" i="173"/>
  <c r="J47" i="173"/>
  <c r="L47" i="173" s="1"/>
  <c r="E46" i="173"/>
  <c r="K44" i="173"/>
  <c r="L44" i="173" s="1"/>
  <c r="I44" i="173"/>
  <c r="J43" i="173"/>
  <c r="L43" i="173" s="1"/>
  <c r="B42" i="173"/>
  <c r="E43" i="173"/>
  <c r="E38" i="173"/>
  <c r="E18" i="173"/>
  <c r="K8" i="173"/>
  <c r="L8" i="173" s="1"/>
  <c r="I8" i="173"/>
  <c r="C7" i="173"/>
  <c r="D8" i="173"/>
  <c r="H7" i="173"/>
  <c r="D7" i="173"/>
  <c r="B64" i="171"/>
  <c r="F63" i="171"/>
  <c r="H63" i="171" s="1"/>
  <c r="D18" i="172"/>
  <c r="E18" i="172"/>
  <c r="G7" i="172"/>
  <c r="H8" i="172"/>
  <c r="I8" i="172"/>
  <c r="K8" i="172"/>
  <c r="L8" i="172" s="1"/>
  <c r="F6" i="172"/>
  <c r="I7" i="172"/>
  <c r="H7" i="172"/>
  <c r="G66" i="171"/>
  <c r="H66" i="171" s="1"/>
  <c r="B66" i="171"/>
  <c r="J66" i="171" s="1"/>
  <c r="C65" i="171"/>
  <c r="K65" i="171" s="1"/>
  <c r="C63" i="171"/>
  <c r="K63" i="171" s="1"/>
  <c r="I66" i="171"/>
  <c r="F65" i="171"/>
  <c r="D64" i="171"/>
  <c r="D63" i="171"/>
  <c r="H62" i="172"/>
  <c r="I62" i="172"/>
  <c r="K62" i="172"/>
  <c r="L62" i="172" s="1"/>
  <c r="G41" i="172"/>
  <c r="H41" i="172" s="1"/>
  <c r="H42" i="172"/>
  <c r="I42" i="172"/>
  <c r="K42" i="172"/>
  <c r="L42" i="172" s="1"/>
  <c r="I41" i="172"/>
  <c r="D38" i="172"/>
  <c r="E38" i="172"/>
  <c r="K18" i="172"/>
  <c r="L18" i="172" s="1"/>
  <c r="J7" i="172"/>
  <c r="B6" i="172"/>
  <c r="C66" i="171"/>
  <c r="B65" i="171"/>
  <c r="B62" i="171" s="1"/>
  <c r="C32" i="175" s="1"/>
  <c r="G64" i="171"/>
  <c r="H64" i="171" s="1"/>
  <c r="C41" i="172"/>
  <c r="K41" i="172" s="1"/>
  <c r="L41" i="172" s="1"/>
  <c r="D42" i="172"/>
  <c r="C7" i="172"/>
  <c r="E7" i="172" s="1"/>
  <c r="D8" i="172"/>
  <c r="F62" i="171"/>
  <c r="G32" i="175" s="1"/>
  <c r="G27" i="175" s="1"/>
  <c r="I63" i="171"/>
  <c r="G62" i="171"/>
  <c r="H42" i="171"/>
  <c r="G7" i="171"/>
  <c r="H8" i="171"/>
  <c r="I7" i="171"/>
  <c r="E74" i="171"/>
  <c r="J67" i="171"/>
  <c r="L67" i="171" s="1"/>
  <c r="E66" i="171"/>
  <c r="K64" i="171"/>
  <c r="I64" i="171"/>
  <c r="J63" i="171"/>
  <c r="L63" i="171" s="1"/>
  <c r="E63" i="171"/>
  <c r="K42" i="171"/>
  <c r="L42" i="171" s="1"/>
  <c r="I42" i="171"/>
  <c r="D42" i="171"/>
  <c r="E38" i="171"/>
  <c r="E18" i="171"/>
  <c r="K8" i="171"/>
  <c r="L8" i="171" s="1"/>
  <c r="I8" i="171"/>
  <c r="C7" i="171"/>
  <c r="D8" i="171"/>
  <c r="H7" i="171"/>
  <c r="D7" i="171"/>
  <c r="H22" i="170"/>
  <c r="J34" i="170"/>
  <c r="J31" i="170"/>
  <c r="J30" i="170"/>
  <c r="J29" i="170"/>
  <c r="J28" i="170"/>
  <c r="J26" i="170"/>
  <c r="J25" i="170"/>
  <c r="J24" i="170"/>
  <c r="J23" i="170"/>
  <c r="I22" i="170"/>
  <c r="E23" i="170"/>
  <c r="D22" i="170"/>
  <c r="E22" i="170" s="1"/>
  <c r="J22" i="170"/>
  <c r="F22" i="170"/>
  <c r="H17" i="170"/>
  <c r="J17" i="170" s="1"/>
  <c r="D17" i="170"/>
  <c r="E17" i="170" s="1"/>
  <c r="H12" i="170"/>
  <c r="J12" i="170" s="1"/>
  <c r="D12" i="170"/>
  <c r="E12" i="170" s="1"/>
  <c r="H7" i="170"/>
  <c r="D7" i="170"/>
  <c r="E7" i="170" s="1"/>
  <c r="K42" i="169"/>
  <c r="C41" i="169"/>
  <c r="K41" i="169" s="1"/>
  <c r="F42" i="169"/>
  <c r="B42" i="169"/>
  <c r="F38" i="169"/>
  <c r="B38" i="169"/>
  <c r="F18" i="169"/>
  <c r="I19" i="169"/>
  <c r="G18" i="169"/>
  <c r="C18" i="169"/>
  <c r="F8" i="169"/>
  <c r="I9" i="169"/>
  <c r="G8" i="169"/>
  <c r="G7" i="169" s="1"/>
  <c r="G6" i="169" s="1"/>
  <c r="C8" i="169"/>
  <c r="H43" i="169"/>
  <c r="D43" i="169"/>
  <c r="H39" i="169"/>
  <c r="D39" i="169"/>
  <c r="J35" i="169"/>
  <c r="L35" i="169" s="1"/>
  <c r="E34" i="169"/>
  <c r="K32" i="169"/>
  <c r="L32" i="169" s="1"/>
  <c r="I32" i="169"/>
  <c r="J31" i="169"/>
  <c r="L31" i="169" s="1"/>
  <c r="E30" i="169"/>
  <c r="K28" i="169"/>
  <c r="L28" i="169" s="1"/>
  <c r="I28" i="169"/>
  <c r="J27" i="169"/>
  <c r="L27" i="169" s="1"/>
  <c r="E26" i="169"/>
  <c r="K24" i="169"/>
  <c r="L24" i="169" s="1"/>
  <c r="I24" i="169"/>
  <c r="J23" i="169"/>
  <c r="L23" i="169" s="1"/>
  <c r="E22" i="169"/>
  <c r="K20" i="169"/>
  <c r="L20" i="169" s="1"/>
  <c r="I20" i="169"/>
  <c r="J19" i="169"/>
  <c r="L19" i="169" s="1"/>
  <c r="B18" i="169"/>
  <c r="E19" i="169"/>
  <c r="J17" i="169"/>
  <c r="E16" i="169"/>
  <c r="K14" i="169"/>
  <c r="L14" i="169" s="1"/>
  <c r="I14" i="169"/>
  <c r="J13" i="169"/>
  <c r="L13" i="169" s="1"/>
  <c r="E12" i="169"/>
  <c r="K10" i="169"/>
  <c r="L10" i="169" s="1"/>
  <c r="I10" i="169"/>
  <c r="J9" i="169"/>
  <c r="L9" i="169" s="1"/>
  <c r="B8" i="169"/>
  <c r="E9" i="169"/>
  <c r="F42" i="168"/>
  <c r="I43" i="168"/>
  <c r="G42" i="168"/>
  <c r="G41" i="168" s="1"/>
  <c r="C42" i="168"/>
  <c r="G7" i="168"/>
  <c r="G6" i="168" s="1"/>
  <c r="H8" i="168"/>
  <c r="E58" i="168"/>
  <c r="K56" i="168"/>
  <c r="L56" i="168" s="1"/>
  <c r="I56" i="168"/>
  <c r="J55" i="168"/>
  <c r="L55" i="168" s="1"/>
  <c r="E54" i="168"/>
  <c r="K52" i="168"/>
  <c r="L52" i="168" s="1"/>
  <c r="I52" i="168"/>
  <c r="J51" i="168"/>
  <c r="L51" i="168" s="1"/>
  <c r="E50" i="168"/>
  <c r="K48" i="168"/>
  <c r="L48" i="168" s="1"/>
  <c r="I48" i="168"/>
  <c r="J47" i="168"/>
  <c r="L47" i="168" s="1"/>
  <c r="E46" i="168"/>
  <c r="K44" i="168"/>
  <c r="L44" i="168" s="1"/>
  <c r="I44" i="168"/>
  <c r="J43" i="168"/>
  <c r="L43" i="168" s="1"/>
  <c r="B42" i="168"/>
  <c r="E43" i="168"/>
  <c r="E38" i="168"/>
  <c r="E18" i="168"/>
  <c r="K8" i="168"/>
  <c r="L8" i="168" s="1"/>
  <c r="I8" i="168"/>
  <c r="C7" i="168"/>
  <c r="D8" i="168"/>
  <c r="H7" i="168"/>
  <c r="D18" i="167"/>
  <c r="E18" i="167"/>
  <c r="G7" i="167"/>
  <c r="H8" i="167"/>
  <c r="I8" i="167"/>
  <c r="K8" i="167"/>
  <c r="L8" i="167" s="1"/>
  <c r="F6" i="167"/>
  <c r="I7" i="167"/>
  <c r="H7" i="167"/>
  <c r="B64" i="166"/>
  <c r="F63" i="166"/>
  <c r="H63" i="166" s="1"/>
  <c r="G66" i="166"/>
  <c r="H66" i="166" s="1"/>
  <c r="B66" i="166"/>
  <c r="J66" i="166" s="1"/>
  <c r="C65" i="166"/>
  <c r="K65" i="166" s="1"/>
  <c r="C63" i="166"/>
  <c r="K63" i="166" s="1"/>
  <c r="I66" i="166"/>
  <c r="F65" i="166"/>
  <c r="D64" i="166"/>
  <c r="D63" i="166"/>
  <c r="H62" i="167"/>
  <c r="I62" i="167"/>
  <c r="K62" i="167"/>
  <c r="L62" i="167" s="1"/>
  <c r="G41" i="167"/>
  <c r="H41" i="167" s="1"/>
  <c r="H42" i="167"/>
  <c r="I42" i="167"/>
  <c r="K42" i="167"/>
  <c r="L42" i="167" s="1"/>
  <c r="I41" i="167"/>
  <c r="D38" i="167"/>
  <c r="E38" i="167"/>
  <c r="K18" i="167"/>
  <c r="L18" i="167" s="1"/>
  <c r="J7" i="167"/>
  <c r="B6" i="167"/>
  <c r="C66" i="166"/>
  <c r="B65" i="166"/>
  <c r="G64" i="166"/>
  <c r="H64" i="166" s="1"/>
  <c r="C41" i="167"/>
  <c r="K41" i="167" s="1"/>
  <c r="L41" i="167" s="1"/>
  <c r="D42" i="167"/>
  <c r="C7" i="167"/>
  <c r="E7" i="167" s="1"/>
  <c r="D8" i="167"/>
  <c r="F62" i="166"/>
  <c r="G32" i="170" s="1"/>
  <c r="G27" i="170" s="1"/>
  <c r="I63" i="166"/>
  <c r="G62" i="166"/>
  <c r="H32" i="170" s="1"/>
  <c r="I32" i="170" s="1"/>
  <c r="H42" i="166"/>
  <c r="G7" i="166"/>
  <c r="H8" i="166"/>
  <c r="E74" i="166"/>
  <c r="J67" i="166"/>
  <c r="L67" i="166" s="1"/>
  <c r="E66" i="166"/>
  <c r="I64" i="166"/>
  <c r="J63" i="166"/>
  <c r="L63" i="166" s="1"/>
  <c r="B62" i="166"/>
  <c r="C32" i="170" s="1"/>
  <c r="E63" i="166"/>
  <c r="K42" i="166"/>
  <c r="L42" i="166" s="1"/>
  <c r="I42" i="166"/>
  <c r="D42" i="166"/>
  <c r="E38" i="166"/>
  <c r="E18" i="166"/>
  <c r="K8" i="166"/>
  <c r="L8" i="166" s="1"/>
  <c r="I8" i="166"/>
  <c r="C7" i="166"/>
  <c r="D8" i="166"/>
  <c r="H7" i="166"/>
  <c r="H22" i="165"/>
  <c r="I22" i="165" s="1"/>
  <c r="J34" i="165"/>
  <c r="J31" i="165"/>
  <c r="J30" i="165"/>
  <c r="J29" i="165"/>
  <c r="J28" i="165"/>
  <c r="J26" i="165"/>
  <c r="J25" i="165"/>
  <c r="J24" i="165"/>
  <c r="J23" i="165"/>
  <c r="E23" i="165"/>
  <c r="D22" i="165"/>
  <c r="E22" i="165" s="1"/>
  <c r="J22" i="165"/>
  <c r="F22" i="165"/>
  <c r="F17" i="165"/>
  <c r="H17" i="165"/>
  <c r="J17" i="165" s="1"/>
  <c r="D17" i="165"/>
  <c r="E17" i="165" s="1"/>
  <c r="H12" i="165"/>
  <c r="J12" i="165" s="1"/>
  <c r="D12" i="165"/>
  <c r="E12" i="165" s="1"/>
  <c r="H7" i="165"/>
  <c r="D7" i="165"/>
  <c r="E7" i="165" s="1"/>
  <c r="K42" i="164"/>
  <c r="C41" i="164"/>
  <c r="K41" i="164" s="1"/>
  <c r="F42" i="164"/>
  <c r="B42" i="164"/>
  <c r="F38" i="164"/>
  <c r="B38" i="164"/>
  <c r="F18" i="164"/>
  <c r="I19" i="164"/>
  <c r="G18" i="164"/>
  <c r="C18" i="164"/>
  <c r="F8" i="164"/>
  <c r="I9" i="164"/>
  <c r="G8" i="164"/>
  <c r="G7" i="164" s="1"/>
  <c r="G6" i="164" s="1"/>
  <c r="C8" i="164"/>
  <c r="D64" i="161"/>
  <c r="D63" i="161"/>
  <c r="H43" i="164"/>
  <c r="D43" i="164"/>
  <c r="H39" i="164"/>
  <c r="D39" i="164"/>
  <c r="J35" i="164"/>
  <c r="L35" i="164" s="1"/>
  <c r="E34" i="164"/>
  <c r="K32" i="164"/>
  <c r="L32" i="164" s="1"/>
  <c r="I32" i="164"/>
  <c r="J31" i="164"/>
  <c r="L31" i="164" s="1"/>
  <c r="E30" i="164"/>
  <c r="K28" i="164"/>
  <c r="L28" i="164" s="1"/>
  <c r="I28" i="164"/>
  <c r="J27" i="164"/>
  <c r="L27" i="164" s="1"/>
  <c r="E26" i="164"/>
  <c r="K24" i="164"/>
  <c r="L24" i="164" s="1"/>
  <c r="I24" i="164"/>
  <c r="J23" i="164"/>
  <c r="L23" i="164" s="1"/>
  <c r="E22" i="164"/>
  <c r="K20" i="164"/>
  <c r="L20" i="164" s="1"/>
  <c r="I20" i="164"/>
  <c r="J19" i="164"/>
  <c r="L19" i="164" s="1"/>
  <c r="B18" i="164"/>
  <c r="E19" i="164"/>
  <c r="J17" i="164"/>
  <c r="E16" i="164"/>
  <c r="K14" i="164"/>
  <c r="L14" i="164" s="1"/>
  <c r="I14" i="164"/>
  <c r="J13" i="164"/>
  <c r="L13" i="164" s="1"/>
  <c r="E12" i="164"/>
  <c r="K10" i="164"/>
  <c r="L10" i="164" s="1"/>
  <c r="I10" i="164"/>
  <c r="J9" i="164"/>
  <c r="L9" i="164" s="1"/>
  <c r="B8" i="164"/>
  <c r="E9" i="164"/>
  <c r="F42" i="163"/>
  <c r="I43" i="163"/>
  <c r="G42" i="163"/>
  <c r="G41" i="163" s="1"/>
  <c r="C42" i="163"/>
  <c r="G7" i="163"/>
  <c r="G6" i="163" s="1"/>
  <c r="H8" i="163"/>
  <c r="H66" i="161"/>
  <c r="E58" i="163"/>
  <c r="K56" i="163"/>
  <c r="L56" i="163" s="1"/>
  <c r="I56" i="163"/>
  <c r="J55" i="163"/>
  <c r="L55" i="163" s="1"/>
  <c r="E54" i="163"/>
  <c r="K52" i="163"/>
  <c r="L52" i="163" s="1"/>
  <c r="I52" i="163"/>
  <c r="J51" i="163"/>
  <c r="L51" i="163" s="1"/>
  <c r="E50" i="163"/>
  <c r="K48" i="163"/>
  <c r="L48" i="163" s="1"/>
  <c r="I48" i="163"/>
  <c r="J47" i="163"/>
  <c r="L47" i="163" s="1"/>
  <c r="E46" i="163"/>
  <c r="K44" i="163"/>
  <c r="L44" i="163" s="1"/>
  <c r="I44" i="163"/>
  <c r="J43" i="163"/>
  <c r="L43" i="163" s="1"/>
  <c r="B42" i="163"/>
  <c r="E43" i="163"/>
  <c r="E38" i="163"/>
  <c r="E18" i="163"/>
  <c r="K8" i="163"/>
  <c r="L8" i="163" s="1"/>
  <c r="I8" i="163"/>
  <c r="C7" i="163"/>
  <c r="D8" i="163"/>
  <c r="H7" i="163"/>
  <c r="I65" i="161"/>
  <c r="H65" i="161"/>
  <c r="G64" i="161"/>
  <c r="I64" i="161" s="1"/>
  <c r="G63" i="161"/>
  <c r="D18" i="162"/>
  <c r="E18" i="162"/>
  <c r="G7" i="162"/>
  <c r="I7" i="162" s="1"/>
  <c r="H8" i="162"/>
  <c r="I8" i="162"/>
  <c r="K8" i="162"/>
  <c r="L8" i="162" s="1"/>
  <c r="F6" i="162"/>
  <c r="H7" i="162"/>
  <c r="B66" i="161"/>
  <c r="J66" i="161" s="1"/>
  <c r="C65" i="161"/>
  <c r="K65" i="161" s="1"/>
  <c r="I66" i="161"/>
  <c r="H62" i="162"/>
  <c r="I62" i="162"/>
  <c r="K62" i="162"/>
  <c r="L62" i="162" s="1"/>
  <c r="G41" i="162"/>
  <c r="H41" i="162" s="1"/>
  <c r="H42" i="162"/>
  <c r="I42" i="162"/>
  <c r="K42" i="162"/>
  <c r="L42" i="162" s="1"/>
  <c r="I41" i="162"/>
  <c r="D38" i="162"/>
  <c r="E38" i="162"/>
  <c r="K18" i="162"/>
  <c r="L18" i="162" s="1"/>
  <c r="J7" i="162"/>
  <c r="B6" i="162"/>
  <c r="C66" i="161"/>
  <c r="K66" i="161" s="1"/>
  <c r="L66" i="161" s="1"/>
  <c r="B65" i="161"/>
  <c r="E64" i="161"/>
  <c r="H63" i="161"/>
  <c r="C41" i="162"/>
  <c r="K41" i="162" s="1"/>
  <c r="L41" i="162" s="1"/>
  <c r="D42" i="162"/>
  <c r="C7" i="162"/>
  <c r="E7" i="162" s="1"/>
  <c r="D8" i="162"/>
  <c r="D74" i="161"/>
  <c r="E74" i="161"/>
  <c r="I67" i="161"/>
  <c r="J67" i="161"/>
  <c r="L67" i="161" s="1"/>
  <c r="K74" i="161"/>
  <c r="L74" i="161" s="1"/>
  <c r="H64" i="161"/>
  <c r="F62" i="161"/>
  <c r="G32" i="165" s="1"/>
  <c r="G27" i="165" s="1"/>
  <c r="H42" i="161"/>
  <c r="G7" i="161"/>
  <c r="H8" i="161"/>
  <c r="I7" i="161"/>
  <c r="J63" i="161"/>
  <c r="E63" i="161"/>
  <c r="K42" i="161"/>
  <c r="L42" i="161" s="1"/>
  <c r="I42" i="161"/>
  <c r="D42" i="161"/>
  <c r="E38" i="161"/>
  <c r="E18" i="161"/>
  <c r="K8" i="161"/>
  <c r="L8" i="161" s="1"/>
  <c r="I8" i="161"/>
  <c r="C7" i="161"/>
  <c r="D8" i="161"/>
  <c r="H7" i="161"/>
  <c r="H22" i="160"/>
  <c r="J34" i="160"/>
  <c r="J31" i="160"/>
  <c r="J30" i="160"/>
  <c r="J29" i="160"/>
  <c r="J28" i="160"/>
  <c r="J26" i="160"/>
  <c r="J25" i="160"/>
  <c r="J24" i="160"/>
  <c r="J23" i="160"/>
  <c r="I22" i="160"/>
  <c r="E23" i="160"/>
  <c r="D22" i="160"/>
  <c r="E22" i="160" s="1"/>
  <c r="J22" i="160"/>
  <c r="F22" i="160"/>
  <c r="H17" i="160"/>
  <c r="D17" i="160"/>
  <c r="E17" i="160" s="1"/>
  <c r="H12" i="160"/>
  <c r="J12" i="160" s="1"/>
  <c r="D12" i="160"/>
  <c r="E12" i="160" s="1"/>
  <c r="H7" i="160"/>
  <c r="D7" i="160"/>
  <c r="E7" i="160" s="1"/>
  <c r="K42" i="159"/>
  <c r="C41" i="159"/>
  <c r="K41" i="159" s="1"/>
  <c r="F42" i="159"/>
  <c r="B42" i="159"/>
  <c r="F38" i="159"/>
  <c r="B38" i="159"/>
  <c r="F18" i="159"/>
  <c r="I19" i="159"/>
  <c r="G18" i="159"/>
  <c r="C18" i="159"/>
  <c r="K18" i="159" s="1"/>
  <c r="F8" i="159"/>
  <c r="I9" i="159"/>
  <c r="G8" i="159"/>
  <c r="C8" i="159"/>
  <c r="H43" i="159"/>
  <c r="D43" i="159"/>
  <c r="H39" i="159"/>
  <c r="D39" i="159"/>
  <c r="J35" i="159"/>
  <c r="L35" i="159" s="1"/>
  <c r="E34" i="159"/>
  <c r="K32" i="159"/>
  <c r="L32" i="159" s="1"/>
  <c r="I32" i="159"/>
  <c r="J31" i="159"/>
  <c r="L31" i="159" s="1"/>
  <c r="E30" i="159"/>
  <c r="K28" i="159"/>
  <c r="L28" i="159" s="1"/>
  <c r="I28" i="159"/>
  <c r="J27" i="159"/>
  <c r="L27" i="159" s="1"/>
  <c r="E26" i="159"/>
  <c r="K24" i="159"/>
  <c r="L24" i="159" s="1"/>
  <c r="I24" i="159"/>
  <c r="J23" i="159"/>
  <c r="L23" i="159" s="1"/>
  <c r="E22" i="159"/>
  <c r="K20" i="159"/>
  <c r="L20" i="159" s="1"/>
  <c r="I20" i="159"/>
  <c r="J19" i="159"/>
  <c r="L19" i="159" s="1"/>
  <c r="B18" i="159"/>
  <c r="E19" i="159"/>
  <c r="J17" i="159"/>
  <c r="E16" i="159"/>
  <c r="K14" i="159"/>
  <c r="L14" i="159" s="1"/>
  <c r="I14" i="159"/>
  <c r="J13" i="159"/>
  <c r="L13" i="159" s="1"/>
  <c r="E12" i="159"/>
  <c r="K10" i="159"/>
  <c r="L10" i="159" s="1"/>
  <c r="I10" i="159"/>
  <c r="J9" i="159"/>
  <c r="L9" i="159" s="1"/>
  <c r="B8" i="159"/>
  <c r="E9" i="159"/>
  <c r="F42" i="158"/>
  <c r="I43" i="158"/>
  <c r="G42" i="158"/>
  <c r="G41" i="158" s="1"/>
  <c r="C42" i="158"/>
  <c r="G7" i="158"/>
  <c r="G6" i="158" s="1"/>
  <c r="H8" i="158"/>
  <c r="I7" i="158"/>
  <c r="E58" i="158"/>
  <c r="K56" i="158"/>
  <c r="L56" i="158" s="1"/>
  <c r="I56" i="158"/>
  <c r="J55" i="158"/>
  <c r="E54" i="158"/>
  <c r="K52" i="158"/>
  <c r="L52" i="158" s="1"/>
  <c r="I52" i="158"/>
  <c r="J51" i="158"/>
  <c r="E50" i="158"/>
  <c r="K48" i="158"/>
  <c r="L48" i="158" s="1"/>
  <c r="I48" i="158"/>
  <c r="J47" i="158"/>
  <c r="E46" i="158"/>
  <c r="K44" i="158"/>
  <c r="L44" i="158" s="1"/>
  <c r="I44" i="158"/>
  <c r="J43" i="158"/>
  <c r="B42" i="158"/>
  <c r="E43" i="158"/>
  <c r="E38" i="158"/>
  <c r="E18" i="158"/>
  <c r="K8" i="158"/>
  <c r="L8" i="158" s="1"/>
  <c r="I8" i="158"/>
  <c r="C7" i="158"/>
  <c r="D8" i="158"/>
  <c r="H7" i="158"/>
  <c r="B64" i="156"/>
  <c r="F63" i="156"/>
  <c r="H63" i="156" s="1"/>
  <c r="D18" i="157"/>
  <c r="E18" i="157"/>
  <c r="G7" i="157"/>
  <c r="H8" i="157"/>
  <c r="I8" i="157"/>
  <c r="K8" i="157"/>
  <c r="L8" i="157" s="1"/>
  <c r="F6" i="157"/>
  <c r="I7" i="157"/>
  <c r="H7" i="157"/>
  <c r="G66" i="156"/>
  <c r="H66" i="156" s="1"/>
  <c r="B66" i="156"/>
  <c r="J66" i="156" s="1"/>
  <c r="C65" i="156"/>
  <c r="K65" i="156" s="1"/>
  <c r="C63" i="156"/>
  <c r="K63" i="156" s="1"/>
  <c r="F65" i="156"/>
  <c r="F62" i="156" s="1"/>
  <c r="G32" i="160" s="1"/>
  <c r="G27" i="160" s="1"/>
  <c r="D64" i="156"/>
  <c r="D63" i="156"/>
  <c r="H62" i="157"/>
  <c r="I62" i="157"/>
  <c r="K62" i="157"/>
  <c r="L62" i="157" s="1"/>
  <c r="G41" i="157"/>
  <c r="H42" i="157"/>
  <c r="I42" i="157"/>
  <c r="K42" i="157"/>
  <c r="L42" i="157" s="1"/>
  <c r="I41" i="157"/>
  <c r="H41" i="157"/>
  <c r="D38" i="157"/>
  <c r="E38" i="157"/>
  <c r="K18" i="157"/>
  <c r="L18" i="157" s="1"/>
  <c r="J7" i="157"/>
  <c r="B6" i="157"/>
  <c r="C66" i="156"/>
  <c r="B65" i="156"/>
  <c r="G64" i="156"/>
  <c r="H64" i="156" s="1"/>
  <c r="C41" i="157"/>
  <c r="K41" i="157" s="1"/>
  <c r="L41" i="157" s="1"/>
  <c r="D42" i="157"/>
  <c r="C7" i="157"/>
  <c r="D8" i="157"/>
  <c r="I63" i="156"/>
  <c r="H42" i="156"/>
  <c r="G7" i="156"/>
  <c r="H8" i="156"/>
  <c r="J67" i="156"/>
  <c r="L67" i="156" s="1"/>
  <c r="E66" i="156"/>
  <c r="I64" i="156"/>
  <c r="B62" i="156"/>
  <c r="C32" i="160" s="1"/>
  <c r="E63" i="156"/>
  <c r="K42" i="156"/>
  <c r="L42" i="156" s="1"/>
  <c r="I42" i="156"/>
  <c r="D42" i="156"/>
  <c r="E38" i="156"/>
  <c r="E18" i="156"/>
  <c r="K8" i="156"/>
  <c r="L8" i="156" s="1"/>
  <c r="I8" i="156"/>
  <c r="C7" i="156"/>
  <c r="D8" i="156"/>
  <c r="D7" i="156"/>
  <c r="H22" i="151"/>
  <c r="I22" i="151" s="1"/>
  <c r="J34" i="151"/>
  <c r="J31" i="151"/>
  <c r="J30" i="151"/>
  <c r="J29" i="151"/>
  <c r="J28" i="151"/>
  <c r="J26" i="151"/>
  <c r="J25" i="151"/>
  <c r="J24" i="151"/>
  <c r="J23" i="151"/>
  <c r="E23" i="151"/>
  <c r="D22" i="151"/>
  <c r="E22" i="151" s="1"/>
  <c r="J22" i="151"/>
  <c r="F22" i="151"/>
  <c r="F17" i="151"/>
  <c r="H17" i="151"/>
  <c r="J17" i="151" s="1"/>
  <c r="D17" i="151"/>
  <c r="E17" i="151" s="1"/>
  <c r="H12" i="151"/>
  <c r="J12" i="151" s="1"/>
  <c r="D12" i="151"/>
  <c r="E12" i="151" s="1"/>
  <c r="H7" i="151"/>
  <c r="D7" i="151"/>
  <c r="E7" i="151" s="1"/>
  <c r="K42" i="150"/>
  <c r="C41" i="150"/>
  <c r="K41" i="150" s="1"/>
  <c r="F42" i="150"/>
  <c r="B42" i="150"/>
  <c r="F38" i="150"/>
  <c r="B38" i="150"/>
  <c r="F18" i="150"/>
  <c r="I19" i="150"/>
  <c r="G18" i="150"/>
  <c r="C18" i="150"/>
  <c r="F8" i="150"/>
  <c r="I9" i="150"/>
  <c r="G8" i="150"/>
  <c r="G7" i="150" s="1"/>
  <c r="G6" i="150" s="1"/>
  <c r="C8" i="150"/>
  <c r="H43" i="150"/>
  <c r="D43" i="150"/>
  <c r="H39" i="150"/>
  <c r="D39" i="150"/>
  <c r="J35" i="150"/>
  <c r="L35" i="150" s="1"/>
  <c r="E34" i="150"/>
  <c r="K32" i="150"/>
  <c r="L32" i="150" s="1"/>
  <c r="I32" i="150"/>
  <c r="J31" i="150"/>
  <c r="L31" i="150" s="1"/>
  <c r="E30" i="150"/>
  <c r="K28" i="150"/>
  <c r="L28" i="150" s="1"/>
  <c r="I28" i="150"/>
  <c r="J27" i="150"/>
  <c r="L27" i="150" s="1"/>
  <c r="E26" i="150"/>
  <c r="K24" i="150"/>
  <c r="L24" i="150" s="1"/>
  <c r="I24" i="150"/>
  <c r="J23" i="150"/>
  <c r="L23" i="150" s="1"/>
  <c r="E22" i="150"/>
  <c r="K20" i="150"/>
  <c r="L20" i="150" s="1"/>
  <c r="I20" i="150"/>
  <c r="J19" i="150"/>
  <c r="L19" i="150" s="1"/>
  <c r="B18" i="150"/>
  <c r="E19" i="150"/>
  <c r="J17" i="150"/>
  <c r="E16" i="150"/>
  <c r="K14" i="150"/>
  <c r="L14" i="150" s="1"/>
  <c r="I14" i="150"/>
  <c r="J13" i="150"/>
  <c r="L13" i="150" s="1"/>
  <c r="E12" i="150"/>
  <c r="K10" i="150"/>
  <c r="L10" i="150" s="1"/>
  <c r="I10" i="150"/>
  <c r="J9" i="150"/>
  <c r="L9" i="150" s="1"/>
  <c r="B8" i="150"/>
  <c r="E9" i="150"/>
  <c r="F42" i="149"/>
  <c r="I43" i="149"/>
  <c r="G42" i="149"/>
  <c r="G41" i="149" s="1"/>
  <c r="C42" i="149"/>
  <c r="G7" i="149"/>
  <c r="G6" i="149" s="1"/>
  <c r="H8" i="149"/>
  <c r="I7" i="149"/>
  <c r="E7" i="149"/>
  <c r="I62" i="147"/>
  <c r="E58" i="149"/>
  <c r="K56" i="149"/>
  <c r="L56" i="149" s="1"/>
  <c r="I56" i="149"/>
  <c r="J55" i="149"/>
  <c r="L55" i="149" s="1"/>
  <c r="E54" i="149"/>
  <c r="K52" i="149"/>
  <c r="L52" i="149" s="1"/>
  <c r="I52" i="149"/>
  <c r="J51" i="149"/>
  <c r="L51" i="149" s="1"/>
  <c r="E50" i="149"/>
  <c r="K48" i="149"/>
  <c r="L48" i="149" s="1"/>
  <c r="I48" i="149"/>
  <c r="J47" i="149"/>
  <c r="L47" i="149" s="1"/>
  <c r="E46" i="149"/>
  <c r="K44" i="149"/>
  <c r="L44" i="149" s="1"/>
  <c r="I44" i="149"/>
  <c r="J43" i="149"/>
  <c r="L43" i="149" s="1"/>
  <c r="B42" i="149"/>
  <c r="E43" i="149"/>
  <c r="E38" i="149"/>
  <c r="E18" i="149"/>
  <c r="K8" i="149"/>
  <c r="L8" i="149" s="1"/>
  <c r="I8" i="149"/>
  <c r="C7" i="149"/>
  <c r="D8" i="149"/>
  <c r="H7" i="149"/>
  <c r="D7" i="149"/>
  <c r="B64" i="147"/>
  <c r="F63" i="147"/>
  <c r="H63" i="147" s="1"/>
  <c r="C62" i="147"/>
  <c r="C65" i="147"/>
  <c r="K65" i="147" s="1"/>
  <c r="C63" i="147"/>
  <c r="K63" i="147" s="1"/>
  <c r="J62" i="147"/>
  <c r="F65" i="147"/>
  <c r="D64" i="147"/>
  <c r="E63" i="147"/>
  <c r="G41" i="148"/>
  <c r="H42" i="148"/>
  <c r="F41" i="148"/>
  <c r="G7" i="148"/>
  <c r="G6" i="148" s="1"/>
  <c r="H8" i="148"/>
  <c r="F6" i="148"/>
  <c r="B6" i="148"/>
  <c r="B65" i="147"/>
  <c r="B61" i="147" s="1"/>
  <c r="C32" i="151" s="1"/>
  <c r="G64" i="147"/>
  <c r="H64" i="147" s="1"/>
  <c r="D63" i="147"/>
  <c r="J61" i="148"/>
  <c r="L61" i="148" s="1"/>
  <c r="K42" i="148"/>
  <c r="L42" i="148" s="1"/>
  <c r="I42" i="148"/>
  <c r="C41" i="148"/>
  <c r="K41" i="148" s="1"/>
  <c r="D42" i="148"/>
  <c r="D41" i="148"/>
  <c r="E38" i="148"/>
  <c r="E18" i="148"/>
  <c r="K8" i="148"/>
  <c r="L8" i="148" s="1"/>
  <c r="I8" i="148"/>
  <c r="C7" i="148"/>
  <c r="D8" i="148"/>
  <c r="D7" i="148"/>
  <c r="H72" i="147"/>
  <c r="I72" i="147"/>
  <c r="K72" i="147"/>
  <c r="L72" i="147" s="1"/>
  <c r="D62" i="147"/>
  <c r="D18" i="147"/>
  <c r="E18" i="147"/>
  <c r="G7" i="147"/>
  <c r="H8" i="147"/>
  <c r="I8" i="147"/>
  <c r="K8" i="147"/>
  <c r="L8" i="147" s="1"/>
  <c r="H7" i="147"/>
  <c r="D66" i="147"/>
  <c r="E66" i="147"/>
  <c r="I64" i="147"/>
  <c r="H42" i="147"/>
  <c r="I42" i="147"/>
  <c r="K42" i="147"/>
  <c r="L42" i="147" s="1"/>
  <c r="D38" i="147"/>
  <c r="E38" i="147"/>
  <c r="K18" i="147"/>
  <c r="L18" i="147" s="1"/>
  <c r="J7" i="147"/>
  <c r="H62" i="147"/>
  <c r="D42" i="147"/>
  <c r="C7" i="147"/>
  <c r="D8" i="147"/>
  <c r="G3" i="146"/>
  <c r="H3" i="146"/>
  <c r="C8" i="146"/>
  <c r="D8" i="146"/>
  <c r="F8" i="146"/>
  <c r="G8" i="146"/>
  <c r="H8" i="146"/>
  <c r="C9" i="146"/>
  <c r="D9" i="146"/>
  <c r="F9" i="146"/>
  <c r="G9" i="146"/>
  <c r="H9" i="146"/>
  <c r="C10" i="146"/>
  <c r="D10" i="146"/>
  <c r="F10" i="146"/>
  <c r="G10" i="146"/>
  <c r="H10" i="146"/>
  <c r="C11" i="146"/>
  <c r="D11" i="146"/>
  <c r="F11" i="146"/>
  <c r="G11" i="146"/>
  <c r="H11" i="146"/>
  <c r="C13" i="146"/>
  <c r="D13" i="146"/>
  <c r="F13" i="146"/>
  <c r="G13" i="146"/>
  <c r="H13" i="146"/>
  <c r="C14" i="146"/>
  <c r="D14" i="146"/>
  <c r="F14" i="146"/>
  <c r="G14" i="146"/>
  <c r="H14" i="146"/>
  <c r="C15" i="146"/>
  <c r="D15" i="146"/>
  <c r="F15" i="146"/>
  <c r="G15" i="146"/>
  <c r="H15" i="146"/>
  <c r="C16" i="146"/>
  <c r="D16" i="146"/>
  <c r="F16" i="146"/>
  <c r="G16" i="146"/>
  <c r="H16" i="146"/>
  <c r="C18" i="146"/>
  <c r="D18" i="146"/>
  <c r="F18" i="146"/>
  <c r="G18" i="146"/>
  <c r="H18" i="146"/>
  <c r="C19" i="146"/>
  <c r="D19" i="146"/>
  <c r="F19" i="146"/>
  <c r="G19" i="146"/>
  <c r="H19" i="146"/>
  <c r="C20" i="146"/>
  <c r="D20" i="146"/>
  <c r="F20" i="146"/>
  <c r="G20" i="146"/>
  <c r="H20" i="146"/>
  <c r="C21" i="146"/>
  <c r="D21" i="146"/>
  <c r="F21" i="146"/>
  <c r="G21" i="146"/>
  <c r="H21" i="146"/>
  <c r="C23" i="146"/>
  <c r="C22" i="146" s="1"/>
  <c r="D23" i="146"/>
  <c r="F23" i="146"/>
  <c r="G23" i="146"/>
  <c r="H23" i="146"/>
  <c r="I23" i="146" s="1"/>
  <c r="C24" i="146"/>
  <c r="D24" i="146"/>
  <c r="G24" i="146"/>
  <c r="H24" i="146"/>
  <c r="C25" i="146"/>
  <c r="D25" i="146"/>
  <c r="F25" i="146"/>
  <c r="G25" i="146"/>
  <c r="H25" i="146"/>
  <c r="I25" i="146" s="1"/>
  <c r="C26" i="146"/>
  <c r="D26" i="146"/>
  <c r="G26" i="146"/>
  <c r="H26" i="146"/>
  <c r="C28" i="146"/>
  <c r="D28" i="146"/>
  <c r="G28" i="146"/>
  <c r="H28" i="146"/>
  <c r="C29" i="146"/>
  <c r="D29" i="146"/>
  <c r="F29" i="146"/>
  <c r="G29" i="146"/>
  <c r="H29" i="146"/>
  <c r="I29" i="146" s="1"/>
  <c r="C30" i="146"/>
  <c r="D30" i="146"/>
  <c r="G30" i="146"/>
  <c r="H30" i="146"/>
  <c r="C31" i="146"/>
  <c r="D31" i="146"/>
  <c r="F31" i="146"/>
  <c r="G31" i="146"/>
  <c r="H31" i="146"/>
  <c r="I31" i="146" s="1"/>
  <c r="E33" i="146"/>
  <c r="F33" i="146"/>
  <c r="I33" i="146"/>
  <c r="J33" i="146"/>
  <c r="C34" i="146"/>
  <c r="D34" i="146"/>
  <c r="F34" i="146"/>
  <c r="G34" i="146"/>
  <c r="H34" i="146"/>
  <c r="I34" i="146" s="1"/>
  <c r="F4" i="145"/>
  <c r="G4" i="145"/>
  <c r="J4" i="145"/>
  <c r="K4" i="145"/>
  <c r="B9" i="145"/>
  <c r="C9" i="145"/>
  <c r="F9" i="145"/>
  <c r="G9" i="145"/>
  <c r="H9" i="145"/>
  <c r="B10" i="145"/>
  <c r="J10" i="145" s="1"/>
  <c r="C10" i="145"/>
  <c r="E10" i="145"/>
  <c r="F10" i="145"/>
  <c r="G10" i="145"/>
  <c r="H10" i="145" s="1"/>
  <c r="B11" i="145"/>
  <c r="E11" i="145" s="1"/>
  <c r="C11" i="145"/>
  <c r="D11" i="145"/>
  <c r="F11" i="145"/>
  <c r="G11" i="145"/>
  <c r="B12" i="145"/>
  <c r="C12" i="145"/>
  <c r="F12" i="145"/>
  <c r="G12" i="145"/>
  <c r="J12" i="145"/>
  <c r="B13" i="145"/>
  <c r="E13" i="145" s="1"/>
  <c r="C13" i="145"/>
  <c r="D13" i="145"/>
  <c r="F13" i="145"/>
  <c r="G13" i="145"/>
  <c r="H13" i="145" s="1"/>
  <c r="B14" i="145"/>
  <c r="C14" i="145"/>
  <c r="F14" i="145"/>
  <c r="G14" i="145"/>
  <c r="J14" i="145"/>
  <c r="B15" i="145"/>
  <c r="C15" i="145"/>
  <c r="D15" i="145" s="1"/>
  <c r="F15" i="145"/>
  <c r="G15" i="145"/>
  <c r="H15" i="145"/>
  <c r="K15" i="145"/>
  <c r="B16" i="145"/>
  <c r="C16" i="145"/>
  <c r="F16" i="145"/>
  <c r="G16" i="145"/>
  <c r="I16" i="145"/>
  <c r="K16" i="145"/>
  <c r="B17" i="145"/>
  <c r="C17" i="145"/>
  <c r="D17" i="145" s="1"/>
  <c r="F17" i="145"/>
  <c r="I17" i="145" s="1"/>
  <c r="G17" i="145"/>
  <c r="H17" i="145"/>
  <c r="B19" i="145"/>
  <c r="C19" i="145"/>
  <c r="F19" i="145"/>
  <c r="G19" i="145"/>
  <c r="H19" i="145"/>
  <c r="B20" i="145"/>
  <c r="J20" i="145" s="1"/>
  <c r="C20" i="145"/>
  <c r="E20" i="145"/>
  <c r="F20" i="145"/>
  <c r="G20" i="145"/>
  <c r="H20" i="145" s="1"/>
  <c r="B21" i="145"/>
  <c r="C21" i="145"/>
  <c r="F21" i="145"/>
  <c r="I21" i="145" s="1"/>
  <c r="G21" i="145"/>
  <c r="H21" i="145"/>
  <c r="K21" i="145"/>
  <c r="B22" i="145"/>
  <c r="C22" i="145"/>
  <c r="F22" i="145"/>
  <c r="G22" i="145"/>
  <c r="J22" i="145"/>
  <c r="B23" i="145"/>
  <c r="E23" i="145" s="1"/>
  <c r="C23" i="145"/>
  <c r="D23" i="145"/>
  <c r="F23" i="145"/>
  <c r="G23" i="145"/>
  <c r="H23" i="145" s="1"/>
  <c r="K23" i="145"/>
  <c r="B24" i="145"/>
  <c r="C24" i="145"/>
  <c r="F24" i="145"/>
  <c r="G24" i="145"/>
  <c r="J24" i="145"/>
  <c r="B25" i="145"/>
  <c r="C25" i="145"/>
  <c r="D25" i="145" s="1"/>
  <c r="F25" i="145"/>
  <c r="G25" i="145"/>
  <c r="H25" i="145"/>
  <c r="K25" i="145"/>
  <c r="B26" i="145"/>
  <c r="C26" i="145"/>
  <c r="F26" i="145"/>
  <c r="G26" i="145"/>
  <c r="I26" i="145"/>
  <c r="K26" i="145"/>
  <c r="B27" i="145"/>
  <c r="C27" i="145"/>
  <c r="D27" i="145"/>
  <c r="F27" i="145"/>
  <c r="G27" i="145"/>
  <c r="H27" i="145" s="1"/>
  <c r="K27" i="145"/>
  <c r="D28" i="145"/>
  <c r="E28" i="145"/>
  <c r="H28" i="145"/>
  <c r="I28" i="145"/>
  <c r="J28" i="145"/>
  <c r="K28" i="145"/>
  <c r="L28" i="145" s="1"/>
  <c r="B29" i="145"/>
  <c r="C29" i="145"/>
  <c r="K29" i="145" s="1"/>
  <c r="F29" i="145"/>
  <c r="G29" i="145"/>
  <c r="H29" i="145" s="1"/>
  <c r="J29" i="145"/>
  <c r="B30" i="145"/>
  <c r="J30" i="145" s="1"/>
  <c r="C30" i="145"/>
  <c r="F30" i="145"/>
  <c r="G30" i="145"/>
  <c r="I30" i="145"/>
  <c r="K30" i="145"/>
  <c r="B31" i="145"/>
  <c r="C31" i="145"/>
  <c r="D31" i="145" s="1"/>
  <c r="F31" i="145"/>
  <c r="I31" i="145" s="1"/>
  <c r="G31" i="145"/>
  <c r="H31" i="145"/>
  <c r="B32" i="145"/>
  <c r="J32" i="145" s="1"/>
  <c r="C32" i="145"/>
  <c r="E32" i="145"/>
  <c r="F32" i="145"/>
  <c r="G32" i="145"/>
  <c r="H32" i="145" s="1"/>
  <c r="B33" i="145"/>
  <c r="E33" i="145" s="1"/>
  <c r="C33" i="145"/>
  <c r="D33" i="145"/>
  <c r="F33" i="145"/>
  <c r="G33" i="145"/>
  <c r="H33" i="145" s="1"/>
  <c r="J33" i="145"/>
  <c r="B34" i="145"/>
  <c r="C34" i="145"/>
  <c r="D34" i="145" s="1"/>
  <c r="F34" i="145"/>
  <c r="G34" i="145"/>
  <c r="H34" i="145" s="1"/>
  <c r="J34" i="145"/>
  <c r="B35" i="145"/>
  <c r="E35" i="145" s="1"/>
  <c r="C35" i="145"/>
  <c r="D35" i="145"/>
  <c r="F35" i="145"/>
  <c r="G35" i="145"/>
  <c r="K35" i="145" s="1"/>
  <c r="B36" i="145"/>
  <c r="E36" i="145" s="1"/>
  <c r="C36" i="145"/>
  <c r="F36" i="145"/>
  <c r="I36" i="145" s="1"/>
  <c r="G36" i="145"/>
  <c r="J36" i="145"/>
  <c r="L36" i="145" s="1"/>
  <c r="K36" i="145"/>
  <c r="B38" i="145"/>
  <c r="C38" i="145"/>
  <c r="F38" i="145"/>
  <c r="F37" i="145" s="1"/>
  <c r="G38" i="145"/>
  <c r="H38" i="145"/>
  <c r="K38" i="145"/>
  <c r="B39" i="145"/>
  <c r="J39" i="145" s="1"/>
  <c r="C39" i="145"/>
  <c r="E39" i="145"/>
  <c r="F39" i="145"/>
  <c r="G39" i="145"/>
  <c r="H39" i="145" s="1"/>
  <c r="K39" i="145"/>
  <c r="B42" i="145"/>
  <c r="C42" i="145"/>
  <c r="F42" i="145"/>
  <c r="G42" i="145"/>
  <c r="J42" i="145"/>
  <c r="K42" i="145"/>
  <c r="B43" i="145"/>
  <c r="C43" i="145"/>
  <c r="D43" i="145" s="1"/>
  <c r="F43" i="145"/>
  <c r="J43" i="145" s="1"/>
  <c r="G43" i="145"/>
  <c r="I43" i="145"/>
  <c r="K43" i="145"/>
  <c r="B44" i="145"/>
  <c r="C44" i="145"/>
  <c r="F44" i="145"/>
  <c r="G44" i="145"/>
  <c r="J44" i="145"/>
  <c r="K44" i="145"/>
  <c r="B45" i="145"/>
  <c r="C45" i="145"/>
  <c r="D45" i="145" s="1"/>
  <c r="F45" i="145"/>
  <c r="J45" i="145" s="1"/>
  <c r="G45" i="145"/>
  <c r="I45" i="145"/>
  <c r="K45" i="145"/>
  <c r="B46" i="145"/>
  <c r="C46" i="145"/>
  <c r="D46" i="145" s="1"/>
  <c r="F46" i="145"/>
  <c r="I46" i="145" s="1"/>
  <c r="G46" i="145"/>
  <c r="H46" i="145"/>
  <c r="K46" i="145"/>
  <c r="B47" i="145"/>
  <c r="C47" i="145"/>
  <c r="F47" i="145"/>
  <c r="G47" i="145"/>
  <c r="J47" i="145"/>
  <c r="K47" i="145"/>
  <c r="B48" i="145"/>
  <c r="E48" i="145" s="1"/>
  <c r="C48" i="145"/>
  <c r="D48" i="145"/>
  <c r="F48" i="145"/>
  <c r="G48" i="145"/>
  <c r="H48" i="145" s="1"/>
  <c r="J48" i="145"/>
  <c r="B49" i="145"/>
  <c r="C49" i="145"/>
  <c r="D49" i="145" s="1"/>
  <c r="F49" i="145"/>
  <c r="J49" i="145" s="1"/>
  <c r="G49" i="145"/>
  <c r="I49" i="145"/>
  <c r="K49" i="145"/>
  <c r="B50" i="145"/>
  <c r="C50" i="145"/>
  <c r="F50" i="145"/>
  <c r="G50" i="145"/>
  <c r="J50" i="145"/>
  <c r="K50" i="145"/>
  <c r="L50" i="145" s="1"/>
  <c r="B51" i="145"/>
  <c r="C51" i="145"/>
  <c r="E51" i="145"/>
  <c r="F51" i="145"/>
  <c r="G51" i="145"/>
  <c r="H51" i="145" s="1"/>
  <c r="J51" i="145"/>
  <c r="K51" i="145"/>
  <c r="L51" i="145" s="1"/>
  <c r="B52" i="145"/>
  <c r="C52" i="145"/>
  <c r="F52" i="145"/>
  <c r="G52" i="145"/>
  <c r="J52" i="145"/>
  <c r="K52" i="145"/>
  <c r="B53" i="145"/>
  <c r="C53" i="145"/>
  <c r="D53" i="145" s="1"/>
  <c r="F53" i="145"/>
  <c r="G53" i="145"/>
  <c r="H53" i="145" s="1"/>
  <c r="J53" i="145"/>
  <c r="K53" i="145"/>
  <c r="L53" i="145" s="1"/>
  <c r="B54" i="145"/>
  <c r="C54" i="145"/>
  <c r="F54" i="145"/>
  <c r="G54" i="145"/>
  <c r="J54" i="145"/>
  <c r="K54" i="145"/>
  <c r="B55" i="145"/>
  <c r="C55" i="145"/>
  <c r="D55" i="145" s="1"/>
  <c r="F55" i="145"/>
  <c r="G55" i="145"/>
  <c r="H55" i="145" s="1"/>
  <c r="J55" i="145"/>
  <c r="K55" i="145"/>
  <c r="L55" i="145" s="1"/>
  <c r="B56" i="145"/>
  <c r="C56" i="145"/>
  <c r="F56" i="145"/>
  <c r="G56" i="145"/>
  <c r="H56" i="145" s="1"/>
  <c r="J56" i="145"/>
  <c r="K56" i="145"/>
  <c r="L56" i="145"/>
  <c r="B57" i="145"/>
  <c r="C57" i="145"/>
  <c r="D57" i="145" s="1"/>
  <c r="F57" i="145"/>
  <c r="G57" i="145"/>
  <c r="H57" i="145" s="1"/>
  <c r="J57" i="145"/>
  <c r="B58" i="145"/>
  <c r="E58" i="145" s="1"/>
  <c r="C58" i="145"/>
  <c r="F58" i="145"/>
  <c r="I58" i="145" s="1"/>
  <c r="G58" i="145"/>
  <c r="J58" i="145"/>
  <c r="L58" i="145" s="1"/>
  <c r="K58" i="145"/>
  <c r="B59" i="145"/>
  <c r="C59" i="145"/>
  <c r="F59" i="145"/>
  <c r="G59" i="145"/>
  <c r="J59" i="145"/>
  <c r="K59" i="145"/>
  <c r="B60" i="145"/>
  <c r="E60" i="145" s="1"/>
  <c r="C60" i="145"/>
  <c r="F60" i="145"/>
  <c r="I60" i="145" s="1"/>
  <c r="G60" i="145"/>
  <c r="H60" i="145"/>
  <c r="J60" i="145"/>
  <c r="K60" i="145"/>
  <c r="L60" i="145"/>
  <c r="D61" i="145"/>
  <c r="E61" i="145"/>
  <c r="H61" i="145"/>
  <c r="I61" i="145"/>
  <c r="J61" i="145"/>
  <c r="K61" i="145"/>
  <c r="L61" i="145" s="1"/>
  <c r="D62" i="145"/>
  <c r="E62" i="145"/>
  <c r="H62" i="145"/>
  <c r="I62" i="145"/>
  <c r="J62" i="145"/>
  <c r="K62" i="145"/>
  <c r="L62" i="145"/>
  <c r="D63" i="145"/>
  <c r="E63" i="145"/>
  <c r="H63" i="145"/>
  <c r="I63" i="145"/>
  <c r="J63" i="145"/>
  <c r="K63" i="145"/>
  <c r="L63" i="145" s="1"/>
  <c r="D64" i="145"/>
  <c r="E64" i="145"/>
  <c r="H64" i="145"/>
  <c r="I64" i="145"/>
  <c r="J64" i="145"/>
  <c r="K64" i="145"/>
  <c r="L64" i="145"/>
  <c r="F4" i="144"/>
  <c r="G4" i="144"/>
  <c r="J4" i="144"/>
  <c r="K4" i="144"/>
  <c r="F7" i="144"/>
  <c r="B8" i="144"/>
  <c r="C8" i="144"/>
  <c r="E8" i="144"/>
  <c r="F8" i="144"/>
  <c r="G8" i="144"/>
  <c r="J8" i="144"/>
  <c r="D9" i="144"/>
  <c r="E9" i="144"/>
  <c r="H9" i="144"/>
  <c r="I9" i="144"/>
  <c r="J9" i="144"/>
  <c r="K9" i="144"/>
  <c r="L9" i="144"/>
  <c r="D10" i="144"/>
  <c r="E10" i="144"/>
  <c r="H10" i="144"/>
  <c r="I10" i="144"/>
  <c r="J10" i="144"/>
  <c r="K10" i="144"/>
  <c r="L10" i="144" s="1"/>
  <c r="D11" i="144"/>
  <c r="E11" i="144"/>
  <c r="H11" i="144"/>
  <c r="I11" i="144"/>
  <c r="J11" i="144"/>
  <c r="K11" i="144"/>
  <c r="L11" i="144"/>
  <c r="D12" i="144"/>
  <c r="E12" i="144"/>
  <c r="H12" i="144"/>
  <c r="I12" i="144"/>
  <c r="J12" i="144"/>
  <c r="K12" i="144"/>
  <c r="L12" i="144" s="1"/>
  <c r="D13" i="144"/>
  <c r="E13" i="144"/>
  <c r="H13" i="144"/>
  <c r="I13" i="144"/>
  <c r="J13" i="144"/>
  <c r="K13" i="144"/>
  <c r="L13" i="144"/>
  <c r="D14" i="144"/>
  <c r="E14" i="144"/>
  <c r="H14" i="144"/>
  <c r="I14" i="144"/>
  <c r="J14" i="144"/>
  <c r="K14" i="144"/>
  <c r="L14" i="144" s="1"/>
  <c r="D15" i="144"/>
  <c r="E15" i="144"/>
  <c r="H15" i="144"/>
  <c r="I15" i="144"/>
  <c r="J15" i="144"/>
  <c r="K15" i="144"/>
  <c r="L15" i="144"/>
  <c r="D16" i="144"/>
  <c r="E16" i="144"/>
  <c r="H16" i="144"/>
  <c r="I16" i="144"/>
  <c r="J16" i="144"/>
  <c r="K16" i="144"/>
  <c r="L16" i="144" s="1"/>
  <c r="D17" i="144"/>
  <c r="E17" i="144"/>
  <c r="H17" i="144"/>
  <c r="I17" i="144"/>
  <c r="J17" i="144"/>
  <c r="K17" i="144"/>
  <c r="L17" i="144"/>
  <c r="B18" i="144"/>
  <c r="C18" i="144"/>
  <c r="D18" i="144" s="1"/>
  <c r="F18" i="144"/>
  <c r="G18" i="144"/>
  <c r="H18" i="144" s="1"/>
  <c r="I18" i="144"/>
  <c r="J18" i="144"/>
  <c r="K18" i="144"/>
  <c r="L18" i="144" s="1"/>
  <c r="D19" i="144"/>
  <c r="E19" i="144"/>
  <c r="H19" i="144"/>
  <c r="I19" i="144"/>
  <c r="J19" i="144"/>
  <c r="K19" i="144"/>
  <c r="L19" i="144"/>
  <c r="D20" i="144"/>
  <c r="E20" i="144"/>
  <c r="H20" i="144"/>
  <c r="I20" i="144"/>
  <c r="J20" i="144"/>
  <c r="K20" i="144"/>
  <c r="L20" i="144" s="1"/>
  <c r="D21" i="144"/>
  <c r="E21" i="144"/>
  <c r="H21" i="144"/>
  <c r="I21" i="144"/>
  <c r="J21" i="144"/>
  <c r="K21" i="144"/>
  <c r="L21" i="144"/>
  <c r="D22" i="144"/>
  <c r="E22" i="144"/>
  <c r="H22" i="144"/>
  <c r="I22" i="144"/>
  <c r="J22" i="144"/>
  <c r="K22" i="144"/>
  <c r="L22" i="144" s="1"/>
  <c r="D23" i="144"/>
  <c r="E23" i="144"/>
  <c r="H23" i="144"/>
  <c r="I23" i="144"/>
  <c r="J23" i="144"/>
  <c r="K23" i="144"/>
  <c r="L23" i="144"/>
  <c r="D24" i="144"/>
  <c r="E24" i="144"/>
  <c r="H24" i="144"/>
  <c r="I24" i="144"/>
  <c r="J24" i="144"/>
  <c r="K24" i="144"/>
  <c r="L24" i="144" s="1"/>
  <c r="D25" i="144"/>
  <c r="E25" i="144"/>
  <c r="H25" i="144"/>
  <c r="I25" i="144"/>
  <c r="J25" i="144"/>
  <c r="K25" i="144"/>
  <c r="L25" i="144"/>
  <c r="D26" i="144"/>
  <c r="E26" i="144"/>
  <c r="H26" i="144"/>
  <c r="I26" i="144"/>
  <c r="J26" i="144"/>
  <c r="K26" i="144"/>
  <c r="L26" i="144" s="1"/>
  <c r="D27" i="144"/>
  <c r="E27" i="144"/>
  <c r="H27" i="144"/>
  <c r="I27" i="144"/>
  <c r="J27" i="144"/>
  <c r="K27" i="144"/>
  <c r="L27" i="144"/>
  <c r="D28" i="144"/>
  <c r="E28" i="144"/>
  <c r="H28" i="144"/>
  <c r="I28" i="144"/>
  <c r="J28" i="144"/>
  <c r="K28" i="144"/>
  <c r="L28" i="144" s="1"/>
  <c r="D29" i="144"/>
  <c r="E29" i="144"/>
  <c r="H29" i="144"/>
  <c r="I29" i="144"/>
  <c r="J29" i="144"/>
  <c r="K29" i="144"/>
  <c r="L29" i="144"/>
  <c r="D30" i="144"/>
  <c r="E30" i="144"/>
  <c r="H30" i="144"/>
  <c r="I30" i="144"/>
  <c r="J30" i="144"/>
  <c r="K30" i="144"/>
  <c r="L30" i="144" s="1"/>
  <c r="D31" i="144"/>
  <c r="E31" i="144"/>
  <c r="H31" i="144"/>
  <c r="I31" i="144"/>
  <c r="J31" i="144"/>
  <c r="K31" i="144"/>
  <c r="L31" i="144"/>
  <c r="D32" i="144"/>
  <c r="E32" i="144"/>
  <c r="H32" i="144"/>
  <c r="I32" i="144"/>
  <c r="J32" i="144"/>
  <c r="K32" i="144"/>
  <c r="L32" i="144" s="1"/>
  <c r="D33" i="144"/>
  <c r="E33" i="144"/>
  <c r="H33" i="144"/>
  <c r="I33" i="144"/>
  <c r="J33" i="144"/>
  <c r="K33" i="144"/>
  <c r="L33" i="144"/>
  <c r="D34" i="144"/>
  <c r="E34" i="144"/>
  <c r="H34" i="144"/>
  <c r="I34" i="144"/>
  <c r="J34" i="144"/>
  <c r="K34" i="144"/>
  <c r="L34" i="144" s="1"/>
  <c r="D35" i="144"/>
  <c r="E35" i="144"/>
  <c r="H35" i="144"/>
  <c r="I35" i="144"/>
  <c r="J35" i="144"/>
  <c r="K35" i="144"/>
  <c r="L35" i="144"/>
  <c r="D36" i="144"/>
  <c r="E36" i="144"/>
  <c r="H36" i="144"/>
  <c r="I36" i="144"/>
  <c r="J36" i="144"/>
  <c r="K36" i="144"/>
  <c r="L36" i="144" s="1"/>
  <c r="B37" i="144"/>
  <c r="E37" i="144" s="1"/>
  <c r="C37" i="144"/>
  <c r="D37" i="144"/>
  <c r="F37" i="144"/>
  <c r="I37" i="144" s="1"/>
  <c r="G37" i="144"/>
  <c r="H37" i="144"/>
  <c r="J37" i="144"/>
  <c r="K37" i="144"/>
  <c r="L37" i="144"/>
  <c r="D38" i="144"/>
  <c r="E38" i="144"/>
  <c r="H38" i="144"/>
  <c r="I38" i="144"/>
  <c r="J38" i="144"/>
  <c r="K38" i="144"/>
  <c r="L38" i="144" s="1"/>
  <c r="D39" i="144"/>
  <c r="E39" i="144"/>
  <c r="H39" i="144"/>
  <c r="I39" i="144"/>
  <c r="J39" i="144"/>
  <c r="K39" i="144"/>
  <c r="L39" i="144"/>
  <c r="B42" i="144"/>
  <c r="C42" i="144"/>
  <c r="F42" i="144"/>
  <c r="G42" i="144"/>
  <c r="I42" i="144"/>
  <c r="J42" i="144"/>
  <c r="K42" i="144"/>
  <c r="L42" i="144" s="1"/>
  <c r="B43" i="144"/>
  <c r="C43" i="144"/>
  <c r="D43" i="144"/>
  <c r="F43" i="144"/>
  <c r="G43" i="144"/>
  <c r="H43" i="144" s="1"/>
  <c r="K43" i="144"/>
  <c r="B44" i="144"/>
  <c r="C44" i="144"/>
  <c r="D44" i="144" s="1"/>
  <c r="E44" i="144"/>
  <c r="F44" i="144"/>
  <c r="G44" i="144"/>
  <c r="J44" i="144"/>
  <c r="B45" i="144"/>
  <c r="C45" i="144"/>
  <c r="D45" i="144"/>
  <c r="F45" i="144"/>
  <c r="G45" i="144"/>
  <c r="H45" i="144" s="1"/>
  <c r="J45" i="144"/>
  <c r="K45" i="144"/>
  <c r="L45" i="144"/>
  <c r="B46" i="144"/>
  <c r="C46" i="144"/>
  <c r="D46" i="144" s="1"/>
  <c r="F46" i="144"/>
  <c r="G46" i="144"/>
  <c r="H46" i="144" s="1"/>
  <c r="J46" i="144"/>
  <c r="K46" i="144"/>
  <c r="B47" i="144"/>
  <c r="E47" i="144" s="1"/>
  <c r="C47" i="144"/>
  <c r="D47" i="144"/>
  <c r="F47" i="144"/>
  <c r="G47" i="144"/>
  <c r="H47" i="144" s="1"/>
  <c r="K47" i="144"/>
  <c r="B48" i="144"/>
  <c r="C48" i="144"/>
  <c r="D48" i="144" s="1"/>
  <c r="F48" i="144"/>
  <c r="G48" i="144"/>
  <c r="H48" i="144" s="1"/>
  <c r="J48" i="144"/>
  <c r="B49" i="144"/>
  <c r="E49" i="144" s="1"/>
  <c r="C49" i="144"/>
  <c r="D49" i="144"/>
  <c r="F49" i="144"/>
  <c r="G49" i="144"/>
  <c r="H49" i="144" s="1"/>
  <c r="J49" i="144"/>
  <c r="B50" i="144"/>
  <c r="C50" i="144"/>
  <c r="D50" i="144" s="1"/>
  <c r="F50" i="144"/>
  <c r="G50" i="144"/>
  <c r="H50" i="144" s="1"/>
  <c r="J50" i="144"/>
  <c r="B51" i="144"/>
  <c r="E51" i="144" s="1"/>
  <c r="C51" i="144"/>
  <c r="D51" i="144"/>
  <c r="F51" i="144"/>
  <c r="G51" i="144"/>
  <c r="H51" i="144" s="1"/>
  <c r="K51" i="144"/>
  <c r="B52" i="144"/>
  <c r="C52" i="144"/>
  <c r="D52" i="144" s="1"/>
  <c r="F52" i="144"/>
  <c r="G52" i="144"/>
  <c r="J52" i="144"/>
  <c r="B53" i="144"/>
  <c r="C53" i="144"/>
  <c r="D53" i="144" s="1"/>
  <c r="F53" i="144"/>
  <c r="I53" i="144" s="1"/>
  <c r="G53" i="144"/>
  <c r="H53" i="144"/>
  <c r="K53" i="144"/>
  <c r="B54" i="144"/>
  <c r="C54" i="144"/>
  <c r="F54" i="144"/>
  <c r="J54" i="144" s="1"/>
  <c r="G54" i="144"/>
  <c r="I54" i="144"/>
  <c r="K54" i="144"/>
  <c r="B55" i="144"/>
  <c r="C55" i="144"/>
  <c r="D55" i="144" s="1"/>
  <c r="F55" i="144"/>
  <c r="I55" i="144" s="1"/>
  <c r="G55" i="144"/>
  <c r="H55" i="144"/>
  <c r="K55" i="144"/>
  <c r="B56" i="144"/>
  <c r="C56" i="144"/>
  <c r="E56" i="144"/>
  <c r="F56" i="144"/>
  <c r="G56" i="144"/>
  <c r="H56" i="144" s="1"/>
  <c r="J56" i="144"/>
  <c r="B57" i="144"/>
  <c r="E57" i="144" s="1"/>
  <c r="C57" i="144"/>
  <c r="D57" i="144"/>
  <c r="F57" i="144"/>
  <c r="G57" i="144"/>
  <c r="H57" i="144" s="1"/>
  <c r="J57" i="144"/>
  <c r="B58" i="144"/>
  <c r="C58" i="144"/>
  <c r="D58" i="144" s="1"/>
  <c r="F58" i="144"/>
  <c r="G58" i="144"/>
  <c r="H58" i="144" s="1"/>
  <c r="J58" i="144"/>
  <c r="B59" i="144"/>
  <c r="C59" i="144"/>
  <c r="D59" i="144" s="1"/>
  <c r="F59" i="144"/>
  <c r="J59" i="144" s="1"/>
  <c r="G59" i="144"/>
  <c r="I59" i="144"/>
  <c r="K59" i="144"/>
  <c r="B60" i="144"/>
  <c r="E60" i="144" s="1"/>
  <c r="C60" i="144"/>
  <c r="D60" i="144"/>
  <c r="F60" i="144"/>
  <c r="I60" i="144" s="1"/>
  <c r="G60" i="144"/>
  <c r="H60" i="144"/>
  <c r="J60" i="144"/>
  <c r="K60" i="144"/>
  <c r="L60" i="144"/>
  <c r="D61" i="144"/>
  <c r="E61" i="144"/>
  <c r="H61" i="144"/>
  <c r="I61" i="144"/>
  <c r="J61" i="144"/>
  <c r="K61" i="144"/>
  <c r="L61" i="144" s="1"/>
  <c r="D62" i="144"/>
  <c r="E62" i="144"/>
  <c r="H62" i="144"/>
  <c r="I62" i="144"/>
  <c r="J62" i="144"/>
  <c r="K62" i="144"/>
  <c r="L62" i="144"/>
  <c r="D63" i="144"/>
  <c r="E63" i="144"/>
  <c r="H63" i="144"/>
  <c r="I63" i="144"/>
  <c r="J63" i="144"/>
  <c r="K63" i="144"/>
  <c r="L63" i="144" s="1"/>
  <c r="D64" i="144"/>
  <c r="E64" i="144"/>
  <c r="H64" i="144"/>
  <c r="I64" i="144"/>
  <c r="J64" i="144"/>
  <c r="K64" i="144"/>
  <c r="L64" i="144"/>
  <c r="I70" i="144"/>
  <c r="F4" i="143"/>
  <c r="G4" i="143"/>
  <c r="J4" i="143"/>
  <c r="K4" i="143"/>
  <c r="F7" i="143"/>
  <c r="B8" i="143"/>
  <c r="C8" i="143"/>
  <c r="E8" i="143"/>
  <c r="F8" i="143"/>
  <c r="G8" i="143"/>
  <c r="J8" i="143"/>
  <c r="D9" i="143"/>
  <c r="E9" i="143"/>
  <c r="H9" i="143"/>
  <c r="I9" i="143"/>
  <c r="J9" i="143"/>
  <c r="K9" i="143"/>
  <c r="L9" i="143"/>
  <c r="D10" i="143"/>
  <c r="E10" i="143"/>
  <c r="H10" i="143"/>
  <c r="I10" i="143"/>
  <c r="J10" i="143"/>
  <c r="K10" i="143"/>
  <c r="L10" i="143" s="1"/>
  <c r="D11" i="143"/>
  <c r="E11" i="143"/>
  <c r="H11" i="143"/>
  <c r="I11" i="143"/>
  <c r="J11" i="143"/>
  <c r="K11" i="143"/>
  <c r="L11" i="143"/>
  <c r="D12" i="143"/>
  <c r="E12" i="143"/>
  <c r="H12" i="143"/>
  <c r="I12" i="143"/>
  <c r="J12" i="143"/>
  <c r="K12" i="143"/>
  <c r="L12" i="143" s="1"/>
  <c r="D13" i="143"/>
  <c r="E13" i="143"/>
  <c r="H13" i="143"/>
  <c r="I13" i="143"/>
  <c r="J13" i="143"/>
  <c r="K13" i="143"/>
  <c r="L13" i="143"/>
  <c r="D14" i="143"/>
  <c r="E14" i="143"/>
  <c r="H14" i="143"/>
  <c r="I14" i="143"/>
  <c r="J14" i="143"/>
  <c r="K14" i="143"/>
  <c r="L14" i="143" s="1"/>
  <c r="D15" i="143"/>
  <c r="E15" i="143"/>
  <c r="H15" i="143"/>
  <c r="I15" i="143"/>
  <c r="J15" i="143"/>
  <c r="K15" i="143"/>
  <c r="L15" i="143"/>
  <c r="D16" i="143"/>
  <c r="E16" i="143"/>
  <c r="H16" i="143"/>
  <c r="I16" i="143"/>
  <c r="J16" i="143"/>
  <c r="K16" i="143"/>
  <c r="L16" i="143" s="1"/>
  <c r="D17" i="143"/>
  <c r="E17" i="143"/>
  <c r="H17" i="143"/>
  <c r="I17" i="143"/>
  <c r="J17" i="143"/>
  <c r="K17" i="143"/>
  <c r="L17" i="143"/>
  <c r="B18" i="143"/>
  <c r="C18" i="143"/>
  <c r="D18" i="143" s="1"/>
  <c r="F18" i="143"/>
  <c r="G18" i="143"/>
  <c r="H18" i="143" s="1"/>
  <c r="I18" i="143"/>
  <c r="J18" i="143"/>
  <c r="K18" i="143"/>
  <c r="L18" i="143" s="1"/>
  <c r="D19" i="143"/>
  <c r="E19" i="143"/>
  <c r="H19" i="143"/>
  <c r="I19" i="143"/>
  <c r="J19" i="143"/>
  <c r="K19" i="143"/>
  <c r="L19" i="143"/>
  <c r="D20" i="143"/>
  <c r="E20" i="143"/>
  <c r="H20" i="143"/>
  <c r="I20" i="143"/>
  <c r="J20" i="143"/>
  <c r="K20" i="143"/>
  <c r="L20" i="143" s="1"/>
  <c r="D21" i="143"/>
  <c r="E21" i="143"/>
  <c r="H21" i="143"/>
  <c r="I21" i="143"/>
  <c r="J21" i="143"/>
  <c r="K21" i="143"/>
  <c r="L21" i="143"/>
  <c r="D22" i="143"/>
  <c r="E22" i="143"/>
  <c r="H22" i="143"/>
  <c r="I22" i="143"/>
  <c r="J22" i="143"/>
  <c r="K22" i="143"/>
  <c r="L22" i="143" s="1"/>
  <c r="D23" i="143"/>
  <c r="E23" i="143"/>
  <c r="H23" i="143"/>
  <c r="I23" i="143"/>
  <c r="J23" i="143"/>
  <c r="K23" i="143"/>
  <c r="L23" i="143"/>
  <c r="D24" i="143"/>
  <c r="E24" i="143"/>
  <c r="H24" i="143"/>
  <c r="I24" i="143"/>
  <c r="J24" i="143"/>
  <c r="K24" i="143"/>
  <c r="L24" i="143" s="1"/>
  <c r="D25" i="143"/>
  <c r="E25" i="143"/>
  <c r="H25" i="143"/>
  <c r="I25" i="143"/>
  <c r="J25" i="143"/>
  <c r="K25" i="143"/>
  <c r="L25" i="143"/>
  <c r="D26" i="143"/>
  <c r="E26" i="143"/>
  <c r="H26" i="143"/>
  <c r="I26" i="143"/>
  <c r="J26" i="143"/>
  <c r="K26" i="143"/>
  <c r="L26" i="143" s="1"/>
  <c r="D27" i="143"/>
  <c r="E27" i="143"/>
  <c r="H27" i="143"/>
  <c r="I27" i="143"/>
  <c r="J27" i="143"/>
  <c r="K27" i="143"/>
  <c r="L27" i="143"/>
  <c r="D28" i="143"/>
  <c r="E28" i="143"/>
  <c r="H28" i="143"/>
  <c r="I28" i="143"/>
  <c r="J28" i="143"/>
  <c r="K28" i="143"/>
  <c r="L28" i="143" s="1"/>
  <c r="D29" i="143"/>
  <c r="E29" i="143"/>
  <c r="H29" i="143"/>
  <c r="I29" i="143"/>
  <c r="J29" i="143"/>
  <c r="K29" i="143"/>
  <c r="L29" i="143"/>
  <c r="D30" i="143"/>
  <c r="E30" i="143"/>
  <c r="H30" i="143"/>
  <c r="I30" i="143"/>
  <c r="J30" i="143"/>
  <c r="K30" i="143"/>
  <c r="L30" i="143" s="1"/>
  <c r="D31" i="143"/>
  <c r="E31" i="143"/>
  <c r="H31" i="143"/>
  <c r="I31" i="143"/>
  <c r="J31" i="143"/>
  <c r="K31" i="143"/>
  <c r="L31" i="143"/>
  <c r="D32" i="143"/>
  <c r="E32" i="143"/>
  <c r="H32" i="143"/>
  <c r="I32" i="143"/>
  <c r="J32" i="143"/>
  <c r="K32" i="143"/>
  <c r="L32" i="143" s="1"/>
  <c r="D33" i="143"/>
  <c r="E33" i="143"/>
  <c r="H33" i="143"/>
  <c r="I33" i="143"/>
  <c r="J33" i="143"/>
  <c r="K33" i="143"/>
  <c r="L33" i="143"/>
  <c r="D34" i="143"/>
  <c r="E34" i="143"/>
  <c r="H34" i="143"/>
  <c r="I34" i="143"/>
  <c r="J34" i="143"/>
  <c r="K34" i="143"/>
  <c r="L34" i="143" s="1"/>
  <c r="D35" i="143"/>
  <c r="E35" i="143"/>
  <c r="H35" i="143"/>
  <c r="I35" i="143"/>
  <c r="J35" i="143"/>
  <c r="K35" i="143"/>
  <c r="L35" i="143"/>
  <c r="D36" i="143"/>
  <c r="E36" i="143"/>
  <c r="H36" i="143"/>
  <c r="I36" i="143"/>
  <c r="J36" i="143"/>
  <c r="K36" i="143"/>
  <c r="L36" i="143" s="1"/>
  <c r="B37" i="143"/>
  <c r="E37" i="143" s="1"/>
  <c r="C37" i="143"/>
  <c r="D37" i="143"/>
  <c r="F37" i="143"/>
  <c r="I37" i="143" s="1"/>
  <c r="G37" i="143"/>
  <c r="H37" i="143"/>
  <c r="J37" i="143"/>
  <c r="K37" i="143"/>
  <c r="L37" i="143"/>
  <c r="D38" i="143"/>
  <c r="E38" i="143"/>
  <c r="H38" i="143"/>
  <c r="I38" i="143"/>
  <c r="J38" i="143"/>
  <c r="K38" i="143"/>
  <c r="L38" i="143" s="1"/>
  <c r="D39" i="143"/>
  <c r="E39" i="143"/>
  <c r="H39" i="143"/>
  <c r="I39" i="143"/>
  <c r="J39" i="143"/>
  <c r="K39" i="143"/>
  <c r="L39" i="143"/>
  <c r="G40" i="143"/>
  <c r="B41" i="143"/>
  <c r="C41" i="143"/>
  <c r="D41" i="143"/>
  <c r="F41" i="143"/>
  <c r="G41" i="143"/>
  <c r="H41" i="143"/>
  <c r="K41" i="143"/>
  <c r="D42" i="143"/>
  <c r="E42" i="143"/>
  <c r="H42" i="143"/>
  <c r="I42" i="143"/>
  <c r="J42" i="143"/>
  <c r="K42" i="143"/>
  <c r="L42" i="143" s="1"/>
  <c r="D43" i="143"/>
  <c r="E43" i="143"/>
  <c r="H43" i="143"/>
  <c r="I43" i="143"/>
  <c r="J43" i="143"/>
  <c r="K43" i="143"/>
  <c r="L43" i="143"/>
  <c r="D44" i="143"/>
  <c r="E44" i="143"/>
  <c r="H44" i="143"/>
  <c r="I44" i="143"/>
  <c r="J44" i="143"/>
  <c r="K44" i="143"/>
  <c r="L44" i="143" s="1"/>
  <c r="D45" i="143"/>
  <c r="E45" i="143"/>
  <c r="H45" i="143"/>
  <c r="I45" i="143"/>
  <c r="J45" i="143"/>
  <c r="K45" i="143"/>
  <c r="L45" i="143"/>
  <c r="D46" i="143"/>
  <c r="E46" i="143"/>
  <c r="H46" i="143"/>
  <c r="I46" i="143"/>
  <c r="J46" i="143"/>
  <c r="K46" i="143"/>
  <c r="L46" i="143" s="1"/>
  <c r="D47" i="143"/>
  <c r="E47" i="143"/>
  <c r="H47" i="143"/>
  <c r="I47" i="143"/>
  <c r="J47" i="143"/>
  <c r="K47" i="143"/>
  <c r="L47" i="143"/>
  <c r="D48" i="143"/>
  <c r="E48" i="143"/>
  <c r="H48" i="143"/>
  <c r="I48" i="143"/>
  <c r="J48" i="143"/>
  <c r="K48" i="143"/>
  <c r="L48" i="143" s="1"/>
  <c r="D49" i="143"/>
  <c r="E49" i="143"/>
  <c r="H49" i="143"/>
  <c r="I49" i="143"/>
  <c r="J49" i="143"/>
  <c r="K49" i="143"/>
  <c r="L49" i="143"/>
  <c r="D50" i="143"/>
  <c r="E50" i="143"/>
  <c r="H50" i="143"/>
  <c r="I50" i="143"/>
  <c r="J50" i="143"/>
  <c r="K50" i="143"/>
  <c r="L50" i="143" s="1"/>
  <c r="D51" i="143"/>
  <c r="E51" i="143"/>
  <c r="H51" i="143"/>
  <c r="I51" i="143"/>
  <c r="J51" i="143"/>
  <c r="K51" i="143"/>
  <c r="L51" i="143"/>
  <c r="D52" i="143"/>
  <c r="E52" i="143"/>
  <c r="H52" i="143"/>
  <c r="I52" i="143"/>
  <c r="J52" i="143"/>
  <c r="K52" i="143"/>
  <c r="L52" i="143" s="1"/>
  <c r="D53" i="143"/>
  <c r="E53" i="143"/>
  <c r="H53" i="143"/>
  <c r="I53" i="143"/>
  <c r="J53" i="143"/>
  <c r="K53" i="143"/>
  <c r="L53" i="143"/>
  <c r="D54" i="143"/>
  <c r="E54" i="143"/>
  <c r="H54" i="143"/>
  <c r="I54" i="143"/>
  <c r="J54" i="143"/>
  <c r="K54" i="143"/>
  <c r="L54" i="143" s="1"/>
  <c r="D55" i="143"/>
  <c r="E55" i="143"/>
  <c r="H55" i="143"/>
  <c r="I55" i="143"/>
  <c r="J55" i="143"/>
  <c r="K55" i="143"/>
  <c r="L55" i="143"/>
  <c r="D56" i="143"/>
  <c r="E56" i="143"/>
  <c r="H56" i="143"/>
  <c r="I56" i="143"/>
  <c r="J56" i="143"/>
  <c r="K56" i="143"/>
  <c r="L56" i="143" s="1"/>
  <c r="D57" i="143"/>
  <c r="E57" i="143"/>
  <c r="H57" i="143"/>
  <c r="I57" i="143"/>
  <c r="J57" i="143"/>
  <c r="K57" i="143"/>
  <c r="L57" i="143"/>
  <c r="D58" i="143"/>
  <c r="E58" i="143"/>
  <c r="H58" i="143"/>
  <c r="I58" i="143"/>
  <c r="J58" i="143"/>
  <c r="K58" i="143"/>
  <c r="L58" i="143" s="1"/>
  <c r="D59" i="143"/>
  <c r="E59" i="143"/>
  <c r="H59" i="143"/>
  <c r="I59" i="143"/>
  <c r="J59" i="143"/>
  <c r="K59" i="143"/>
  <c r="L59" i="143"/>
  <c r="B60" i="143"/>
  <c r="C60" i="143"/>
  <c r="D60" i="143" s="1"/>
  <c r="F60" i="143"/>
  <c r="G60" i="143"/>
  <c r="H60" i="143" s="1"/>
  <c r="I60" i="143"/>
  <c r="J60" i="143"/>
  <c r="K60" i="143"/>
  <c r="L60" i="143" s="1"/>
  <c r="D61" i="143"/>
  <c r="E61" i="143"/>
  <c r="H61" i="143"/>
  <c r="I61" i="143"/>
  <c r="J61" i="143"/>
  <c r="K61" i="143"/>
  <c r="L61" i="143"/>
  <c r="D62" i="143"/>
  <c r="E62" i="143"/>
  <c r="H62" i="143"/>
  <c r="I62" i="143"/>
  <c r="J62" i="143"/>
  <c r="K62" i="143"/>
  <c r="L62" i="143" s="1"/>
  <c r="D63" i="143"/>
  <c r="E63" i="143"/>
  <c r="H63" i="143"/>
  <c r="I63" i="143"/>
  <c r="J63" i="143"/>
  <c r="K63" i="143"/>
  <c r="L63" i="143"/>
  <c r="D64" i="143"/>
  <c r="E64" i="143"/>
  <c r="H64" i="143"/>
  <c r="I64" i="143"/>
  <c r="J64" i="143"/>
  <c r="K64" i="143"/>
  <c r="L64" i="143" s="1"/>
  <c r="I70" i="143"/>
  <c r="F4" i="142"/>
  <c r="G4" i="142"/>
  <c r="J4" i="142"/>
  <c r="K4" i="142"/>
  <c r="F7" i="142"/>
  <c r="B8" i="142"/>
  <c r="C8" i="142"/>
  <c r="E8" i="142"/>
  <c r="F8" i="142"/>
  <c r="G8" i="142"/>
  <c r="J8" i="142"/>
  <c r="D9" i="142"/>
  <c r="E9" i="142"/>
  <c r="H9" i="142"/>
  <c r="I9" i="142"/>
  <c r="J9" i="142"/>
  <c r="K9" i="142"/>
  <c r="L9" i="142"/>
  <c r="D10" i="142"/>
  <c r="E10" i="142"/>
  <c r="H10" i="142"/>
  <c r="I10" i="142"/>
  <c r="J10" i="142"/>
  <c r="K10" i="142"/>
  <c r="L10" i="142" s="1"/>
  <c r="D11" i="142"/>
  <c r="E11" i="142"/>
  <c r="H11" i="142"/>
  <c r="I11" i="142"/>
  <c r="J11" i="142"/>
  <c r="K11" i="142"/>
  <c r="L11" i="142"/>
  <c r="D12" i="142"/>
  <c r="E12" i="142"/>
  <c r="H12" i="142"/>
  <c r="I12" i="142"/>
  <c r="J12" i="142"/>
  <c r="K12" i="142"/>
  <c r="L12" i="142" s="1"/>
  <c r="D13" i="142"/>
  <c r="E13" i="142"/>
  <c r="H13" i="142"/>
  <c r="I13" i="142"/>
  <c r="J13" i="142"/>
  <c r="K13" i="142"/>
  <c r="L13" i="142"/>
  <c r="D14" i="142"/>
  <c r="E14" i="142"/>
  <c r="H14" i="142"/>
  <c r="I14" i="142"/>
  <c r="J14" i="142"/>
  <c r="K14" i="142"/>
  <c r="L14" i="142" s="1"/>
  <c r="D15" i="142"/>
  <c r="E15" i="142"/>
  <c r="H15" i="142"/>
  <c r="I15" i="142"/>
  <c r="J15" i="142"/>
  <c r="K15" i="142"/>
  <c r="L15" i="142"/>
  <c r="D16" i="142"/>
  <c r="E16" i="142"/>
  <c r="H16" i="142"/>
  <c r="I16" i="142"/>
  <c r="J16" i="142"/>
  <c r="K16" i="142"/>
  <c r="L16" i="142" s="1"/>
  <c r="D17" i="142"/>
  <c r="E17" i="142"/>
  <c r="H17" i="142"/>
  <c r="I17" i="142"/>
  <c r="J17" i="142"/>
  <c r="K17" i="142"/>
  <c r="L17" i="142"/>
  <c r="B18" i="142"/>
  <c r="C18" i="142"/>
  <c r="D18" i="142" s="1"/>
  <c r="F18" i="142"/>
  <c r="G18" i="142"/>
  <c r="H18" i="142" s="1"/>
  <c r="I18" i="142"/>
  <c r="J18" i="142"/>
  <c r="K18" i="142"/>
  <c r="L18" i="142" s="1"/>
  <c r="D19" i="142"/>
  <c r="E19" i="142"/>
  <c r="H19" i="142"/>
  <c r="I19" i="142"/>
  <c r="J19" i="142"/>
  <c r="K19" i="142"/>
  <c r="L19" i="142"/>
  <c r="D20" i="142"/>
  <c r="E20" i="142"/>
  <c r="H20" i="142"/>
  <c r="I20" i="142"/>
  <c r="J20" i="142"/>
  <c r="K20" i="142"/>
  <c r="L20" i="142" s="1"/>
  <c r="D21" i="142"/>
  <c r="E21" i="142"/>
  <c r="H21" i="142"/>
  <c r="I21" i="142"/>
  <c r="J21" i="142"/>
  <c r="K21" i="142"/>
  <c r="L21" i="142"/>
  <c r="D22" i="142"/>
  <c r="E22" i="142"/>
  <c r="H22" i="142"/>
  <c r="I22" i="142"/>
  <c r="J22" i="142"/>
  <c r="K22" i="142"/>
  <c r="L22" i="142" s="1"/>
  <c r="D23" i="142"/>
  <c r="E23" i="142"/>
  <c r="H23" i="142"/>
  <c r="I23" i="142"/>
  <c r="J23" i="142"/>
  <c r="K23" i="142"/>
  <c r="L23" i="142"/>
  <c r="D24" i="142"/>
  <c r="E24" i="142"/>
  <c r="H24" i="142"/>
  <c r="I24" i="142"/>
  <c r="J24" i="142"/>
  <c r="K24" i="142"/>
  <c r="L24" i="142" s="1"/>
  <c r="D25" i="142"/>
  <c r="E25" i="142"/>
  <c r="H25" i="142"/>
  <c r="I25" i="142"/>
  <c r="J25" i="142"/>
  <c r="K25" i="142"/>
  <c r="L25" i="142"/>
  <c r="D26" i="142"/>
  <c r="E26" i="142"/>
  <c r="H26" i="142"/>
  <c r="I26" i="142"/>
  <c r="J26" i="142"/>
  <c r="K26" i="142"/>
  <c r="L26" i="142" s="1"/>
  <c r="D27" i="142"/>
  <c r="E27" i="142"/>
  <c r="H27" i="142"/>
  <c r="I27" i="142"/>
  <c r="J27" i="142"/>
  <c r="K27" i="142"/>
  <c r="L27" i="142"/>
  <c r="D28" i="142"/>
  <c r="E28" i="142"/>
  <c r="H28" i="142"/>
  <c r="I28" i="142"/>
  <c r="J28" i="142"/>
  <c r="K28" i="142"/>
  <c r="L28" i="142" s="1"/>
  <c r="D29" i="142"/>
  <c r="E29" i="142"/>
  <c r="H29" i="142"/>
  <c r="I29" i="142"/>
  <c r="J29" i="142"/>
  <c r="K29" i="142"/>
  <c r="L29" i="142"/>
  <c r="D30" i="142"/>
  <c r="E30" i="142"/>
  <c r="H30" i="142"/>
  <c r="I30" i="142"/>
  <c r="J30" i="142"/>
  <c r="K30" i="142"/>
  <c r="L30" i="142" s="1"/>
  <c r="D31" i="142"/>
  <c r="E31" i="142"/>
  <c r="H31" i="142"/>
  <c r="I31" i="142"/>
  <c r="J31" i="142"/>
  <c r="K31" i="142"/>
  <c r="L31" i="142"/>
  <c r="D32" i="142"/>
  <c r="E32" i="142"/>
  <c r="H32" i="142"/>
  <c r="I32" i="142"/>
  <c r="J32" i="142"/>
  <c r="K32" i="142"/>
  <c r="L32" i="142" s="1"/>
  <c r="D33" i="142"/>
  <c r="E33" i="142"/>
  <c r="H33" i="142"/>
  <c r="I33" i="142"/>
  <c r="J33" i="142"/>
  <c r="K33" i="142"/>
  <c r="L33" i="142"/>
  <c r="D34" i="142"/>
  <c r="E34" i="142"/>
  <c r="H34" i="142"/>
  <c r="I34" i="142"/>
  <c r="J34" i="142"/>
  <c r="K34" i="142"/>
  <c r="L34" i="142" s="1"/>
  <c r="D35" i="142"/>
  <c r="E35" i="142"/>
  <c r="H35" i="142"/>
  <c r="I35" i="142"/>
  <c r="J35" i="142"/>
  <c r="K35" i="142"/>
  <c r="L35" i="142"/>
  <c r="D36" i="142"/>
  <c r="E36" i="142"/>
  <c r="H36" i="142"/>
  <c r="I36" i="142"/>
  <c r="J36" i="142"/>
  <c r="K36" i="142"/>
  <c r="L36" i="142" s="1"/>
  <c r="B37" i="142"/>
  <c r="E37" i="142" s="1"/>
  <c r="C37" i="142"/>
  <c r="D37" i="142"/>
  <c r="F37" i="142"/>
  <c r="I37" i="142" s="1"/>
  <c r="G37" i="142"/>
  <c r="H37" i="142"/>
  <c r="J37" i="142"/>
  <c r="K37" i="142"/>
  <c r="L37" i="142"/>
  <c r="D38" i="142"/>
  <c r="E38" i="142"/>
  <c r="H38" i="142"/>
  <c r="I38" i="142"/>
  <c r="J38" i="142"/>
  <c r="K38" i="142"/>
  <c r="L38" i="142" s="1"/>
  <c r="D39" i="142"/>
  <c r="E39" i="142"/>
  <c r="H39" i="142"/>
  <c r="I39" i="142"/>
  <c r="J39" i="142"/>
  <c r="K39" i="142"/>
  <c r="L39" i="142"/>
  <c r="B41" i="142"/>
  <c r="C41" i="142"/>
  <c r="D41" i="142"/>
  <c r="F41" i="142"/>
  <c r="G41" i="142"/>
  <c r="H41" i="142"/>
  <c r="K41" i="142"/>
  <c r="D42" i="142"/>
  <c r="E42" i="142"/>
  <c r="H42" i="142"/>
  <c r="I42" i="142"/>
  <c r="J42" i="142"/>
  <c r="K42" i="142"/>
  <c r="L42" i="142" s="1"/>
  <c r="D43" i="142"/>
  <c r="E43" i="142"/>
  <c r="H43" i="142"/>
  <c r="I43" i="142"/>
  <c r="J43" i="142"/>
  <c r="K43" i="142"/>
  <c r="L43" i="142"/>
  <c r="D44" i="142"/>
  <c r="E44" i="142"/>
  <c r="H44" i="142"/>
  <c r="I44" i="142"/>
  <c r="J44" i="142"/>
  <c r="K44" i="142"/>
  <c r="L44" i="142" s="1"/>
  <c r="D45" i="142"/>
  <c r="E45" i="142"/>
  <c r="H45" i="142"/>
  <c r="I45" i="142"/>
  <c r="J45" i="142"/>
  <c r="K45" i="142"/>
  <c r="L45" i="142"/>
  <c r="D46" i="142"/>
  <c r="E46" i="142"/>
  <c r="H46" i="142"/>
  <c r="I46" i="142"/>
  <c r="J46" i="142"/>
  <c r="K46" i="142"/>
  <c r="L46" i="142" s="1"/>
  <c r="D47" i="142"/>
  <c r="E47" i="142"/>
  <c r="H47" i="142"/>
  <c r="I47" i="142"/>
  <c r="J47" i="142"/>
  <c r="K47" i="142"/>
  <c r="L47" i="142"/>
  <c r="D48" i="142"/>
  <c r="E48" i="142"/>
  <c r="H48" i="142"/>
  <c r="I48" i="142"/>
  <c r="J48" i="142"/>
  <c r="K48" i="142"/>
  <c r="L48" i="142" s="1"/>
  <c r="D49" i="142"/>
  <c r="E49" i="142"/>
  <c r="H49" i="142"/>
  <c r="I49" i="142"/>
  <c r="J49" i="142"/>
  <c r="K49" i="142"/>
  <c r="L49" i="142"/>
  <c r="D50" i="142"/>
  <c r="E50" i="142"/>
  <c r="H50" i="142"/>
  <c r="I50" i="142"/>
  <c r="J50" i="142"/>
  <c r="K50" i="142"/>
  <c r="L50" i="142" s="1"/>
  <c r="D51" i="142"/>
  <c r="E51" i="142"/>
  <c r="H51" i="142"/>
  <c r="I51" i="142"/>
  <c r="J51" i="142"/>
  <c r="K51" i="142"/>
  <c r="L51" i="142"/>
  <c r="D52" i="142"/>
  <c r="E52" i="142"/>
  <c r="H52" i="142"/>
  <c r="I52" i="142"/>
  <c r="J52" i="142"/>
  <c r="K52" i="142"/>
  <c r="L52" i="142" s="1"/>
  <c r="D53" i="142"/>
  <c r="E53" i="142"/>
  <c r="H53" i="142"/>
  <c r="I53" i="142"/>
  <c r="J53" i="142"/>
  <c r="K53" i="142"/>
  <c r="L53" i="142"/>
  <c r="D54" i="142"/>
  <c r="E54" i="142"/>
  <c r="H54" i="142"/>
  <c r="I54" i="142"/>
  <c r="J54" i="142"/>
  <c r="K54" i="142"/>
  <c r="L54" i="142" s="1"/>
  <c r="D55" i="142"/>
  <c r="E55" i="142"/>
  <c r="H55" i="142"/>
  <c r="I55" i="142"/>
  <c r="J55" i="142"/>
  <c r="K55" i="142"/>
  <c r="L55" i="142"/>
  <c r="D56" i="142"/>
  <c r="E56" i="142"/>
  <c r="H56" i="142"/>
  <c r="I56" i="142"/>
  <c r="J56" i="142"/>
  <c r="K56" i="142"/>
  <c r="L56" i="142" s="1"/>
  <c r="D57" i="142"/>
  <c r="E57" i="142"/>
  <c r="H57" i="142"/>
  <c r="I57" i="142"/>
  <c r="J57" i="142"/>
  <c r="K57" i="142"/>
  <c r="L57" i="142"/>
  <c r="D58" i="142"/>
  <c r="E58" i="142"/>
  <c r="H58" i="142"/>
  <c r="I58" i="142"/>
  <c r="J58" i="142"/>
  <c r="K58" i="142"/>
  <c r="L58" i="142" s="1"/>
  <c r="D59" i="142"/>
  <c r="E59" i="142"/>
  <c r="H59" i="142"/>
  <c r="I59" i="142"/>
  <c r="J59" i="142"/>
  <c r="K59" i="142"/>
  <c r="L59" i="142"/>
  <c r="B65" i="142"/>
  <c r="E65" i="142" s="1"/>
  <c r="C65" i="142"/>
  <c r="D65" i="142"/>
  <c r="F65" i="142"/>
  <c r="I65" i="142" s="1"/>
  <c r="G65" i="142"/>
  <c r="H65" i="142"/>
  <c r="J65" i="142"/>
  <c r="K65" i="142"/>
  <c r="L65" i="142"/>
  <c r="D66" i="142"/>
  <c r="E66" i="142"/>
  <c r="H66" i="142"/>
  <c r="I66" i="142"/>
  <c r="J66" i="142"/>
  <c r="K66" i="142"/>
  <c r="L66" i="142" s="1"/>
  <c r="D67" i="142"/>
  <c r="E67" i="142"/>
  <c r="H67" i="142"/>
  <c r="I67" i="142"/>
  <c r="J67" i="142"/>
  <c r="K67" i="142"/>
  <c r="L67" i="142"/>
  <c r="D68" i="142"/>
  <c r="E68" i="142"/>
  <c r="H68" i="142"/>
  <c r="I68" i="142"/>
  <c r="J68" i="142"/>
  <c r="K68" i="142"/>
  <c r="L68" i="142" s="1"/>
  <c r="D69" i="142"/>
  <c r="E69" i="142"/>
  <c r="H69" i="142"/>
  <c r="I69" i="142"/>
  <c r="J69" i="142"/>
  <c r="K69" i="142"/>
  <c r="L69" i="142"/>
  <c r="D70" i="142"/>
  <c r="E70" i="142"/>
  <c r="H70" i="142"/>
  <c r="I70" i="142"/>
  <c r="J70" i="142"/>
  <c r="K70" i="142"/>
  <c r="L70" i="142" s="1"/>
  <c r="B71" i="142"/>
  <c r="E71" i="142" s="1"/>
  <c r="C71" i="142"/>
  <c r="D71" i="142"/>
  <c r="F71" i="142"/>
  <c r="I71" i="142" s="1"/>
  <c r="G71" i="142"/>
  <c r="H71" i="142"/>
  <c r="K71" i="142"/>
  <c r="D72" i="142"/>
  <c r="E72" i="142"/>
  <c r="H72" i="142"/>
  <c r="I72" i="142"/>
  <c r="J72" i="142"/>
  <c r="K72" i="142"/>
  <c r="L72" i="142" s="1"/>
  <c r="B61" i="142"/>
  <c r="F61" i="142"/>
  <c r="G61" i="142"/>
  <c r="F62" i="142"/>
  <c r="C63" i="142"/>
  <c r="B64" i="142"/>
  <c r="F64" i="142"/>
  <c r="G3" i="141"/>
  <c r="H3" i="141"/>
  <c r="C7" i="141"/>
  <c r="C5" i="141" s="1"/>
  <c r="D7" i="141"/>
  <c r="E7" i="141" s="1"/>
  <c r="F7" i="141"/>
  <c r="G7" i="141"/>
  <c r="G5" i="141" s="1"/>
  <c r="H7" i="141"/>
  <c r="I7" i="141" s="1"/>
  <c r="J7" i="141"/>
  <c r="C12" i="141"/>
  <c r="D12" i="141"/>
  <c r="E12" i="141" s="1"/>
  <c r="F12" i="141"/>
  <c r="G12" i="141"/>
  <c r="H12" i="141"/>
  <c r="I12" i="141" s="1"/>
  <c r="J12" i="141"/>
  <c r="C17" i="141"/>
  <c r="D17" i="141"/>
  <c r="E17" i="141" s="1"/>
  <c r="F17" i="141"/>
  <c r="G17" i="141"/>
  <c r="H17" i="141"/>
  <c r="I17" i="141" s="1"/>
  <c r="J17" i="141"/>
  <c r="C22" i="141"/>
  <c r="D22" i="141"/>
  <c r="E22" i="141" s="1"/>
  <c r="F22" i="141"/>
  <c r="G22" i="141"/>
  <c r="H22" i="141"/>
  <c r="I22" i="141" s="1"/>
  <c r="J22" i="141"/>
  <c r="C27" i="141"/>
  <c r="D27" i="141"/>
  <c r="E27" i="141" s="1"/>
  <c r="F27" i="141"/>
  <c r="G27" i="141"/>
  <c r="H27" i="141"/>
  <c r="I27" i="141" s="1"/>
  <c r="J27" i="141"/>
  <c r="F4" i="140"/>
  <c r="G4" i="140"/>
  <c r="J4" i="140"/>
  <c r="K4" i="140"/>
  <c r="B8" i="140"/>
  <c r="C8" i="140"/>
  <c r="C7" i="140" s="1"/>
  <c r="E8" i="140"/>
  <c r="F8" i="140"/>
  <c r="G8" i="140"/>
  <c r="G7" i="140" s="1"/>
  <c r="I8" i="140"/>
  <c r="J8" i="140"/>
  <c r="K8" i="140"/>
  <c r="L8" i="140" s="1"/>
  <c r="B18" i="140"/>
  <c r="E18" i="140" s="1"/>
  <c r="C18" i="140"/>
  <c r="D18" i="140"/>
  <c r="F18" i="140"/>
  <c r="I18" i="140" s="1"/>
  <c r="G18" i="140"/>
  <c r="H18" i="140"/>
  <c r="J18" i="140"/>
  <c r="K18" i="140"/>
  <c r="L18" i="140"/>
  <c r="B36" i="140"/>
  <c r="C36" i="140"/>
  <c r="D36" i="140" s="1"/>
  <c r="E36" i="140"/>
  <c r="F36" i="140"/>
  <c r="G36" i="140"/>
  <c r="H36" i="140" s="1"/>
  <c r="I36" i="140"/>
  <c r="J36" i="140"/>
  <c r="K36" i="140"/>
  <c r="L36" i="140" s="1"/>
  <c r="B40" i="140"/>
  <c r="C40" i="140"/>
  <c r="C39" i="140" s="1"/>
  <c r="E40" i="140"/>
  <c r="F40" i="140"/>
  <c r="G40" i="140"/>
  <c r="G39" i="140" s="1"/>
  <c r="I40" i="140"/>
  <c r="J40" i="140"/>
  <c r="K40" i="140"/>
  <c r="L40" i="140" s="1"/>
  <c r="B59" i="140"/>
  <c r="E59" i="140" s="1"/>
  <c r="C59" i="140"/>
  <c r="D59" i="140"/>
  <c r="F59" i="140"/>
  <c r="I59" i="140" s="1"/>
  <c r="G59" i="140"/>
  <c r="H59" i="140"/>
  <c r="J59" i="140"/>
  <c r="K59" i="140"/>
  <c r="L59" i="140"/>
  <c r="F4" i="139"/>
  <c r="G4" i="139"/>
  <c r="J4" i="139"/>
  <c r="K4" i="139"/>
  <c r="B8" i="139"/>
  <c r="C8" i="139"/>
  <c r="C7" i="139" s="1"/>
  <c r="E8" i="139"/>
  <c r="F8" i="139"/>
  <c r="G8" i="139"/>
  <c r="G7" i="139" s="1"/>
  <c r="I8" i="139"/>
  <c r="J8" i="139"/>
  <c r="K8" i="139"/>
  <c r="L8" i="139" s="1"/>
  <c r="B18" i="139"/>
  <c r="E18" i="139" s="1"/>
  <c r="C18" i="139"/>
  <c r="D18" i="139"/>
  <c r="F18" i="139"/>
  <c r="I18" i="139" s="1"/>
  <c r="G18" i="139"/>
  <c r="H18" i="139"/>
  <c r="J18" i="139"/>
  <c r="K18" i="139"/>
  <c r="L18" i="139"/>
  <c r="B36" i="139"/>
  <c r="C36" i="139"/>
  <c r="D36" i="139" s="1"/>
  <c r="E36" i="139"/>
  <c r="F36" i="139"/>
  <c r="G36" i="139"/>
  <c r="H36" i="139" s="1"/>
  <c r="I36" i="139"/>
  <c r="J36" i="139"/>
  <c r="K36" i="139"/>
  <c r="L36" i="139" s="1"/>
  <c r="B40" i="139"/>
  <c r="C40" i="139"/>
  <c r="C39" i="139" s="1"/>
  <c r="E40" i="139"/>
  <c r="F40" i="139"/>
  <c r="G40" i="139"/>
  <c r="G39" i="139" s="1"/>
  <c r="I40" i="139"/>
  <c r="J40" i="139"/>
  <c r="K40" i="139"/>
  <c r="L40" i="139" s="1"/>
  <c r="B59" i="139"/>
  <c r="E59" i="139" s="1"/>
  <c r="C59" i="139"/>
  <c r="D59" i="139"/>
  <c r="F59" i="139"/>
  <c r="I59" i="139" s="1"/>
  <c r="G59" i="139"/>
  <c r="H59" i="139"/>
  <c r="J59" i="139"/>
  <c r="K59" i="139"/>
  <c r="L59" i="139"/>
  <c r="I69" i="139"/>
  <c r="F4" i="138"/>
  <c r="G4" i="138"/>
  <c r="J4" i="138"/>
  <c r="K4" i="138"/>
  <c r="B8" i="138"/>
  <c r="C8" i="138"/>
  <c r="C7" i="138" s="1"/>
  <c r="E8" i="138"/>
  <c r="F8" i="138"/>
  <c r="G8" i="138"/>
  <c r="G7" i="138" s="1"/>
  <c r="I8" i="138"/>
  <c r="J8" i="138"/>
  <c r="K8" i="138"/>
  <c r="L8" i="138" s="1"/>
  <c r="B18" i="138"/>
  <c r="E18" i="138" s="1"/>
  <c r="C18" i="138"/>
  <c r="D18" i="138"/>
  <c r="F18" i="138"/>
  <c r="I18" i="138" s="1"/>
  <c r="G18" i="138"/>
  <c r="H18" i="138"/>
  <c r="J18" i="138"/>
  <c r="K18" i="138"/>
  <c r="L18" i="138"/>
  <c r="B36" i="138"/>
  <c r="C36" i="138"/>
  <c r="D36" i="138" s="1"/>
  <c r="E36" i="138"/>
  <c r="F36" i="138"/>
  <c r="G36" i="138"/>
  <c r="H36" i="138" s="1"/>
  <c r="I36" i="138"/>
  <c r="J36" i="138"/>
  <c r="K36" i="138"/>
  <c r="L36" i="138" s="1"/>
  <c r="D37" i="138"/>
  <c r="E37" i="138"/>
  <c r="H37" i="138"/>
  <c r="I37" i="138"/>
  <c r="J37" i="138"/>
  <c r="K37" i="138"/>
  <c r="L37" i="138"/>
  <c r="D38" i="138"/>
  <c r="E38" i="138"/>
  <c r="H38" i="138"/>
  <c r="I38" i="138"/>
  <c r="J38" i="138"/>
  <c r="K38" i="138"/>
  <c r="L38" i="138" s="1"/>
  <c r="B40" i="138"/>
  <c r="C40" i="138"/>
  <c r="C39" i="138" s="1"/>
  <c r="K39" i="138" s="1"/>
  <c r="E40" i="138"/>
  <c r="F40" i="138"/>
  <c r="G40" i="138"/>
  <c r="G39" i="138" s="1"/>
  <c r="I40" i="138"/>
  <c r="J40" i="138"/>
  <c r="K40" i="138"/>
  <c r="L40" i="138" s="1"/>
  <c r="B59" i="138"/>
  <c r="E59" i="138" s="1"/>
  <c r="C59" i="138"/>
  <c r="D59" i="138"/>
  <c r="F59" i="138"/>
  <c r="I59" i="138" s="1"/>
  <c r="G59" i="138"/>
  <c r="H59" i="138"/>
  <c r="J59" i="138"/>
  <c r="K59" i="138"/>
  <c r="L59" i="138"/>
  <c r="I69" i="138"/>
  <c r="F4" i="137"/>
  <c r="G4" i="137"/>
  <c r="J4" i="137"/>
  <c r="K4" i="137"/>
  <c r="B8" i="137"/>
  <c r="C8" i="137"/>
  <c r="C7" i="137" s="1"/>
  <c r="E8" i="137"/>
  <c r="F8" i="137"/>
  <c r="G8" i="137"/>
  <c r="G7" i="137" s="1"/>
  <c r="G6" i="137" s="1"/>
  <c r="I8" i="137"/>
  <c r="J8" i="137"/>
  <c r="K8" i="137"/>
  <c r="L8" i="137" s="1"/>
  <c r="B18" i="137"/>
  <c r="E18" i="137" s="1"/>
  <c r="C18" i="137"/>
  <c r="D18" i="137"/>
  <c r="F18" i="137"/>
  <c r="I18" i="137" s="1"/>
  <c r="G18" i="137"/>
  <c r="H18" i="137"/>
  <c r="J18" i="137"/>
  <c r="K18" i="137"/>
  <c r="L18" i="137"/>
  <c r="B36" i="137"/>
  <c r="C36" i="137"/>
  <c r="D36" i="137" s="1"/>
  <c r="E36" i="137"/>
  <c r="F36" i="137"/>
  <c r="G36" i="137"/>
  <c r="H36" i="137" s="1"/>
  <c r="I36" i="137"/>
  <c r="J36" i="137"/>
  <c r="K36" i="137"/>
  <c r="L36" i="137" s="1"/>
  <c r="B40" i="137"/>
  <c r="C40" i="137"/>
  <c r="C39" i="137" s="1"/>
  <c r="K39" i="137" s="1"/>
  <c r="E40" i="137"/>
  <c r="F40" i="137"/>
  <c r="G40" i="137"/>
  <c r="G39" i="137" s="1"/>
  <c r="I40" i="137"/>
  <c r="J40" i="137"/>
  <c r="K40" i="137"/>
  <c r="L40" i="137" s="1"/>
  <c r="B59" i="137"/>
  <c r="E59" i="137" s="1"/>
  <c r="C59" i="137"/>
  <c r="D59" i="137"/>
  <c r="F59" i="137"/>
  <c r="I59" i="137" s="1"/>
  <c r="G59" i="137"/>
  <c r="H59" i="137"/>
  <c r="J59" i="137"/>
  <c r="K59" i="137"/>
  <c r="L59" i="137"/>
  <c r="B64" i="137"/>
  <c r="C64" i="137"/>
  <c r="D64" i="137" s="1"/>
  <c r="E64" i="137"/>
  <c r="F64" i="137"/>
  <c r="G64" i="137"/>
  <c r="H64" i="137" s="1"/>
  <c r="I64" i="137"/>
  <c r="J64" i="137"/>
  <c r="K64" i="137"/>
  <c r="L64" i="137" s="1"/>
  <c r="B70" i="137"/>
  <c r="E70" i="137" s="1"/>
  <c r="C70" i="137"/>
  <c r="D70" i="137"/>
  <c r="F70" i="137"/>
  <c r="I70" i="137" s="1"/>
  <c r="G70" i="137"/>
  <c r="H70" i="137"/>
  <c r="J70" i="137"/>
  <c r="K70" i="137"/>
  <c r="L70" i="137"/>
  <c r="G5" i="180" l="1"/>
  <c r="F12" i="180"/>
  <c r="J32" i="180"/>
  <c r="H27" i="180"/>
  <c r="I27" i="180" s="1"/>
  <c r="C27" i="180"/>
  <c r="L29" i="179"/>
  <c r="E29" i="179"/>
  <c r="I34" i="179"/>
  <c r="K36" i="179"/>
  <c r="I36" i="179"/>
  <c r="J20" i="179"/>
  <c r="D34" i="179"/>
  <c r="K34" i="179"/>
  <c r="L34" i="179" s="1"/>
  <c r="C38" i="179"/>
  <c r="K38" i="179" s="1"/>
  <c r="H33" i="179"/>
  <c r="I35" i="179"/>
  <c r="I39" i="179"/>
  <c r="E14" i="179"/>
  <c r="D26" i="179"/>
  <c r="I31" i="179"/>
  <c r="H40" i="179"/>
  <c r="E32" i="180"/>
  <c r="L20" i="179"/>
  <c r="L28" i="179"/>
  <c r="H5" i="180"/>
  <c r="F17" i="180"/>
  <c r="D27" i="180"/>
  <c r="E36" i="179"/>
  <c r="D36" i="179"/>
  <c r="J36" i="179"/>
  <c r="L36" i="179" s="1"/>
  <c r="H28" i="179"/>
  <c r="D29" i="179"/>
  <c r="K33" i="179"/>
  <c r="K35" i="179"/>
  <c r="L35" i="179" s="1"/>
  <c r="L30" i="179"/>
  <c r="D37" i="179"/>
  <c r="K37" i="179"/>
  <c r="L37" i="179" s="1"/>
  <c r="D30" i="179"/>
  <c r="E24" i="179"/>
  <c r="K31" i="179"/>
  <c r="L31" i="179" s="1"/>
  <c r="L26" i="179"/>
  <c r="L33" i="179"/>
  <c r="E33" i="179"/>
  <c r="G5" i="175"/>
  <c r="C27" i="175"/>
  <c r="C62" i="171"/>
  <c r="D32" i="175" s="1"/>
  <c r="J12" i="175"/>
  <c r="G41" i="171"/>
  <c r="H32" i="175"/>
  <c r="J32" i="175" s="1"/>
  <c r="J17" i="175"/>
  <c r="G5" i="170"/>
  <c r="C62" i="166"/>
  <c r="K18" i="169"/>
  <c r="F12" i="170"/>
  <c r="J32" i="170"/>
  <c r="H27" i="170"/>
  <c r="I27" i="170" s="1"/>
  <c r="H5" i="170"/>
  <c r="F17" i="170"/>
  <c r="C27" i="170"/>
  <c r="G5" i="165"/>
  <c r="K64" i="161"/>
  <c r="L64" i="161" s="1"/>
  <c r="E66" i="161"/>
  <c r="B62" i="161"/>
  <c r="C32" i="165" s="1"/>
  <c r="G62" i="161"/>
  <c r="H32" i="165" s="1"/>
  <c r="K18" i="164"/>
  <c r="F12" i="165"/>
  <c r="G5" i="160"/>
  <c r="J63" i="156"/>
  <c r="L63" i="156" s="1"/>
  <c r="C62" i="156"/>
  <c r="L43" i="158"/>
  <c r="L47" i="158"/>
  <c r="L51" i="158"/>
  <c r="L55" i="158"/>
  <c r="G7" i="159"/>
  <c r="G6" i="159" s="1"/>
  <c r="J17" i="160"/>
  <c r="K38" i="159"/>
  <c r="L57" i="158"/>
  <c r="F12" i="160"/>
  <c r="C27" i="160"/>
  <c r="C5" i="160" s="1"/>
  <c r="L60" i="158"/>
  <c r="F61" i="147"/>
  <c r="G32" i="151" s="1"/>
  <c r="C61" i="147"/>
  <c r="D32" i="151" s="1"/>
  <c r="K18" i="150"/>
  <c r="F12" i="151"/>
  <c r="C27" i="151"/>
  <c r="L50" i="150"/>
  <c r="H59" i="144"/>
  <c r="E59" i="144"/>
  <c r="I58" i="144"/>
  <c r="K57" i="144"/>
  <c r="L57" i="144" s="1"/>
  <c r="I57" i="144"/>
  <c r="D56" i="144"/>
  <c r="E55" i="144"/>
  <c r="H54" i="144"/>
  <c r="D54" i="144"/>
  <c r="J53" i="144"/>
  <c r="L53" i="144" s="1"/>
  <c r="E53" i="144"/>
  <c r="H52" i="144"/>
  <c r="E52" i="144"/>
  <c r="I51" i="144"/>
  <c r="K50" i="144"/>
  <c r="L50" i="144" s="1"/>
  <c r="I50" i="144"/>
  <c r="K49" i="144"/>
  <c r="L49" i="144" s="1"/>
  <c r="I49" i="144"/>
  <c r="E45" i="144"/>
  <c r="H44" i="144"/>
  <c r="I43" i="144"/>
  <c r="L49" i="145"/>
  <c r="L45" i="145"/>
  <c r="L43" i="145"/>
  <c r="L39" i="145"/>
  <c r="B37" i="145"/>
  <c r="J37" i="145" s="1"/>
  <c r="L30" i="145"/>
  <c r="L29" i="145"/>
  <c r="J26" i="145"/>
  <c r="I25" i="145"/>
  <c r="J25" i="145"/>
  <c r="L25" i="145" s="1"/>
  <c r="D24" i="145"/>
  <c r="E24" i="145"/>
  <c r="E21" i="145"/>
  <c r="J21" i="145"/>
  <c r="L21" i="145" s="1"/>
  <c r="H12" i="145"/>
  <c r="I12" i="145"/>
  <c r="D12" i="145"/>
  <c r="K12" i="145"/>
  <c r="L12" i="145" s="1"/>
  <c r="H11" i="145"/>
  <c r="K11" i="145"/>
  <c r="E28" i="146"/>
  <c r="F28" i="146"/>
  <c r="E24" i="146"/>
  <c r="F24" i="146"/>
  <c r="I20" i="146"/>
  <c r="J20" i="146"/>
  <c r="I18" i="146"/>
  <c r="J18" i="146"/>
  <c r="C17" i="146"/>
  <c r="I15" i="146"/>
  <c r="J15" i="146"/>
  <c r="I13" i="146"/>
  <c r="J13" i="146"/>
  <c r="C12" i="146"/>
  <c r="I10" i="146"/>
  <c r="J10" i="146"/>
  <c r="I8" i="146"/>
  <c r="J8" i="146"/>
  <c r="C7" i="146"/>
  <c r="E7" i="146" s="1"/>
  <c r="L59" i="144"/>
  <c r="L54" i="144"/>
  <c r="E48" i="144"/>
  <c r="I47" i="144"/>
  <c r="L46" i="144"/>
  <c r="I46" i="144"/>
  <c r="I45" i="144"/>
  <c r="E43" i="144"/>
  <c r="L59" i="145"/>
  <c r="H59" i="145"/>
  <c r="D59" i="145"/>
  <c r="K57" i="145"/>
  <c r="L57" i="145" s="1"/>
  <c r="I57" i="145"/>
  <c r="I56" i="145"/>
  <c r="E56" i="145"/>
  <c r="L54" i="145"/>
  <c r="I54" i="145"/>
  <c r="E54" i="145"/>
  <c r="L52" i="145"/>
  <c r="I52" i="145"/>
  <c r="E52" i="145"/>
  <c r="D51" i="145"/>
  <c r="I50" i="145"/>
  <c r="E50" i="145"/>
  <c r="H49" i="145"/>
  <c r="E49" i="145"/>
  <c r="K48" i="145"/>
  <c r="L48" i="145" s="1"/>
  <c r="I48" i="145"/>
  <c r="L47" i="145"/>
  <c r="H47" i="145"/>
  <c r="D47" i="145"/>
  <c r="J46" i="145"/>
  <c r="L46" i="145" s="1"/>
  <c r="E46" i="145"/>
  <c r="H45" i="145"/>
  <c r="E45" i="145"/>
  <c r="L44" i="145"/>
  <c r="I44" i="145"/>
  <c r="E44" i="145"/>
  <c r="H43" i="145"/>
  <c r="E43" i="145"/>
  <c r="L42" i="145"/>
  <c r="F41" i="145"/>
  <c r="J41" i="145" s="1"/>
  <c r="B41" i="145"/>
  <c r="D39" i="145"/>
  <c r="J38" i="145"/>
  <c r="L38" i="145" s="1"/>
  <c r="I35" i="145"/>
  <c r="K34" i="145"/>
  <c r="L34" i="145" s="1"/>
  <c r="I34" i="145"/>
  <c r="K33" i="145"/>
  <c r="L33" i="145" s="1"/>
  <c r="I33" i="145"/>
  <c r="D32" i="145"/>
  <c r="K31" i="145"/>
  <c r="E31" i="145"/>
  <c r="H30" i="145"/>
  <c r="D30" i="145"/>
  <c r="I29" i="145"/>
  <c r="E29" i="145"/>
  <c r="I27" i="145"/>
  <c r="L26" i="145"/>
  <c r="H22" i="145"/>
  <c r="I22" i="145"/>
  <c r="D22" i="145"/>
  <c r="K22" i="145"/>
  <c r="L22" i="145" s="1"/>
  <c r="D19" i="145"/>
  <c r="K19" i="145"/>
  <c r="J16" i="145"/>
  <c r="L16" i="145" s="1"/>
  <c r="I15" i="145"/>
  <c r="J15" i="145"/>
  <c r="L15" i="145" s="1"/>
  <c r="D14" i="145"/>
  <c r="E14" i="145"/>
  <c r="K13" i="145"/>
  <c r="J11" i="145"/>
  <c r="L11" i="145" s="1"/>
  <c r="D9" i="145"/>
  <c r="K9" i="145"/>
  <c r="E30" i="146"/>
  <c r="F30" i="146"/>
  <c r="E26" i="146"/>
  <c r="F26" i="146"/>
  <c r="I21" i="146"/>
  <c r="J21" i="146"/>
  <c r="I19" i="146"/>
  <c r="J19" i="146"/>
  <c r="I16" i="146"/>
  <c r="J16" i="146"/>
  <c r="I14" i="146"/>
  <c r="J14" i="146"/>
  <c r="I11" i="146"/>
  <c r="J11" i="146"/>
  <c r="I9" i="146"/>
  <c r="J9" i="146"/>
  <c r="E27" i="145"/>
  <c r="H26" i="145"/>
  <c r="D26" i="145"/>
  <c r="E25" i="145"/>
  <c r="H24" i="145"/>
  <c r="I23" i="145"/>
  <c r="D20" i="145"/>
  <c r="E17" i="145"/>
  <c r="H16" i="145"/>
  <c r="D16" i="145"/>
  <c r="E15" i="145"/>
  <c r="H14" i="145"/>
  <c r="I13" i="145"/>
  <c r="I11" i="145"/>
  <c r="D10" i="145"/>
  <c r="E34" i="146"/>
  <c r="E31" i="146"/>
  <c r="I30" i="146"/>
  <c r="E29" i="146"/>
  <c r="I28" i="146"/>
  <c r="I26" i="146"/>
  <c r="E25" i="146"/>
  <c r="I24" i="146"/>
  <c r="G22" i="146"/>
  <c r="I22" i="146" s="1"/>
  <c r="E21" i="146"/>
  <c r="E20" i="146"/>
  <c r="E19" i="146"/>
  <c r="G17" i="146"/>
  <c r="E18" i="146"/>
  <c r="E16" i="146"/>
  <c r="E15" i="146"/>
  <c r="E14" i="146"/>
  <c r="G12" i="146"/>
  <c r="E13" i="146"/>
  <c r="E11" i="146"/>
  <c r="E10" i="146"/>
  <c r="E9" i="146"/>
  <c r="G7" i="146"/>
  <c r="E8" i="146"/>
  <c r="J7" i="180"/>
  <c r="I5" i="180"/>
  <c r="J5" i="180"/>
  <c r="I12" i="180"/>
  <c r="I17" i="180"/>
  <c r="D5" i="180"/>
  <c r="F7" i="180"/>
  <c r="I7" i="180"/>
  <c r="D18" i="179"/>
  <c r="J18" i="179"/>
  <c r="L18" i="179" s="1"/>
  <c r="E18" i="179"/>
  <c r="C7" i="179"/>
  <c r="K8" i="179"/>
  <c r="E38" i="179"/>
  <c r="D38" i="179"/>
  <c r="J38" i="179"/>
  <c r="L38" i="179" s="1"/>
  <c r="B41" i="179"/>
  <c r="E42" i="179"/>
  <c r="D42" i="179"/>
  <c r="J42" i="179"/>
  <c r="L42" i="179" s="1"/>
  <c r="D8" i="179"/>
  <c r="J8" i="179"/>
  <c r="L8" i="179" s="1"/>
  <c r="E8" i="179"/>
  <c r="B7" i="179"/>
  <c r="H8" i="179"/>
  <c r="I8" i="179"/>
  <c r="F7" i="179"/>
  <c r="H18" i="179"/>
  <c r="I18" i="179"/>
  <c r="I38" i="179"/>
  <c r="H38" i="179"/>
  <c r="F41" i="179"/>
  <c r="I42" i="179"/>
  <c r="H42" i="179"/>
  <c r="K7" i="178"/>
  <c r="L7" i="178" s="1"/>
  <c r="D42" i="178"/>
  <c r="J42" i="178"/>
  <c r="E42" i="178"/>
  <c r="B41" i="178"/>
  <c r="H42" i="178"/>
  <c r="I42" i="178"/>
  <c r="F41" i="178"/>
  <c r="D7" i="178"/>
  <c r="E7" i="178"/>
  <c r="C41" i="178"/>
  <c r="K41" i="178" s="1"/>
  <c r="K42" i="178"/>
  <c r="K7" i="177"/>
  <c r="C6" i="177"/>
  <c r="E7" i="177"/>
  <c r="L7" i="177"/>
  <c r="D41" i="177"/>
  <c r="I66" i="176"/>
  <c r="K62" i="176"/>
  <c r="D7" i="177"/>
  <c r="D6" i="177"/>
  <c r="J6" i="177"/>
  <c r="E6" i="177"/>
  <c r="D66" i="176"/>
  <c r="K66" i="176"/>
  <c r="L66" i="176" s="1"/>
  <c r="I6" i="177"/>
  <c r="G6" i="177"/>
  <c r="H6" i="177" s="1"/>
  <c r="E41" i="177"/>
  <c r="E65" i="176"/>
  <c r="D65" i="176"/>
  <c r="J65" i="176"/>
  <c r="L65" i="176" s="1"/>
  <c r="K7" i="176"/>
  <c r="L7" i="176" s="1"/>
  <c r="C6" i="176"/>
  <c r="K6" i="176" s="1"/>
  <c r="D62" i="176"/>
  <c r="J62" i="176"/>
  <c r="L62" i="176" s="1"/>
  <c r="E62" i="176"/>
  <c r="B41" i="176"/>
  <c r="H62" i="176"/>
  <c r="I62" i="176"/>
  <c r="F41" i="176"/>
  <c r="E7" i="176"/>
  <c r="E7" i="175"/>
  <c r="F12" i="175"/>
  <c r="F17" i="175"/>
  <c r="J7" i="175"/>
  <c r="F7" i="175"/>
  <c r="D8" i="174"/>
  <c r="J8" i="174"/>
  <c r="E8" i="174"/>
  <c r="B7" i="174"/>
  <c r="H18" i="174"/>
  <c r="I18" i="174"/>
  <c r="C7" i="174"/>
  <c r="K8" i="174"/>
  <c r="E38" i="174"/>
  <c r="D38" i="174"/>
  <c r="J38" i="174"/>
  <c r="L38" i="174" s="1"/>
  <c r="F41" i="174"/>
  <c r="I42" i="174"/>
  <c r="H42" i="174"/>
  <c r="D18" i="174"/>
  <c r="J18" i="174"/>
  <c r="L18" i="174" s="1"/>
  <c r="E18" i="174"/>
  <c r="G7" i="174"/>
  <c r="G6" i="174" s="1"/>
  <c r="H8" i="174"/>
  <c r="I8" i="174"/>
  <c r="F7" i="174"/>
  <c r="I38" i="174"/>
  <c r="H38" i="174"/>
  <c r="B41" i="174"/>
  <c r="E42" i="174"/>
  <c r="D42" i="174"/>
  <c r="J42" i="174"/>
  <c r="L42" i="174" s="1"/>
  <c r="K7" i="173"/>
  <c r="L7" i="173" s="1"/>
  <c r="D42" i="173"/>
  <c r="J42" i="173"/>
  <c r="E42" i="173"/>
  <c r="B41" i="173"/>
  <c r="E7" i="173"/>
  <c r="C41" i="173"/>
  <c r="K41" i="173" s="1"/>
  <c r="K42" i="173"/>
  <c r="G6" i="171"/>
  <c r="H42" i="173"/>
  <c r="I42" i="173"/>
  <c r="F41" i="173"/>
  <c r="K62" i="171"/>
  <c r="C41" i="171"/>
  <c r="K41" i="171" s="1"/>
  <c r="G6" i="172"/>
  <c r="H6" i="172" s="1"/>
  <c r="E41" i="172"/>
  <c r="K7" i="172"/>
  <c r="L7" i="172" s="1"/>
  <c r="C6" i="172"/>
  <c r="K6" i="172" s="1"/>
  <c r="E65" i="171"/>
  <c r="D65" i="171"/>
  <c r="J65" i="171"/>
  <c r="L65" i="171" s="1"/>
  <c r="D66" i="171"/>
  <c r="K66" i="171"/>
  <c r="L66" i="171" s="1"/>
  <c r="D7" i="172"/>
  <c r="D6" i="172"/>
  <c r="J6" i="172"/>
  <c r="L6" i="172" s="1"/>
  <c r="E6" i="172"/>
  <c r="I65" i="171"/>
  <c r="H65" i="171"/>
  <c r="D41" i="172"/>
  <c r="E64" i="171"/>
  <c r="J64" i="171"/>
  <c r="L64" i="171" s="1"/>
  <c r="K7" i="171"/>
  <c r="L7" i="171" s="1"/>
  <c r="C6" i="171"/>
  <c r="K6" i="171" s="1"/>
  <c r="D62" i="171"/>
  <c r="J62" i="171"/>
  <c r="L62" i="171" s="1"/>
  <c r="E62" i="171"/>
  <c r="B41" i="171"/>
  <c r="H62" i="171"/>
  <c r="I62" i="171"/>
  <c r="F41" i="171"/>
  <c r="E7" i="171"/>
  <c r="J7" i="170"/>
  <c r="I5" i="170"/>
  <c r="J5" i="170"/>
  <c r="I12" i="170"/>
  <c r="I17" i="170"/>
  <c r="F7" i="170"/>
  <c r="I7" i="170"/>
  <c r="D18" i="169"/>
  <c r="J18" i="169"/>
  <c r="L18" i="169" s="1"/>
  <c r="E18" i="169"/>
  <c r="C7" i="169"/>
  <c r="K8" i="169"/>
  <c r="E38" i="169"/>
  <c r="D38" i="169"/>
  <c r="J38" i="169"/>
  <c r="L38" i="169" s="1"/>
  <c r="B41" i="169"/>
  <c r="E42" i="169"/>
  <c r="D42" i="169"/>
  <c r="J42" i="169"/>
  <c r="L42" i="169" s="1"/>
  <c r="D8" i="169"/>
  <c r="J8" i="169"/>
  <c r="L8" i="169" s="1"/>
  <c r="E8" i="169"/>
  <c r="B7" i="169"/>
  <c r="H8" i="169"/>
  <c r="I8" i="169"/>
  <c r="F7" i="169"/>
  <c r="H18" i="169"/>
  <c r="I18" i="169"/>
  <c r="I38" i="169"/>
  <c r="H38" i="169"/>
  <c r="F41" i="169"/>
  <c r="I42" i="169"/>
  <c r="H42" i="169"/>
  <c r="K7" i="168"/>
  <c r="L7" i="168" s="1"/>
  <c r="D42" i="168"/>
  <c r="J42" i="168"/>
  <c r="E42" i="168"/>
  <c r="B41" i="168"/>
  <c r="H42" i="168"/>
  <c r="I42" i="168"/>
  <c r="F41" i="168"/>
  <c r="G41" i="166"/>
  <c r="D7" i="168"/>
  <c r="E7" i="168"/>
  <c r="I7" i="168"/>
  <c r="C41" i="168"/>
  <c r="K41" i="168" s="1"/>
  <c r="K42" i="168"/>
  <c r="K64" i="166"/>
  <c r="L7" i="167"/>
  <c r="E64" i="166"/>
  <c r="J64" i="166"/>
  <c r="G6" i="167"/>
  <c r="I6" i="167" s="1"/>
  <c r="E41" i="167"/>
  <c r="K7" i="167"/>
  <c r="C6" i="167"/>
  <c r="K6" i="167" s="1"/>
  <c r="E65" i="166"/>
  <c r="D65" i="166"/>
  <c r="J65" i="166"/>
  <c r="L65" i="166" s="1"/>
  <c r="D66" i="166"/>
  <c r="K66" i="166"/>
  <c r="L66" i="166" s="1"/>
  <c r="D7" i="167"/>
  <c r="J6" i="167"/>
  <c r="L6" i="167" s="1"/>
  <c r="I65" i="166"/>
  <c r="H65" i="166"/>
  <c r="D41" i="167"/>
  <c r="K7" i="166"/>
  <c r="L7" i="166" s="1"/>
  <c r="D62" i="166"/>
  <c r="J62" i="166"/>
  <c r="E62" i="166"/>
  <c r="B41" i="166"/>
  <c r="H62" i="166"/>
  <c r="I62" i="166"/>
  <c r="F41" i="166"/>
  <c r="D7" i="166"/>
  <c r="E7" i="166"/>
  <c r="I7" i="166"/>
  <c r="K62" i="166"/>
  <c r="J7" i="165"/>
  <c r="I12" i="165"/>
  <c r="I17" i="165"/>
  <c r="F7" i="165"/>
  <c r="I7" i="165"/>
  <c r="D18" i="164"/>
  <c r="J18" i="164"/>
  <c r="L18" i="164" s="1"/>
  <c r="E18" i="164"/>
  <c r="C7" i="164"/>
  <c r="K8" i="164"/>
  <c r="E38" i="164"/>
  <c r="D38" i="164"/>
  <c r="J38" i="164"/>
  <c r="L38" i="164" s="1"/>
  <c r="B41" i="164"/>
  <c r="E42" i="164"/>
  <c r="D42" i="164"/>
  <c r="J42" i="164"/>
  <c r="L42" i="164" s="1"/>
  <c r="K63" i="161"/>
  <c r="D8" i="164"/>
  <c r="J8" i="164"/>
  <c r="L8" i="164" s="1"/>
  <c r="E8" i="164"/>
  <c r="B7" i="164"/>
  <c r="H8" i="164"/>
  <c r="I8" i="164"/>
  <c r="F7" i="164"/>
  <c r="H18" i="164"/>
  <c r="I18" i="164"/>
  <c r="I38" i="164"/>
  <c r="H38" i="164"/>
  <c r="F41" i="164"/>
  <c r="I42" i="164"/>
  <c r="H42" i="164"/>
  <c r="G41" i="161"/>
  <c r="G6" i="161"/>
  <c r="K7" i="163"/>
  <c r="L7" i="163" s="1"/>
  <c r="D42" i="163"/>
  <c r="J42" i="163"/>
  <c r="E42" i="163"/>
  <c r="B41" i="163"/>
  <c r="H42" i="163"/>
  <c r="I42" i="163"/>
  <c r="F41" i="163"/>
  <c r="L63" i="161"/>
  <c r="I63" i="161"/>
  <c r="C62" i="161"/>
  <c r="D66" i="161"/>
  <c r="D7" i="163"/>
  <c r="E7" i="163"/>
  <c r="I7" i="163"/>
  <c r="C41" i="163"/>
  <c r="K41" i="163" s="1"/>
  <c r="K42" i="163"/>
  <c r="E65" i="161"/>
  <c r="D65" i="161"/>
  <c r="J65" i="161"/>
  <c r="L65" i="161" s="1"/>
  <c r="D41" i="162"/>
  <c r="K7" i="162"/>
  <c r="L7" i="162" s="1"/>
  <c r="C6" i="162"/>
  <c r="K6" i="162" s="1"/>
  <c r="D7" i="162"/>
  <c r="D6" i="162"/>
  <c r="J6" i="162"/>
  <c r="E6" i="162"/>
  <c r="I6" i="162"/>
  <c r="G6" i="162"/>
  <c r="H6" i="162" s="1"/>
  <c r="E41" i="162"/>
  <c r="K7" i="161"/>
  <c r="L7" i="161" s="1"/>
  <c r="J62" i="161"/>
  <c r="B41" i="161"/>
  <c r="E7" i="161"/>
  <c r="D7" i="161"/>
  <c r="H62" i="161"/>
  <c r="I62" i="161"/>
  <c r="F41" i="161"/>
  <c r="K62" i="161"/>
  <c r="J7" i="160"/>
  <c r="I12" i="160"/>
  <c r="I17" i="160"/>
  <c r="F7" i="160"/>
  <c r="I7" i="160"/>
  <c r="D18" i="159"/>
  <c r="J18" i="159"/>
  <c r="L18" i="159" s="1"/>
  <c r="E18" i="159"/>
  <c r="C7" i="159"/>
  <c r="K8" i="159"/>
  <c r="E38" i="159"/>
  <c r="D38" i="159"/>
  <c r="J38" i="159"/>
  <c r="L38" i="159" s="1"/>
  <c r="B41" i="159"/>
  <c r="E42" i="159"/>
  <c r="D42" i="159"/>
  <c r="J42" i="159"/>
  <c r="L42" i="159" s="1"/>
  <c r="K64" i="156"/>
  <c r="D8" i="159"/>
  <c r="J8" i="159"/>
  <c r="L8" i="159" s="1"/>
  <c r="E8" i="159"/>
  <c r="B7" i="159"/>
  <c r="H8" i="159"/>
  <c r="I8" i="159"/>
  <c r="F7" i="159"/>
  <c r="H18" i="159"/>
  <c r="I18" i="159"/>
  <c r="I38" i="159"/>
  <c r="H38" i="159"/>
  <c r="F41" i="159"/>
  <c r="I42" i="159"/>
  <c r="H42" i="159"/>
  <c r="K7" i="158"/>
  <c r="L7" i="158" s="1"/>
  <c r="D42" i="158"/>
  <c r="J42" i="158"/>
  <c r="E42" i="158"/>
  <c r="B41" i="158"/>
  <c r="E7" i="158"/>
  <c r="C41" i="158"/>
  <c r="K41" i="158" s="1"/>
  <c r="K42" i="158"/>
  <c r="G62" i="156"/>
  <c r="H32" i="160" s="1"/>
  <c r="J32" i="160" s="1"/>
  <c r="I66" i="156"/>
  <c r="D7" i="158"/>
  <c r="H42" i="158"/>
  <c r="I42" i="158"/>
  <c r="F41" i="158"/>
  <c r="K7" i="157"/>
  <c r="C6" i="157"/>
  <c r="E65" i="156"/>
  <c r="D65" i="156"/>
  <c r="J65" i="156"/>
  <c r="L65" i="156" s="1"/>
  <c r="D66" i="156"/>
  <c r="K66" i="156"/>
  <c r="L66" i="156" s="1"/>
  <c r="E7" i="157"/>
  <c r="L7" i="157"/>
  <c r="G6" i="157"/>
  <c r="I6" i="157" s="1"/>
  <c r="E41" i="157"/>
  <c r="D7" i="157"/>
  <c r="D6" i="157"/>
  <c r="J6" i="157"/>
  <c r="E6" i="157"/>
  <c r="I65" i="156"/>
  <c r="H65" i="156"/>
  <c r="D41" i="157"/>
  <c r="E64" i="156"/>
  <c r="J64" i="156"/>
  <c r="L64" i="156" s="1"/>
  <c r="H62" i="156"/>
  <c r="I62" i="156"/>
  <c r="F41" i="156"/>
  <c r="H7" i="156"/>
  <c r="K7" i="156"/>
  <c r="L7" i="156" s="1"/>
  <c r="D62" i="156"/>
  <c r="J62" i="156"/>
  <c r="E62" i="156"/>
  <c r="B41" i="156"/>
  <c r="E7" i="156"/>
  <c r="I7" i="156"/>
  <c r="K62" i="156"/>
  <c r="J7" i="151"/>
  <c r="I12" i="151"/>
  <c r="I17" i="151"/>
  <c r="F7" i="151"/>
  <c r="I7" i="151"/>
  <c r="D18" i="150"/>
  <c r="J18" i="150"/>
  <c r="L18" i="150" s="1"/>
  <c r="E18" i="150"/>
  <c r="C7" i="150"/>
  <c r="K8" i="150"/>
  <c r="E38" i="150"/>
  <c r="D38" i="150"/>
  <c r="J38" i="150"/>
  <c r="L38" i="150" s="1"/>
  <c r="B41" i="150"/>
  <c r="E42" i="150"/>
  <c r="D42" i="150"/>
  <c r="J42" i="150"/>
  <c r="L42" i="150" s="1"/>
  <c r="G61" i="147"/>
  <c r="H32" i="151" s="1"/>
  <c r="K64" i="147"/>
  <c r="D8" i="150"/>
  <c r="J8" i="150"/>
  <c r="L8" i="150" s="1"/>
  <c r="E8" i="150"/>
  <c r="B7" i="150"/>
  <c r="H8" i="150"/>
  <c r="I8" i="150"/>
  <c r="F7" i="150"/>
  <c r="H18" i="150"/>
  <c r="I18" i="150"/>
  <c r="I38" i="150"/>
  <c r="H38" i="150"/>
  <c r="F41" i="150"/>
  <c r="I42" i="150"/>
  <c r="H42" i="150"/>
  <c r="C41" i="149"/>
  <c r="K41" i="149" s="1"/>
  <c r="K42" i="149"/>
  <c r="K62" i="147"/>
  <c r="L62" i="147" s="1"/>
  <c r="K7" i="149"/>
  <c r="L7" i="149" s="1"/>
  <c r="C6" i="149"/>
  <c r="K6" i="149" s="1"/>
  <c r="D42" i="149"/>
  <c r="J42" i="149"/>
  <c r="L42" i="149" s="1"/>
  <c r="E42" i="149"/>
  <c r="B41" i="149"/>
  <c r="H42" i="149"/>
  <c r="I42" i="149"/>
  <c r="F41" i="149"/>
  <c r="C41" i="147"/>
  <c r="C6" i="147" s="1"/>
  <c r="J6" i="148"/>
  <c r="H6" i="148"/>
  <c r="I6" i="148"/>
  <c r="I41" i="148"/>
  <c r="H41" i="148"/>
  <c r="J41" i="148"/>
  <c r="L41" i="148" s="1"/>
  <c r="I65" i="147"/>
  <c r="H65" i="147"/>
  <c r="G41" i="147"/>
  <c r="J63" i="147"/>
  <c r="L63" i="147" s="1"/>
  <c r="I63" i="147"/>
  <c r="E62" i="147"/>
  <c r="H7" i="148"/>
  <c r="K7" i="148"/>
  <c r="L7" i="148" s="1"/>
  <c r="C6" i="148"/>
  <c r="K6" i="148" s="1"/>
  <c r="E65" i="147"/>
  <c r="D65" i="147"/>
  <c r="J65" i="147"/>
  <c r="L65" i="147" s="1"/>
  <c r="E7" i="148"/>
  <c r="I7" i="148"/>
  <c r="E41" i="148"/>
  <c r="E64" i="147"/>
  <c r="J64" i="147"/>
  <c r="L64" i="147" s="1"/>
  <c r="K7" i="147"/>
  <c r="L7" i="147" s="1"/>
  <c r="E7" i="147"/>
  <c r="G6" i="147"/>
  <c r="E61" i="147"/>
  <c r="J61" i="147"/>
  <c r="B41" i="147"/>
  <c r="D61" i="147"/>
  <c r="D7" i="147"/>
  <c r="I61" i="147"/>
  <c r="F41" i="147"/>
  <c r="H61" i="147"/>
  <c r="I7" i="147"/>
  <c r="K61" i="147"/>
  <c r="H22" i="146"/>
  <c r="J34" i="146"/>
  <c r="J31" i="146"/>
  <c r="J30" i="146"/>
  <c r="J29" i="146"/>
  <c r="J28" i="146"/>
  <c r="J26" i="146"/>
  <c r="J25" i="146"/>
  <c r="J24" i="146"/>
  <c r="J23" i="146"/>
  <c r="E23" i="146"/>
  <c r="D22" i="146"/>
  <c r="E22" i="146" s="1"/>
  <c r="J22" i="146"/>
  <c r="F22" i="146"/>
  <c r="F17" i="146"/>
  <c r="H17" i="146"/>
  <c r="J17" i="146" s="1"/>
  <c r="D17" i="146"/>
  <c r="H12" i="146"/>
  <c r="J12" i="146" s="1"/>
  <c r="D12" i="146"/>
  <c r="E12" i="146" s="1"/>
  <c r="H7" i="146"/>
  <c r="D7" i="146"/>
  <c r="F40" i="145"/>
  <c r="B40" i="145"/>
  <c r="I59" i="145"/>
  <c r="H58" i="145"/>
  <c r="I55" i="145"/>
  <c r="H54" i="145"/>
  <c r="E53" i="145"/>
  <c r="H52" i="145"/>
  <c r="H50" i="145"/>
  <c r="H44" i="145"/>
  <c r="D44" i="145"/>
  <c r="H42" i="145"/>
  <c r="D42" i="145"/>
  <c r="C37" i="145"/>
  <c r="H36" i="145"/>
  <c r="D36" i="145"/>
  <c r="D29" i="145"/>
  <c r="D21" i="145"/>
  <c r="F18" i="145"/>
  <c r="I19" i="145"/>
  <c r="C18" i="145"/>
  <c r="F8" i="145"/>
  <c r="I9" i="145"/>
  <c r="G8" i="145"/>
  <c r="C8" i="145"/>
  <c r="D60" i="145"/>
  <c r="E59" i="145"/>
  <c r="D58" i="145"/>
  <c r="E57" i="145"/>
  <c r="D56" i="145"/>
  <c r="E55" i="145"/>
  <c r="D54" i="145"/>
  <c r="I53" i="145"/>
  <c r="D52" i="145"/>
  <c r="I51" i="145"/>
  <c r="D50" i="145"/>
  <c r="I47" i="145"/>
  <c r="E47" i="145"/>
  <c r="G41" i="145"/>
  <c r="G40" i="145" s="1"/>
  <c r="C41" i="145"/>
  <c r="I39" i="145"/>
  <c r="D38" i="145"/>
  <c r="G37" i="145"/>
  <c r="I37" i="145" s="1"/>
  <c r="H35" i="145"/>
  <c r="G18" i="145"/>
  <c r="I42" i="145"/>
  <c r="E42" i="145"/>
  <c r="I38" i="145"/>
  <c r="E38" i="145"/>
  <c r="J35" i="145"/>
  <c r="L35" i="145" s="1"/>
  <c r="E34" i="145"/>
  <c r="K32" i="145"/>
  <c r="L32" i="145" s="1"/>
  <c r="I32" i="145"/>
  <c r="J31" i="145"/>
  <c r="E30" i="145"/>
  <c r="J27" i="145"/>
  <c r="L27" i="145" s="1"/>
  <c r="E26" i="145"/>
  <c r="K24" i="145"/>
  <c r="L24" i="145" s="1"/>
  <c r="I24" i="145"/>
  <c r="J23" i="145"/>
  <c r="L23" i="145" s="1"/>
  <c r="E22" i="145"/>
  <c r="K20" i="145"/>
  <c r="L20" i="145" s="1"/>
  <c r="I20" i="145"/>
  <c r="J19" i="145"/>
  <c r="L19" i="145" s="1"/>
  <c r="B18" i="145"/>
  <c r="E19" i="145"/>
  <c r="J17" i="145"/>
  <c r="E16" i="145"/>
  <c r="K14" i="145"/>
  <c r="L14" i="145" s="1"/>
  <c r="I14" i="145"/>
  <c r="J13" i="145"/>
  <c r="L13" i="145" s="1"/>
  <c r="E12" i="145"/>
  <c r="K10" i="145"/>
  <c r="L10" i="145" s="1"/>
  <c r="I10" i="145"/>
  <c r="J9" i="145"/>
  <c r="L9" i="145" s="1"/>
  <c r="B8" i="145"/>
  <c r="E9" i="145"/>
  <c r="C41" i="144"/>
  <c r="D42" i="144"/>
  <c r="G7" i="144"/>
  <c r="H8" i="144"/>
  <c r="B7" i="144"/>
  <c r="H61" i="142"/>
  <c r="K58" i="144"/>
  <c r="L58" i="144" s="1"/>
  <c r="E58" i="144"/>
  <c r="K56" i="144"/>
  <c r="L56" i="144" s="1"/>
  <c r="I56" i="144"/>
  <c r="J55" i="144"/>
  <c r="L55" i="144" s="1"/>
  <c r="E54" i="144"/>
  <c r="K52" i="144"/>
  <c r="L52" i="144" s="1"/>
  <c r="I52" i="144"/>
  <c r="J51" i="144"/>
  <c r="L51" i="144" s="1"/>
  <c r="E50" i="144"/>
  <c r="K48" i="144"/>
  <c r="L48" i="144" s="1"/>
  <c r="I48" i="144"/>
  <c r="J47" i="144"/>
  <c r="L47" i="144" s="1"/>
  <c r="E46" i="144"/>
  <c r="K44" i="144"/>
  <c r="L44" i="144" s="1"/>
  <c r="I44" i="144"/>
  <c r="J43" i="144"/>
  <c r="L43" i="144" s="1"/>
  <c r="G41" i="144"/>
  <c r="G40" i="144" s="1"/>
  <c r="H42" i="144"/>
  <c r="E42" i="144"/>
  <c r="F41" i="144"/>
  <c r="B41" i="144"/>
  <c r="E18" i="144"/>
  <c r="K8" i="144"/>
  <c r="L8" i="144" s="1"/>
  <c r="I8" i="144"/>
  <c r="C7" i="144"/>
  <c r="D8" i="144"/>
  <c r="H7" i="144"/>
  <c r="J64" i="142"/>
  <c r="G62" i="142"/>
  <c r="H62" i="142" s="1"/>
  <c r="B62" i="142"/>
  <c r="J62" i="142" s="1"/>
  <c r="C61" i="142"/>
  <c r="K61" i="142" s="1"/>
  <c r="G64" i="142"/>
  <c r="H64" i="142" s="1"/>
  <c r="C64" i="142"/>
  <c r="D64" i="142" s="1"/>
  <c r="G63" i="142"/>
  <c r="B63" i="142"/>
  <c r="B60" i="142" s="1"/>
  <c r="C32" i="146" s="1"/>
  <c r="K63" i="142"/>
  <c r="F40" i="143"/>
  <c r="I41" i="143"/>
  <c r="C40" i="143"/>
  <c r="K40" i="143" s="1"/>
  <c r="G7" i="143"/>
  <c r="G6" i="143" s="1"/>
  <c r="H8" i="143"/>
  <c r="I7" i="143"/>
  <c r="B7" i="143"/>
  <c r="C62" i="142"/>
  <c r="J61" i="142"/>
  <c r="F63" i="142"/>
  <c r="E60" i="143"/>
  <c r="J41" i="143"/>
  <c r="L41" i="143" s="1"/>
  <c r="B40" i="143"/>
  <c r="E41" i="143"/>
  <c r="E18" i="143"/>
  <c r="K8" i="143"/>
  <c r="L8" i="143" s="1"/>
  <c r="I8" i="143"/>
  <c r="C7" i="143"/>
  <c r="D8" i="143"/>
  <c r="H7" i="143"/>
  <c r="I41" i="142"/>
  <c r="G7" i="142"/>
  <c r="H8" i="142"/>
  <c r="I7" i="142"/>
  <c r="B7" i="142"/>
  <c r="J71" i="142"/>
  <c r="L71" i="142" s="1"/>
  <c r="I64" i="142"/>
  <c r="E62" i="142"/>
  <c r="I61" i="142"/>
  <c r="C60" i="142"/>
  <c r="D32" i="146" s="1"/>
  <c r="E32" i="146" s="1"/>
  <c r="J41" i="142"/>
  <c r="L41" i="142" s="1"/>
  <c r="E41" i="142"/>
  <c r="E18" i="142"/>
  <c r="K8" i="142"/>
  <c r="L8" i="142" s="1"/>
  <c r="I8" i="142"/>
  <c r="C7" i="142"/>
  <c r="D8" i="142"/>
  <c r="H7" i="142"/>
  <c r="J5" i="141"/>
  <c r="H5" i="141"/>
  <c r="I5" i="141" s="1"/>
  <c r="D5" i="141"/>
  <c r="E5" i="141" s="1"/>
  <c r="K7" i="140"/>
  <c r="C6" i="140"/>
  <c r="K39" i="140"/>
  <c r="G6" i="140"/>
  <c r="F39" i="140"/>
  <c r="B39" i="140"/>
  <c r="F7" i="140"/>
  <c r="B7" i="140"/>
  <c r="H40" i="140"/>
  <c r="D40" i="140"/>
  <c r="H8" i="140"/>
  <c r="D8" i="140"/>
  <c r="K7" i="139"/>
  <c r="C6" i="139"/>
  <c r="K39" i="139"/>
  <c r="G6" i="139"/>
  <c r="F39" i="139"/>
  <c r="B39" i="139"/>
  <c r="F7" i="139"/>
  <c r="B7" i="139"/>
  <c r="H40" i="139"/>
  <c r="D40" i="139"/>
  <c r="H8" i="139"/>
  <c r="D8" i="139"/>
  <c r="K7" i="138"/>
  <c r="C6" i="138"/>
  <c r="K6" i="138" s="1"/>
  <c r="G6" i="138"/>
  <c r="F39" i="138"/>
  <c r="B39" i="138"/>
  <c r="F7" i="138"/>
  <c r="B7" i="138"/>
  <c r="H40" i="138"/>
  <c r="D40" i="138"/>
  <c r="H8" i="138"/>
  <c r="D8" i="138"/>
  <c r="K7" i="137"/>
  <c r="C6" i="137"/>
  <c r="K6" i="137" s="1"/>
  <c r="F39" i="137"/>
  <c r="B39" i="137"/>
  <c r="F7" i="137"/>
  <c r="B7" i="137"/>
  <c r="H40" i="137"/>
  <c r="D40" i="137"/>
  <c r="H8" i="137"/>
  <c r="D8" i="137"/>
  <c r="E27" i="180" l="1"/>
  <c r="F27" i="180"/>
  <c r="C5" i="180"/>
  <c r="E5" i="180" s="1"/>
  <c r="L42" i="178"/>
  <c r="F5" i="180"/>
  <c r="J27" i="180"/>
  <c r="L42" i="173"/>
  <c r="C5" i="175"/>
  <c r="I32" i="175"/>
  <c r="H27" i="175"/>
  <c r="E32" i="175"/>
  <c r="D27" i="175"/>
  <c r="D5" i="175" s="1"/>
  <c r="F32" i="175"/>
  <c r="C5" i="170"/>
  <c r="G6" i="166"/>
  <c r="C41" i="166"/>
  <c r="C6" i="166" s="1"/>
  <c r="D32" i="170"/>
  <c r="J27" i="170"/>
  <c r="C41" i="161"/>
  <c r="D32" i="165"/>
  <c r="C6" i="163"/>
  <c r="K6" i="163" s="1"/>
  <c r="I32" i="165"/>
  <c r="H27" i="165"/>
  <c r="J32" i="165"/>
  <c r="C27" i="165"/>
  <c r="C41" i="156"/>
  <c r="C6" i="156" s="1"/>
  <c r="D32" i="160"/>
  <c r="I32" i="160"/>
  <c r="H27" i="160"/>
  <c r="L42" i="158"/>
  <c r="E32" i="151"/>
  <c r="D27" i="151"/>
  <c r="D5" i="151" s="1"/>
  <c r="F5" i="151" s="1"/>
  <c r="G27" i="151"/>
  <c r="J32" i="151"/>
  <c r="I32" i="151"/>
  <c r="H27" i="151"/>
  <c r="H5" i="151" s="1"/>
  <c r="F27" i="151"/>
  <c r="C5" i="151"/>
  <c r="F32" i="151"/>
  <c r="F32" i="146"/>
  <c r="C27" i="146"/>
  <c r="I62" i="142"/>
  <c r="L31" i="145"/>
  <c r="E17" i="146"/>
  <c r="F12" i="146"/>
  <c r="D27" i="146"/>
  <c r="H41" i="179"/>
  <c r="I41" i="179"/>
  <c r="B6" i="179"/>
  <c r="E7" i="179"/>
  <c r="D7" i="179"/>
  <c r="J7" i="179"/>
  <c r="L7" i="179" s="1"/>
  <c r="K7" i="179"/>
  <c r="C6" i="179"/>
  <c r="K6" i="179" s="1"/>
  <c r="F6" i="179"/>
  <c r="I7" i="179"/>
  <c r="H7" i="179"/>
  <c r="D41" i="179"/>
  <c r="J41" i="179"/>
  <c r="L41" i="179" s="1"/>
  <c r="E41" i="179"/>
  <c r="E41" i="178"/>
  <c r="D41" i="178"/>
  <c r="J41" i="178"/>
  <c r="L41" i="178" s="1"/>
  <c r="B6" i="178"/>
  <c r="C6" i="178"/>
  <c r="K6" i="178" s="1"/>
  <c r="I41" i="178"/>
  <c r="H41" i="178"/>
  <c r="F6" i="178"/>
  <c r="K6" i="177"/>
  <c r="L6" i="177"/>
  <c r="E41" i="176"/>
  <c r="D41" i="176"/>
  <c r="J41" i="176"/>
  <c r="L41" i="176" s="1"/>
  <c r="B6" i="176"/>
  <c r="I41" i="176"/>
  <c r="H41" i="176"/>
  <c r="F6" i="176"/>
  <c r="D41" i="174"/>
  <c r="J41" i="174"/>
  <c r="L41" i="174" s="1"/>
  <c r="E41" i="174"/>
  <c r="H41" i="174"/>
  <c r="I41" i="174"/>
  <c r="B6" i="174"/>
  <c r="E7" i="174"/>
  <c r="D7" i="174"/>
  <c r="J7" i="174"/>
  <c r="L8" i="174"/>
  <c r="F6" i="174"/>
  <c r="I7" i="174"/>
  <c r="H7" i="174"/>
  <c r="K7" i="174"/>
  <c r="C6" i="174"/>
  <c r="K6" i="174" s="1"/>
  <c r="E41" i="173"/>
  <c r="D41" i="173"/>
  <c r="J41" i="173"/>
  <c r="L41" i="173" s="1"/>
  <c r="B6" i="173"/>
  <c r="C6" i="173"/>
  <c r="K6" i="173" s="1"/>
  <c r="I41" i="173"/>
  <c r="H41" i="173"/>
  <c r="F6" i="173"/>
  <c r="I6" i="172"/>
  <c r="E41" i="171"/>
  <c r="D41" i="171"/>
  <c r="J41" i="171"/>
  <c r="L41" i="171" s="1"/>
  <c r="B6" i="171"/>
  <c r="I41" i="171"/>
  <c r="H41" i="171"/>
  <c r="F6" i="171"/>
  <c r="H41" i="169"/>
  <c r="I41" i="169"/>
  <c r="B6" i="169"/>
  <c r="E7" i="169"/>
  <c r="D7" i="169"/>
  <c r="J7" i="169"/>
  <c r="K7" i="169"/>
  <c r="C6" i="169"/>
  <c r="K6" i="169" s="1"/>
  <c r="K6" i="166"/>
  <c r="F6" i="169"/>
  <c r="I7" i="169"/>
  <c r="H7" i="169"/>
  <c r="D41" i="169"/>
  <c r="J41" i="169"/>
  <c r="L41" i="169" s="1"/>
  <c r="E41" i="169"/>
  <c r="I41" i="168"/>
  <c r="H41" i="168"/>
  <c r="F6" i="168"/>
  <c r="E41" i="168"/>
  <c r="D41" i="168"/>
  <c r="J41" i="168"/>
  <c r="L41" i="168" s="1"/>
  <c r="B6" i="168"/>
  <c r="L42" i="168"/>
  <c r="C6" i="168"/>
  <c r="K6" i="168" s="1"/>
  <c r="H6" i="167"/>
  <c r="E6" i="167"/>
  <c r="D6" i="167"/>
  <c r="L64" i="166"/>
  <c r="I41" i="166"/>
  <c r="H41" i="166"/>
  <c r="F6" i="166"/>
  <c r="D41" i="166"/>
  <c r="J41" i="166"/>
  <c r="B6" i="166"/>
  <c r="L62" i="166"/>
  <c r="F6" i="164"/>
  <c r="I7" i="164"/>
  <c r="H7" i="164"/>
  <c r="K7" i="164"/>
  <c r="C6" i="164"/>
  <c r="K6" i="164" s="1"/>
  <c r="E62" i="161"/>
  <c r="D62" i="161"/>
  <c r="H41" i="164"/>
  <c r="I41" i="164"/>
  <c r="B6" i="164"/>
  <c r="E7" i="164"/>
  <c r="D7" i="164"/>
  <c r="J7" i="164"/>
  <c r="D41" i="164"/>
  <c r="J41" i="164"/>
  <c r="L41" i="164" s="1"/>
  <c r="E41" i="164"/>
  <c r="E41" i="163"/>
  <c r="D41" i="163"/>
  <c r="J41" i="163"/>
  <c r="L41" i="163" s="1"/>
  <c r="B6" i="163"/>
  <c r="L42" i="163"/>
  <c r="I41" i="163"/>
  <c r="H41" i="163"/>
  <c r="F6" i="163"/>
  <c r="L6" i="162"/>
  <c r="I41" i="161"/>
  <c r="H41" i="161"/>
  <c r="F6" i="161"/>
  <c r="E41" i="161"/>
  <c r="D41" i="161"/>
  <c r="J41" i="161"/>
  <c r="B6" i="161"/>
  <c r="L62" i="161"/>
  <c r="F6" i="159"/>
  <c r="I7" i="159"/>
  <c r="H7" i="159"/>
  <c r="K7" i="159"/>
  <c r="C6" i="159"/>
  <c r="K6" i="159" s="1"/>
  <c r="H41" i="159"/>
  <c r="I41" i="159"/>
  <c r="B6" i="159"/>
  <c r="E7" i="159"/>
  <c r="D7" i="159"/>
  <c r="J7" i="159"/>
  <c r="D41" i="159"/>
  <c r="J41" i="159"/>
  <c r="L41" i="159" s="1"/>
  <c r="E41" i="159"/>
  <c r="L62" i="156"/>
  <c r="I41" i="158"/>
  <c r="H41" i="158"/>
  <c r="F6" i="158"/>
  <c r="E41" i="158"/>
  <c r="D41" i="158"/>
  <c r="J41" i="158"/>
  <c r="L41" i="158" s="1"/>
  <c r="B6" i="158"/>
  <c r="C6" i="158"/>
  <c r="K6" i="158" s="1"/>
  <c r="G41" i="156"/>
  <c r="I41" i="156" s="1"/>
  <c r="H6" i="157"/>
  <c r="K6" i="157"/>
  <c r="L6" i="157" s="1"/>
  <c r="E41" i="156"/>
  <c r="D41" i="156"/>
  <c r="J41" i="156"/>
  <c r="B6" i="156"/>
  <c r="H41" i="156"/>
  <c r="F6" i="156"/>
  <c r="H41" i="150"/>
  <c r="I41" i="150"/>
  <c r="B6" i="150"/>
  <c r="E7" i="150"/>
  <c r="D7" i="150"/>
  <c r="J7" i="150"/>
  <c r="L7" i="150" s="1"/>
  <c r="K7" i="150"/>
  <c r="C6" i="150"/>
  <c r="K6" i="150" s="1"/>
  <c r="F6" i="150"/>
  <c r="I7" i="150"/>
  <c r="H7" i="150"/>
  <c r="D41" i="150"/>
  <c r="J41" i="150"/>
  <c r="L41" i="150" s="1"/>
  <c r="E41" i="150"/>
  <c r="L61" i="147"/>
  <c r="E41" i="149"/>
  <c r="D41" i="149"/>
  <c r="J41" i="149"/>
  <c r="L41" i="149" s="1"/>
  <c r="B6" i="149"/>
  <c r="I41" i="149"/>
  <c r="H41" i="149"/>
  <c r="F6" i="149"/>
  <c r="E6" i="148"/>
  <c r="D6" i="148"/>
  <c r="L6" i="148"/>
  <c r="K41" i="147"/>
  <c r="I41" i="147"/>
  <c r="H41" i="147"/>
  <c r="F6" i="147"/>
  <c r="E41" i="147"/>
  <c r="D41" i="147"/>
  <c r="J41" i="147"/>
  <c r="L41" i="147" s="1"/>
  <c r="B6" i="147"/>
  <c r="K6" i="147"/>
  <c r="J7" i="146"/>
  <c r="I12" i="146"/>
  <c r="I17" i="146"/>
  <c r="D5" i="146"/>
  <c r="F7" i="146"/>
  <c r="I7" i="146"/>
  <c r="D8" i="145"/>
  <c r="J8" i="145"/>
  <c r="E8" i="145"/>
  <c r="B7" i="145"/>
  <c r="C40" i="145"/>
  <c r="K40" i="145" s="1"/>
  <c r="K41" i="145"/>
  <c r="G7" i="145"/>
  <c r="G6" i="145" s="1"/>
  <c r="H8" i="145"/>
  <c r="I8" i="145"/>
  <c r="F7" i="145"/>
  <c r="K37" i="145"/>
  <c r="E37" i="145"/>
  <c r="D37" i="145"/>
  <c r="H37" i="145"/>
  <c r="E40" i="145"/>
  <c r="D40" i="145"/>
  <c r="J40" i="145"/>
  <c r="L40" i="145" s="1"/>
  <c r="D41" i="145"/>
  <c r="I41" i="145"/>
  <c r="D18" i="145"/>
  <c r="J18" i="145"/>
  <c r="E18" i="145"/>
  <c r="C7" i="145"/>
  <c r="K8" i="145"/>
  <c r="K18" i="145"/>
  <c r="H18" i="145"/>
  <c r="I18" i="145"/>
  <c r="L37" i="145"/>
  <c r="E41" i="145"/>
  <c r="L41" i="145"/>
  <c r="I40" i="145"/>
  <c r="H40" i="145"/>
  <c r="H41" i="145"/>
  <c r="B40" i="142"/>
  <c r="K7" i="144"/>
  <c r="B40" i="144"/>
  <c r="E41" i="144"/>
  <c r="J41" i="144"/>
  <c r="D41" i="144"/>
  <c r="B6" i="144"/>
  <c r="E7" i="144"/>
  <c r="D7" i="144"/>
  <c r="J7" i="144"/>
  <c r="G6" i="144"/>
  <c r="K41" i="144"/>
  <c r="C40" i="144"/>
  <c r="K40" i="144" s="1"/>
  <c r="D61" i="142"/>
  <c r="F40" i="144"/>
  <c r="I41" i="144"/>
  <c r="H41" i="144"/>
  <c r="I7" i="144"/>
  <c r="K7" i="143"/>
  <c r="C6" i="143"/>
  <c r="K6" i="143" s="1"/>
  <c r="I63" i="142"/>
  <c r="H63" i="142"/>
  <c r="H40" i="143"/>
  <c r="I40" i="143"/>
  <c r="G60" i="142"/>
  <c r="F60" i="142"/>
  <c r="G32" i="146" s="1"/>
  <c r="J63" i="142"/>
  <c r="L63" i="142" s="1"/>
  <c r="K64" i="142"/>
  <c r="L64" i="142" s="1"/>
  <c r="E61" i="142"/>
  <c r="D40" i="143"/>
  <c r="J40" i="143"/>
  <c r="L40" i="143" s="1"/>
  <c r="E40" i="143"/>
  <c r="L61" i="142"/>
  <c r="D62" i="142"/>
  <c r="K62" i="142"/>
  <c r="L62" i="142" s="1"/>
  <c r="B6" i="143"/>
  <c r="E7" i="143"/>
  <c r="D7" i="143"/>
  <c r="J7" i="143"/>
  <c r="L7" i="143" s="1"/>
  <c r="F6" i="143"/>
  <c r="E63" i="142"/>
  <c r="D63" i="142"/>
  <c r="E64" i="142"/>
  <c r="K7" i="142"/>
  <c r="I60" i="142"/>
  <c r="C40" i="142"/>
  <c r="B6" i="142"/>
  <c r="E7" i="142"/>
  <c r="D7" i="142"/>
  <c r="J7" i="142"/>
  <c r="L7" i="142" s="1"/>
  <c r="F40" i="142"/>
  <c r="D60" i="142"/>
  <c r="J60" i="142"/>
  <c r="E60" i="142"/>
  <c r="F5" i="141"/>
  <c r="B6" i="140"/>
  <c r="E7" i="140"/>
  <c r="D7" i="140"/>
  <c r="J7" i="140"/>
  <c r="L7" i="140" s="1"/>
  <c r="E39" i="140"/>
  <c r="D39" i="140"/>
  <c r="J39" i="140"/>
  <c r="L39" i="140" s="1"/>
  <c r="K6" i="140"/>
  <c r="F6" i="140"/>
  <c r="I7" i="140"/>
  <c r="H7" i="140"/>
  <c r="I39" i="140"/>
  <c r="H39" i="140"/>
  <c r="B6" i="139"/>
  <c r="E7" i="139"/>
  <c r="D7" i="139"/>
  <c r="J7" i="139"/>
  <c r="L7" i="139" s="1"/>
  <c r="E39" i="139"/>
  <c r="D39" i="139"/>
  <c r="J39" i="139"/>
  <c r="L39" i="139" s="1"/>
  <c r="K6" i="139"/>
  <c r="F6" i="139"/>
  <c r="I7" i="139"/>
  <c r="H7" i="139"/>
  <c r="I39" i="139"/>
  <c r="H39" i="139"/>
  <c r="F6" i="138"/>
  <c r="I7" i="138"/>
  <c r="H7" i="138"/>
  <c r="I39" i="138"/>
  <c r="H39" i="138"/>
  <c r="B6" i="138"/>
  <c r="E7" i="138"/>
  <c r="D7" i="138"/>
  <c r="J7" i="138"/>
  <c r="L7" i="138" s="1"/>
  <c r="E39" i="138"/>
  <c r="D39" i="138"/>
  <c r="J39" i="138"/>
  <c r="L39" i="138" s="1"/>
  <c r="B6" i="137"/>
  <c r="E7" i="137"/>
  <c r="D7" i="137"/>
  <c r="J7" i="137"/>
  <c r="L7" i="137" s="1"/>
  <c r="E39" i="137"/>
  <c r="D39" i="137"/>
  <c r="J39" i="137"/>
  <c r="L39" i="137" s="1"/>
  <c r="F6" i="137"/>
  <c r="I7" i="137"/>
  <c r="H7" i="137"/>
  <c r="I39" i="137"/>
  <c r="H39" i="137"/>
  <c r="J27" i="175" l="1"/>
  <c r="I27" i="175"/>
  <c r="H5" i="175"/>
  <c r="F27" i="175"/>
  <c r="E27" i="175"/>
  <c r="E5" i="175"/>
  <c r="F5" i="175"/>
  <c r="E41" i="166"/>
  <c r="L7" i="169"/>
  <c r="E32" i="170"/>
  <c r="D27" i="170"/>
  <c r="F32" i="170"/>
  <c r="K41" i="166"/>
  <c r="L41" i="166" s="1"/>
  <c r="F27" i="165"/>
  <c r="C5" i="165"/>
  <c r="E32" i="165"/>
  <c r="D27" i="165"/>
  <c r="D5" i="165" s="1"/>
  <c r="F5" i="165" s="1"/>
  <c r="L41" i="161"/>
  <c r="F32" i="165"/>
  <c r="I27" i="165"/>
  <c r="J27" i="165"/>
  <c r="H5" i="165"/>
  <c r="K41" i="161"/>
  <c r="C6" i="161"/>
  <c r="K6" i="161" s="1"/>
  <c r="I27" i="160"/>
  <c r="J27" i="160"/>
  <c r="H5" i="160"/>
  <c r="E32" i="160"/>
  <c r="D27" i="160"/>
  <c r="F32" i="160"/>
  <c r="E5" i="151"/>
  <c r="E27" i="151"/>
  <c r="G5" i="151"/>
  <c r="J27" i="151"/>
  <c r="I27" i="151"/>
  <c r="G27" i="146"/>
  <c r="E27" i="146"/>
  <c r="F27" i="146"/>
  <c r="C5" i="146"/>
  <c r="E5" i="146" s="1"/>
  <c r="G40" i="142"/>
  <c r="G6" i="142" s="1"/>
  <c r="H32" i="146"/>
  <c r="L41" i="144"/>
  <c r="H6" i="179"/>
  <c r="I6" i="179"/>
  <c r="D6" i="179"/>
  <c r="J6" i="179"/>
  <c r="L6" i="179" s="1"/>
  <c r="E6" i="179"/>
  <c r="H6" i="178"/>
  <c r="I6" i="178"/>
  <c r="D6" i="178"/>
  <c r="J6" i="178"/>
  <c r="L6" i="178" s="1"/>
  <c r="E6" i="178"/>
  <c r="D6" i="176"/>
  <c r="J6" i="176"/>
  <c r="L6" i="176" s="1"/>
  <c r="E6" i="176"/>
  <c r="H6" i="176"/>
  <c r="I6" i="176"/>
  <c r="D6" i="174"/>
  <c r="J6" i="174"/>
  <c r="L6" i="174" s="1"/>
  <c r="E6" i="174"/>
  <c r="H6" i="174"/>
  <c r="I6" i="174"/>
  <c r="L7" i="174"/>
  <c r="H6" i="173"/>
  <c r="I6" i="173"/>
  <c r="D6" i="173"/>
  <c r="J6" i="173"/>
  <c r="L6" i="173" s="1"/>
  <c r="E6" i="173"/>
  <c r="H6" i="171"/>
  <c r="I6" i="171"/>
  <c r="D6" i="171"/>
  <c r="J6" i="171"/>
  <c r="L6" i="171" s="1"/>
  <c r="E6" i="171"/>
  <c r="H6" i="169"/>
  <c r="I6" i="169"/>
  <c r="D6" i="169"/>
  <c r="J6" i="169"/>
  <c r="L6" i="169" s="1"/>
  <c r="E6" i="169"/>
  <c r="D6" i="168"/>
  <c r="J6" i="168"/>
  <c r="L6" i="168" s="1"/>
  <c r="E6" i="168"/>
  <c r="H6" i="168"/>
  <c r="I6" i="168"/>
  <c r="D6" i="166"/>
  <c r="J6" i="166"/>
  <c r="L6" i="166" s="1"/>
  <c r="E6" i="166"/>
  <c r="H6" i="166"/>
  <c r="I6" i="166"/>
  <c r="D6" i="164"/>
  <c r="J6" i="164"/>
  <c r="L6" i="164" s="1"/>
  <c r="E6" i="164"/>
  <c r="L7" i="164"/>
  <c r="H6" i="164"/>
  <c r="I6" i="164"/>
  <c r="D6" i="163"/>
  <c r="J6" i="163"/>
  <c r="L6" i="163" s="1"/>
  <c r="E6" i="163"/>
  <c r="H6" i="163"/>
  <c r="I6" i="163"/>
  <c r="D6" i="161"/>
  <c r="J6" i="161"/>
  <c r="E6" i="161"/>
  <c r="H6" i="161"/>
  <c r="I6" i="161"/>
  <c r="D6" i="159"/>
  <c r="J6" i="159"/>
  <c r="L6" i="159" s="1"/>
  <c r="E6" i="159"/>
  <c r="L7" i="159"/>
  <c r="H6" i="159"/>
  <c r="I6" i="159"/>
  <c r="D6" i="158"/>
  <c r="J6" i="158"/>
  <c r="L6" i="158" s="1"/>
  <c r="E6" i="158"/>
  <c r="H6" i="158"/>
  <c r="I6" i="158"/>
  <c r="G6" i="156"/>
  <c r="K6" i="156" s="1"/>
  <c r="K41" i="156"/>
  <c r="L41" i="156" s="1"/>
  <c r="H6" i="156"/>
  <c r="D6" i="156"/>
  <c r="J6" i="156"/>
  <c r="E6" i="156"/>
  <c r="H6" i="150"/>
  <c r="I6" i="150"/>
  <c r="D6" i="150"/>
  <c r="J6" i="150"/>
  <c r="L6" i="150" s="1"/>
  <c r="E6" i="150"/>
  <c r="D6" i="149"/>
  <c r="J6" i="149"/>
  <c r="L6" i="149" s="1"/>
  <c r="E6" i="149"/>
  <c r="H6" i="149"/>
  <c r="I6" i="149"/>
  <c r="D6" i="147"/>
  <c r="J6" i="147"/>
  <c r="L6" i="147" s="1"/>
  <c r="E6" i="147"/>
  <c r="H6" i="147"/>
  <c r="I6" i="147"/>
  <c r="F6" i="145"/>
  <c r="I7" i="145"/>
  <c r="H7" i="145"/>
  <c r="B6" i="145"/>
  <c r="E7" i="145"/>
  <c r="D7" i="145"/>
  <c r="J7" i="145"/>
  <c r="L8" i="145"/>
  <c r="K7" i="145"/>
  <c r="C6" i="145"/>
  <c r="K6" i="145" s="1"/>
  <c r="L18" i="145"/>
  <c r="D40" i="144"/>
  <c r="J40" i="144"/>
  <c r="L40" i="144" s="1"/>
  <c r="E40" i="144"/>
  <c r="K60" i="142"/>
  <c r="H60" i="142"/>
  <c r="H40" i="144"/>
  <c r="I40" i="144"/>
  <c r="F6" i="144"/>
  <c r="L7" i="144"/>
  <c r="C6" i="144"/>
  <c r="K6" i="144" s="1"/>
  <c r="L60" i="142"/>
  <c r="H6" i="143"/>
  <c r="I6" i="143"/>
  <c r="D6" i="143"/>
  <c r="J6" i="143"/>
  <c r="L6" i="143" s="1"/>
  <c r="E6" i="143"/>
  <c r="H40" i="142"/>
  <c r="I40" i="142"/>
  <c r="F6" i="142"/>
  <c r="E40" i="142"/>
  <c r="D40" i="142"/>
  <c r="J6" i="142"/>
  <c r="J40" i="142"/>
  <c r="C6" i="142"/>
  <c r="K6" i="142" s="1"/>
  <c r="H6" i="140"/>
  <c r="I6" i="140"/>
  <c r="D6" i="140"/>
  <c r="J6" i="140"/>
  <c r="L6" i="140" s="1"/>
  <c r="E6" i="140"/>
  <c r="H6" i="139"/>
  <c r="I6" i="139"/>
  <c r="D6" i="139"/>
  <c r="J6" i="139"/>
  <c r="L6" i="139" s="1"/>
  <c r="E6" i="139"/>
  <c r="D6" i="138"/>
  <c r="J6" i="138"/>
  <c r="L6" i="138" s="1"/>
  <c r="E6" i="138"/>
  <c r="H6" i="138"/>
  <c r="I6" i="138"/>
  <c r="D6" i="137"/>
  <c r="J6" i="137"/>
  <c r="L6" i="137" s="1"/>
  <c r="E6" i="137"/>
  <c r="H6" i="137"/>
  <c r="I6" i="137"/>
  <c r="I5" i="175" l="1"/>
  <c r="J5" i="175"/>
  <c r="D5" i="170"/>
  <c r="F27" i="170"/>
  <c r="E27" i="170"/>
  <c r="J5" i="165"/>
  <c r="I5" i="165"/>
  <c r="L6" i="161"/>
  <c r="E5" i="165"/>
  <c r="E27" i="165"/>
  <c r="D5" i="160"/>
  <c r="E27" i="160"/>
  <c r="F27" i="160"/>
  <c r="J5" i="160"/>
  <c r="I5" i="160"/>
  <c r="I5" i="151"/>
  <c r="J5" i="151"/>
  <c r="E6" i="144"/>
  <c r="F5" i="146"/>
  <c r="G5" i="146"/>
  <c r="I32" i="146"/>
  <c r="H27" i="146"/>
  <c r="H5" i="146" s="1"/>
  <c r="J32" i="146"/>
  <c r="K40" i="142"/>
  <c r="L40" i="142" s="1"/>
  <c r="L6" i="156"/>
  <c r="I6" i="156"/>
  <c r="D6" i="145"/>
  <c r="J6" i="145"/>
  <c r="L6" i="145" s="1"/>
  <c r="E6" i="145"/>
  <c r="L7" i="145"/>
  <c r="H6" i="145"/>
  <c r="I6" i="145"/>
  <c r="D6" i="144"/>
  <c r="H6" i="144"/>
  <c r="I6" i="144"/>
  <c r="J6" i="144"/>
  <c r="L6" i="144" s="1"/>
  <c r="E6" i="142"/>
  <c r="D6" i="142"/>
  <c r="L6" i="142"/>
  <c r="H6" i="142"/>
  <c r="I6" i="142"/>
  <c r="D5" i="1"/>
  <c r="D6" i="1"/>
  <c r="D7" i="1"/>
  <c r="D8" i="1"/>
  <c r="D9" i="1"/>
  <c r="D10" i="1"/>
  <c r="D11" i="1"/>
  <c r="D12" i="1"/>
  <c r="D13" i="1"/>
  <c r="D14" i="1"/>
  <c r="D15" i="1"/>
  <c r="C16" i="1"/>
  <c r="B16" i="1"/>
  <c r="F5" i="170" l="1"/>
  <c r="E5" i="170"/>
  <c r="F5" i="160"/>
  <c r="E5" i="160"/>
  <c r="I27" i="146"/>
  <c r="J5" i="146"/>
  <c r="I5" i="146"/>
  <c r="J27" i="146"/>
  <c r="D4" i="1"/>
  <c r="D16" i="1"/>
</calcChain>
</file>

<file path=xl/sharedStrings.xml><?xml version="1.0" encoding="utf-8"?>
<sst xmlns="http://schemas.openxmlformats.org/spreadsheetml/2006/main" count="4674" uniqueCount="299">
  <si>
    <t>月</t>
    <rPh sb="0" eb="1">
      <t>ツキ</t>
    </rPh>
    <phoneticPr fontId="3"/>
  </si>
  <si>
    <t>輸送実績</t>
    <phoneticPr fontId="3"/>
  </si>
  <si>
    <t>利用率</t>
    <phoneticPr fontId="3"/>
  </si>
  <si>
    <t>上旬</t>
    <rPh sb="0" eb="2">
      <t>ジョウジュン</t>
    </rPh>
    <phoneticPr fontId="3"/>
  </si>
  <si>
    <t>月間</t>
    <rPh sb="0" eb="2">
      <t>ゲッカン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</si>
  <si>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</si>
  <si>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</si>
  <si>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４月月間</t>
    <rPh sb="1" eb="2">
      <t>ガツ</t>
    </rPh>
    <rPh sb="2" eb="4">
      <t>ゲッカン</t>
    </rPh>
    <phoneticPr fontId="3"/>
  </si>
  <si>
    <t>４月上旬</t>
    <rPh sb="1" eb="2">
      <t>ガツ</t>
    </rPh>
    <rPh sb="2" eb="4">
      <t>ジョウジュン</t>
    </rPh>
    <phoneticPr fontId="3"/>
  </si>
  <si>
    <t>４月中旬</t>
    <rPh sb="1" eb="2">
      <t>ガツ</t>
    </rPh>
    <rPh sb="2" eb="4">
      <t>チュウジュン</t>
    </rPh>
    <phoneticPr fontId="3"/>
  </si>
  <si>
    <t>４月下旬</t>
    <rPh sb="1" eb="2">
      <t>ガツ</t>
    </rPh>
    <rPh sb="2" eb="4">
      <t>ゲジュン</t>
    </rPh>
    <phoneticPr fontId="3"/>
  </si>
  <si>
    <t>４月</t>
    <rPh sb="1" eb="2">
      <t>ガツ</t>
    </rPh>
    <phoneticPr fontId="3"/>
  </si>
  <si>
    <t>実績</t>
    <rPh sb="0" eb="2">
      <t>ジッセキ</t>
    </rPh>
    <phoneticPr fontId="3"/>
  </si>
  <si>
    <t>５月</t>
  </si>
  <si>
    <t>５月月間</t>
    <rPh sb="1" eb="2">
      <t>ガツ</t>
    </rPh>
    <rPh sb="2" eb="4">
      <t>ゲッカン</t>
    </rPh>
    <phoneticPr fontId="3"/>
  </si>
  <si>
    <t>５月上旬</t>
    <rPh sb="1" eb="2">
      <t>ガツ</t>
    </rPh>
    <rPh sb="2" eb="4">
      <t>ジョウジュン</t>
    </rPh>
    <phoneticPr fontId="3"/>
  </si>
  <si>
    <t>５月中旬</t>
    <rPh sb="1" eb="2">
      <t>ガツ</t>
    </rPh>
    <rPh sb="2" eb="4">
      <t>チュウジュン</t>
    </rPh>
    <phoneticPr fontId="3"/>
  </si>
  <si>
    <t>５月下旬</t>
    <rPh sb="1" eb="2">
      <t>ガツ</t>
    </rPh>
    <rPh sb="2" eb="4">
      <t>ゲジュン</t>
    </rPh>
    <phoneticPr fontId="3"/>
  </si>
  <si>
    <t>６月</t>
  </si>
  <si>
    <t>６月月間</t>
    <rPh sb="1" eb="2">
      <t>ガツ</t>
    </rPh>
    <rPh sb="2" eb="4">
      <t>ゲッカン</t>
    </rPh>
    <phoneticPr fontId="3"/>
  </si>
  <si>
    <t>６月上旬</t>
    <rPh sb="1" eb="2">
      <t>ガツ</t>
    </rPh>
    <rPh sb="2" eb="4">
      <t>ジョウジュン</t>
    </rPh>
    <phoneticPr fontId="3"/>
  </si>
  <si>
    <t>６月中旬</t>
    <rPh sb="1" eb="2">
      <t>ガツ</t>
    </rPh>
    <rPh sb="2" eb="4">
      <t>チュウジュン</t>
    </rPh>
    <phoneticPr fontId="3"/>
  </si>
  <si>
    <t>６月下旬</t>
    <rPh sb="1" eb="2">
      <t>ガツ</t>
    </rPh>
    <rPh sb="2" eb="4">
      <t>ゲジュン</t>
    </rPh>
    <phoneticPr fontId="3"/>
  </si>
  <si>
    <t>７月</t>
  </si>
  <si>
    <t>７月月間</t>
    <rPh sb="1" eb="2">
      <t>ガツ</t>
    </rPh>
    <rPh sb="2" eb="4">
      <t>ゲッカン</t>
    </rPh>
    <phoneticPr fontId="3"/>
  </si>
  <si>
    <t>７月上旬</t>
    <rPh sb="1" eb="2">
      <t>ガツ</t>
    </rPh>
    <rPh sb="2" eb="4">
      <t>ジョウジュン</t>
    </rPh>
    <phoneticPr fontId="3"/>
  </si>
  <si>
    <t>７月中旬</t>
    <rPh sb="1" eb="2">
      <t>ガツ</t>
    </rPh>
    <rPh sb="2" eb="4">
      <t>チュウジュン</t>
    </rPh>
    <phoneticPr fontId="3"/>
  </si>
  <si>
    <t>７月下旬</t>
    <rPh sb="1" eb="2">
      <t>ガツ</t>
    </rPh>
    <rPh sb="2" eb="4">
      <t>ゲジュン</t>
    </rPh>
    <phoneticPr fontId="3"/>
  </si>
  <si>
    <t>８月</t>
  </si>
  <si>
    <t>８月月間</t>
    <rPh sb="1" eb="2">
      <t>ガツ</t>
    </rPh>
    <rPh sb="2" eb="4">
      <t>ゲッカン</t>
    </rPh>
    <phoneticPr fontId="3"/>
  </si>
  <si>
    <t>８月上旬</t>
    <rPh sb="1" eb="2">
      <t>ガツ</t>
    </rPh>
    <rPh sb="2" eb="4">
      <t>ジョウジュン</t>
    </rPh>
    <phoneticPr fontId="3"/>
  </si>
  <si>
    <t>８月中旬</t>
    <rPh sb="1" eb="2">
      <t>ガツ</t>
    </rPh>
    <rPh sb="2" eb="4">
      <t>チュウジュン</t>
    </rPh>
    <phoneticPr fontId="3"/>
  </si>
  <si>
    <t>８月下旬</t>
    <rPh sb="1" eb="2">
      <t>ガツ</t>
    </rPh>
    <rPh sb="2" eb="4">
      <t>ゲジュン</t>
    </rPh>
    <phoneticPr fontId="3"/>
  </si>
  <si>
    <t>９月</t>
  </si>
  <si>
    <t>９月月間</t>
    <rPh sb="1" eb="2">
      <t>ガツ</t>
    </rPh>
    <rPh sb="2" eb="4">
      <t>ゲッカン</t>
    </rPh>
    <phoneticPr fontId="3"/>
  </si>
  <si>
    <t>９月上旬</t>
    <rPh sb="1" eb="2">
      <t>ガツ</t>
    </rPh>
    <rPh sb="2" eb="4">
      <t>ジョウジュン</t>
    </rPh>
    <phoneticPr fontId="3"/>
  </si>
  <si>
    <t>９月中旬</t>
    <rPh sb="1" eb="2">
      <t>ガツ</t>
    </rPh>
    <rPh sb="2" eb="4">
      <t>チュウジュン</t>
    </rPh>
    <phoneticPr fontId="3"/>
  </si>
  <si>
    <t>９月下旬</t>
    <rPh sb="1" eb="2">
      <t>ガツ</t>
    </rPh>
    <rPh sb="2" eb="4">
      <t>ゲジュン</t>
    </rPh>
    <phoneticPr fontId="3"/>
  </si>
  <si>
    <t>１月</t>
  </si>
  <si>
    <t>２月</t>
  </si>
  <si>
    <t>３月</t>
  </si>
  <si>
    <t>１月月間</t>
    <rPh sb="1" eb="2">
      <t>ガツ</t>
    </rPh>
    <rPh sb="2" eb="4">
      <t>ゲッカン</t>
    </rPh>
    <phoneticPr fontId="3"/>
  </si>
  <si>
    <t>２月月間</t>
    <rPh sb="1" eb="2">
      <t>ガツ</t>
    </rPh>
    <rPh sb="2" eb="4">
      <t>ゲッカン</t>
    </rPh>
    <phoneticPr fontId="3"/>
  </si>
  <si>
    <t>３月月間</t>
    <rPh sb="1" eb="2">
      <t>ガツ</t>
    </rPh>
    <rPh sb="2" eb="4">
      <t>ゲッカン</t>
    </rPh>
    <phoneticPr fontId="3"/>
  </si>
  <si>
    <t>１月上旬</t>
    <rPh sb="1" eb="2">
      <t>ガツ</t>
    </rPh>
    <rPh sb="2" eb="4">
      <t>ジョウジュン</t>
    </rPh>
    <phoneticPr fontId="3"/>
  </si>
  <si>
    <t>１月中旬</t>
    <rPh sb="1" eb="2">
      <t>ガツ</t>
    </rPh>
    <rPh sb="2" eb="4">
      <t>チュウジュン</t>
    </rPh>
    <phoneticPr fontId="3"/>
  </si>
  <si>
    <t>１月下旬</t>
    <rPh sb="1" eb="2">
      <t>ガツ</t>
    </rPh>
    <rPh sb="2" eb="4">
      <t>ゲジュン</t>
    </rPh>
    <phoneticPr fontId="3"/>
  </si>
  <si>
    <t>２月上旬</t>
    <rPh sb="1" eb="2">
      <t>ガツ</t>
    </rPh>
    <rPh sb="2" eb="4">
      <t>ジョウジュン</t>
    </rPh>
    <phoneticPr fontId="3"/>
  </si>
  <si>
    <t>２月中旬</t>
    <rPh sb="1" eb="2">
      <t>ガツ</t>
    </rPh>
    <rPh sb="2" eb="4">
      <t>チュウジュン</t>
    </rPh>
    <phoneticPr fontId="3"/>
  </si>
  <si>
    <t>２月下旬</t>
    <rPh sb="1" eb="2">
      <t>ガツ</t>
    </rPh>
    <rPh sb="2" eb="4">
      <t>ゲジュン</t>
    </rPh>
    <phoneticPr fontId="3"/>
  </si>
  <si>
    <t>３月上旬</t>
    <rPh sb="1" eb="2">
      <t>ガツ</t>
    </rPh>
    <rPh sb="2" eb="4">
      <t>ジョウジュン</t>
    </rPh>
    <phoneticPr fontId="3"/>
  </si>
  <si>
    <t>３月中旬</t>
    <rPh sb="1" eb="2">
      <t>ガツ</t>
    </rPh>
    <rPh sb="2" eb="4">
      <t>チュウジュン</t>
    </rPh>
    <phoneticPr fontId="3"/>
  </si>
  <si>
    <t>３月下旬</t>
    <rPh sb="1" eb="2">
      <t>ガツ</t>
    </rPh>
    <rPh sb="2" eb="4">
      <t>ゲジュン</t>
    </rPh>
    <phoneticPr fontId="3"/>
  </si>
  <si>
    <t>10月月間</t>
    <rPh sb="2" eb="3">
      <t>ガツ</t>
    </rPh>
    <rPh sb="3" eb="5">
      <t>ゲッカン</t>
    </rPh>
    <phoneticPr fontId="3"/>
  </si>
  <si>
    <t>11月月間</t>
    <rPh sb="2" eb="3">
      <t>ガツ</t>
    </rPh>
    <rPh sb="3" eb="5">
      <t>ゲッカン</t>
    </rPh>
    <phoneticPr fontId="3"/>
  </si>
  <si>
    <t>12月月間</t>
    <rPh sb="2" eb="3">
      <t>ガツ</t>
    </rPh>
    <rPh sb="3" eb="5">
      <t>ゲッカン</t>
    </rPh>
    <phoneticPr fontId="3"/>
  </si>
  <si>
    <t>10月上旬</t>
    <rPh sb="2" eb="3">
      <t>ガツ</t>
    </rPh>
    <rPh sb="3" eb="5">
      <t>ジョウジュン</t>
    </rPh>
    <phoneticPr fontId="3"/>
  </si>
  <si>
    <t>10月中旬</t>
    <rPh sb="2" eb="3">
      <t>ガツ</t>
    </rPh>
    <rPh sb="3" eb="5">
      <t>チュウジュン</t>
    </rPh>
    <phoneticPr fontId="3"/>
  </si>
  <si>
    <t>10月下旬</t>
    <rPh sb="2" eb="3">
      <t>ガツ</t>
    </rPh>
    <rPh sb="3" eb="5">
      <t>ゲジュン</t>
    </rPh>
    <phoneticPr fontId="3"/>
  </si>
  <si>
    <t>11月上旬</t>
    <rPh sb="2" eb="3">
      <t>ガツ</t>
    </rPh>
    <rPh sb="3" eb="5">
      <t>ジョウジュン</t>
    </rPh>
    <phoneticPr fontId="3"/>
  </si>
  <si>
    <t>11月中旬</t>
    <rPh sb="2" eb="3">
      <t>ガツ</t>
    </rPh>
    <rPh sb="3" eb="5">
      <t>チュウジュン</t>
    </rPh>
    <phoneticPr fontId="3"/>
  </si>
  <si>
    <t>11月下旬</t>
    <rPh sb="2" eb="3">
      <t>ガツ</t>
    </rPh>
    <rPh sb="3" eb="5">
      <t>ゲジュン</t>
    </rPh>
    <phoneticPr fontId="3"/>
  </si>
  <si>
    <t>12月上旬</t>
    <rPh sb="2" eb="3">
      <t>ガツ</t>
    </rPh>
    <rPh sb="3" eb="5">
      <t>ジョウジュン</t>
    </rPh>
    <phoneticPr fontId="3"/>
  </si>
  <si>
    <t>12月中旬</t>
    <rPh sb="2" eb="3">
      <t>ガツ</t>
    </rPh>
    <rPh sb="3" eb="5">
      <t>チュウジュン</t>
    </rPh>
    <phoneticPr fontId="3"/>
  </si>
  <si>
    <t>12月下旬</t>
    <rPh sb="2" eb="3">
      <t>ガツ</t>
    </rPh>
    <rPh sb="3" eb="5">
      <t>ゲジュン</t>
    </rPh>
    <phoneticPr fontId="3"/>
  </si>
  <si>
    <t>合計</t>
    <rPh sb="0" eb="2">
      <t>ゴウケイ</t>
    </rPh>
    <phoneticPr fontId="3"/>
  </si>
  <si>
    <t>10月</t>
    <phoneticPr fontId="3"/>
  </si>
  <si>
    <t>11月</t>
    <phoneticPr fontId="3"/>
  </si>
  <si>
    <t>12月</t>
    <phoneticPr fontId="3"/>
  </si>
  <si>
    <t>航空旅客輸送実績</t>
    <phoneticPr fontId="3"/>
  </si>
  <si>
    <t>航空旅客輸送実績</t>
    <rPh sb="0" eb="2">
      <t>コウクウ</t>
    </rPh>
    <rPh sb="2" eb="4">
      <t>リョキャク</t>
    </rPh>
    <rPh sb="4" eb="6">
      <t>ユソウ</t>
    </rPh>
    <rPh sb="6" eb="8">
      <t>ジッセキ</t>
    </rPh>
    <phoneticPr fontId="4"/>
  </si>
  <si>
    <t>提供座席数</t>
    <rPh sb="4" eb="5">
      <t>スウ</t>
    </rPh>
    <phoneticPr fontId="3"/>
  </si>
  <si>
    <t>※上記の各セルをクリックすると、各月・各旬ごとのシートに移動します。</t>
    <rPh sb="1" eb="3">
      <t>ジョウキ</t>
    </rPh>
    <rPh sb="4" eb="5">
      <t>カク</t>
    </rPh>
    <rPh sb="16" eb="18">
      <t>カクツキ</t>
    </rPh>
    <rPh sb="19" eb="20">
      <t>カク</t>
    </rPh>
    <rPh sb="20" eb="21">
      <t>シュン</t>
    </rPh>
    <rPh sb="28" eb="30">
      <t>イドウ</t>
    </rPh>
    <phoneticPr fontId="3"/>
  </si>
  <si>
    <t>※移動後の各シートでは、シート左上の年度の表記をクリックすると、このシートに戻ります。</t>
    <rPh sb="1" eb="4">
      <t>イドウゴ</t>
    </rPh>
    <rPh sb="5" eb="6">
      <t>カク</t>
    </rPh>
    <rPh sb="15" eb="17">
      <t>ヒダリウエ</t>
    </rPh>
    <rPh sb="18" eb="20">
      <t>ネンド</t>
    </rPh>
    <rPh sb="21" eb="23">
      <t>ヒョウキ</t>
    </rPh>
    <rPh sb="38" eb="39">
      <t>モド</t>
    </rPh>
    <phoneticPr fontId="3"/>
  </si>
  <si>
    <t>リンク（路線ごと実績）</t>
    <rPh sb="4" eb="6">
      <t>ロセン</t>
    </rPh>
    <rPh sb="8" eb="10">
      <t>ジッセキ</t>
    </rPh>
    <phoneticPr fontId="3"/>
  </si>
  <si>
    <t>リンク（方面別実績）</t>
    <rPh sb="4" eb="7">
      <t>ホウメンベツ</t>
    </rPh>
    <rPh sb="7" eb="9">
      <t>ジッセキ</t>
    </rPh>
    <phoneticPr fontId="3"/>
  </si>
  <si>
    <t>宮崎(09/11/1～)</t>
  </si>
  <si>
    <t>鹿児島</t>
  </si>
  <si>
    <t>宮崎</t>
  </si>
  <si>
    <t>長崎</t>
  </si>
  <si>
    <t>熊本</t>
  </si>
  <si>
    <t>高松※08年は通年運航</t>
  </si>
  <si>
    <t>広島</t>
  </si>
  <si>
    <t>仙台</t>
  </si>
  <si>
    <t>福岡</t>
  </si>
  <si>
    <t>名古屋</t>
  </si>
  <si>
    <t>東京</t>
  </si>
  <si>
    <t>ＡＮＡ＋ＳＮＡ(b)</t>
  </si>
  <si>
    <t>神戸(07/7/1～10/6/1)</t>
  </si>
  <si>
    <t>伊丹</t>
  </si>
  <si>
    <t>ＪＡＬ＋ＪＴＡ＋ＲＡＣ(a)</t>
  </si>
  <si>
    <t>増減△数</t>
  </si>
  <si>
    <t>比率</t>
  </si>
  <si>
    <t>対前年同月比較</t>
  </si>
  <si>
    <t>輸送実績人数</t>
  </si>
  <si>
    <t>※データは、航空会社のデータ修正等により、過去にさかのぼって変更されることがある。</t>
  </si>
  <si>
    <t>名古屋(11/06/01～)</t>
  </si>
  <si>
    <t>神戸(09/12/25～)</t>
  </si>
  <si>
    <r>
      <t>ＳＫＹ</t>
    </r>
    <r>
      <rPr>
        <b/>
        <sz val="6"/>
        <rFont val="ＭＳ ゴシック"/>
        <family val="3"/>
        <charset val="128"/>
      </rPr>
      <t>（スカイマーク）</t>
    </r>
    <r>
      <rPr>
        <b/>
        <sz val="8"/>
        <rFont val="ＭＳ ゴシック"/>
        <family val="3"/>
        <charset val="128"/>
      </rPr>
      <t xml:space="preserve"> (c)</t>
    </r>
  </si>
  <si>
    <t>ＳＮＡ</t>
  </si>
  <si>
    <t>ＡＮＡ</t>
  </si>
  <si>
    <t>ＲＡＣ</t>
  </si>
  <si>
    <t>ＪＴＡ</t>
  </si>
  <si>
    <t>ＪＡＬ</t>
  </si>
  <si>
    <t>ＳＫＹ</t>
  </si>
  <si>
    <t>①＋②＋③＋④＋⑤</t>
  </si>
  <si>
    <t>平成23年度</t>
    <rPh sb="0" eb="2">
      <t>ヘイセイ</t>
    </rPh>
    <rPh sb="4" eb="6">
      <t>ネンド</t>
    </rPh>
    <phoneticPr fontId="3"/>
  </si>
  <si>
    <t>※ＳＫＹは月間実績のみを集計している。</t>
    <rPh sb="5" eb="7">
      <t>ゲッカンジ</t>
    </rPh>
    <rPh sb="7" eb="9">
      <t>ジッセキシ</t>
    </rPh>
    <rPh sb="12" eb="14">
      <t>シュウケイ</t>
    </rPh>
    <phoneticPr fontId="4"/>
  </si>
  <si>
    <t>※チャーター便など不定期路線は含まない。</t>
    <rPh sb="6" eb="7">
      <t>ビンフ</t>
    </rPh>
    <rPh sb="9" eb="12">
      <t>フテイキロ</t>
    </rPh>
    <rPh sb="12" eb="14">
      <t>ロセンフ</t>
    </rPh>
    <rPh sb="15" eb="16">
      <t>フク</t>
    </rPh>
    <phoneticPr fontId="4"/>
  </si>
  <si>
    <t>※本土発沖縄向け（定期路線、下り便）の航空旅客輸送実績である。</t>
    <rPh sb="1" eb="3">
      <t>ホンドハ</t>
    </rPh>
    <rPh sb="3" eb="4">
      <t>ハツオ</t>
    </rPh>
    <rPh sb="4" eb="6">
      <t>オキナワム</t>
    </rPh>
    <rPh sb="6" eb="7">
      <t>ムテ</t>
    </rPh>
    <rPh sb="9" eb="11">
      <t>テイキロ</t>
    </rPh>
    <rPh sb="11" eb="13">
      <t>ロセンク</t>
    </rPh>
    <rPh sb="14" eb="15">
      <t>クダビ</t>
    </rPh>
    <rPh sb="16" eb="17">
      <t>ビンコ</t>
    </rPh>
    <rPh sb="19" eb="21">
      <t>コウクウリ</t>
    </rPh>
    <rPh sb="21" eb="23">
      <t>リョカクユ</t>
    </rPh>
    <rPh sb="23" eb="25">
      <t>ユソウジ</t>
    </rPh>
    <rPh sb="25" eb="27">
      <t>ジッセキ</t>
    </rPh>
    <phoneticPr fontId="4"/>
  </si>
  <si>
    <t>（沖永良部経由）徳之島（09/06/20～）</t>
    <rPh sb="1" eb="5">
      <t>オキノエラブケ</t>
    </rPh>
    <rPh sb="5" eb="7">
      <t>ケイユト</t>
    </rPh>
    <rPh sb="8" eb="11">
      <t>トクノシマ</t>
    </rPh>
    <phoneticPr fontId="4"/>
  </si>
  <si>
    <t>第一航空（d）</t>
    <rPh sb="0" eb="2">
      <t>ダイイチコ</t>
    </rPh>
    <rPh sb="2" eb="4">
      <t>コウクウ</t>
    </rPh>
    <phoneticPr fontId="4"/>
  </si>
  <si>
    <t>北九州(10/08/10～)</t>
    <rPh sb="0" eb="3">
      <t>キタキュウシュウ</t>
    </rPh>
    <phoneticPr fontId="4"/>
  </si>
  <si>
    <t>福岡</t>
    <rPh sb="0" eb="1">
      <t>フクオカ</t>
    </rPh>
    <phoneticPr fontId="4"/>
  </si>
  <si>
    <t>東京(06/9/15～)</t>
    <rPh sb="0" eb="2">
      <t>トウキョウ</t>
    </rPh>
    <phoneticPr fontId="4"/>
  </si>
  <si>
    <r>
      <t>鹿児島(09/2/1～）</t>
    </r>
    <r>
      <rPr>
        <sz val="6"/>
        <rFont val="ＭＳ ゴシック"/>
        <family val="3"/>
        <charset val="128"/>
      </rPr>
      <t>ＡＮＡより移管</t>
    </r>
    <rPh sb="0" eb="3">
      <t>カゴシマ</t>
    </rPh>
    <phoneticPr fontId="4"/>
  </si>
  <si>
    <r>
      <t>長崎(09/2/1～）</t>
    </r>
    <r>
      <rPr>
        <sz val="6"/>
        <rFont val="ＭＳ ゴシック"/>
        <family val="3"/>
        <charset val="128"/>
      </rPr>
      <t>ＡＮＡより移管</t>
    </r>
    <rPh sb="0" eb="2">
      <t>ナガサキイ</t>
    </rPh>
    <rPh sb="16" eb="18">
      <t>イカン</t>
    </rPh>
    <phoneticPr fontId="4"/>
  </si>
  <si>
    <t>熊本(09/11/1～）</t>
  </si>
  <si>
    <r>
      <t>ＳＮＡ</t>
    </r>
    <r>
      <rPr>
        <sz val="6"/>
        <rFont val="ＭＳ ゴシック"/>
        <family val="3"/>
        <charset val="128"/>
      </rPr>
      <t>（スカイネットアジア航空）</t>
    </r>
    <rPh sb="13" eb="15">
      <t>コウクウ</t>
    </rPh>
    <phoneticPr fontId="4"/>
  </si>
  <si>
    <t>関西ー石垣</t>
    <rPh sb="0" eb="2">
      <t>カンサイイ</t>
    </rPh>
    <rPh sb="3" eb="5">
      <t>イシガキ</t>
    </rPh>
    <phoneticPr fontId="4"/>
  </si>
  <si>
    <t>福岡－石垣(09/4/1～09/10/31)</t>
    <rPh sb="0" eb="2">
      <t>フクオカイ</t>
    </rPh>
    <rPh sb="3" eb="5">
      <t>イシガキ</t>
    </rPh>
    <phoneticPr fontId="4"/>
  </si>
  <si>
    <t>静岡（09/06/04～）</t>
    <rPh sb="0" eb="2">
      <t>シズオカ</t>
    </rPh>
    <phoneticPr fontId="4"/>
  </si>
  <si>
    <t>新潟※2008年は6月～9月運休</t>
    <rPh sb="0" eb="2">
      <t>ニイガタネ</t>
    </rPh>
    <rPh sb="7" eb="8">
      <t>ネンガ</t>
    </rPh>
    <rPh sb="10" eb="11">
      <t>ガツガ</t>
    </rPh>
    <rPh sb="13" eb="14">
      <t>ガツウ</t>
    </rPh>
    <rPh sb="14" eb="16">
      <t>ウンキュウ</t>
    </rPh>
    <phoneticPr fontId="4"/>
  </si>
  <si>
    <t>神戸(06/02/16～)</t>
    <rPh sb="0" eb="2">
      <t>コウベ</t>
    </rPh>
    <phoneticPr fontId="4"/>
  </si>
  <si>
    <t>関西</t>
    <rPh sb="0" eb="1">
      <t>カンサイ</t>
    </rPh>
    <phoneticPr fontId="4"/>
  </si>
  <si>
    <t>伊丹</t>
    <rPh sb="0" eb="1">
      <t>イタミ</t>
    </rPh>
    <phoneticPr fontId="4"/>
  </si>
  <si>
    <t>成田(06/11/1～）</t>
    <rPh sb="0" eb="2">
      <t>ナリタ</t>
    </rPh>
    <phoneticPr fontId="4"/>
  </si>
  <si>
    <r>
      <t>ＡＮＡ</t>
    </r>
    <r>
      <rPr>
        <sz val="6"/>
        <rFont val="ＭＳ ゴシック"/>
        <family val="3"/>
        <charset val="128"/>
      </rPr>
      <t>（全日空）</t>
    </r>
    <rPh sb="4" eb="5">
      <t>ゼンビ</t>
    </rPh>
    <rPh sb="5" eb="6">
      <t>ビソ</t>
    </rPh>
    <rPh sb="6" eb="7">
      <t>ソラ</t>
    </rPh>
    <phoneticPr fontId="4"/>
  </si>
  <si>
    <t>奄美</t>
    <rPh sb="0" eb="1">
      <t>アマミ</t>
    </rPh>
    <phoneticPr fontId="4"/>
  </si>
  <si>
    <t>与論</t>
    <rPh sb="0" eb="1">
      <t>ヨロン</t>
    </rPh>
    <phoneticPr fontId="4"/>
  </si>
  <si>
    <r>
      <t>ＲＡＣ</t>
    </r>
    <r>
      <rPr>
        <sz val="6"/>
        <rFont val="ＭＳ ゴシック"/>
        <family val="3"/>
        <charset val="128"/>
      </rPr>
      <t>（琉球エアコミューター）</t>
    </r>
    <rPh sb="4" eb="6">
      <t>リュウキュウ</t>
    </rPh>
    <phoneticPr fontId="4"/>
  </si>
  <si>
    <t>名古屋</t>
    <rPh sb="0" eb="2">
      <t>ナゴヤ</t>
    </rPh>
    <phoneticPr fontId="4"/>
  </si>
  <si>
    <t>北九州（06/3/16～10/5/6）</t>
    <rPh sb="0" eb="3">
      <t>キタキュウシュウ</t>
    </rPh>
    <phoneticPr fontId="4"/>
  </si>
  <si>
    <t>小松</t>
    <rPh sb="0" eb="1">
      <t>コマツ</t>
    </rPh>
    <phoneticPr fontId="4"/>
  </si>
  <si>
    <t>福島</t>
    <rPh sb="0" eb="1">
      <t>フクシマ</t>
    </rPh>
    <phoneticPr fontId="4"/>
  </si>
  <si>
    <t>岡山</t>
    <rPh sb="0" eb="1">
      <t>オカヤマ</t>
    </rPh>
    <phoneticPr fontId="4"/>
  </si>
  <si>
    <t>高知</t>
    <rPh sb="0" eb="1">
      <t>コウチ</t>
    </rPh>
    <phoneticPr fontId="4"/>
  </si>
  <si>
    <t>松山</t>
    <rPh sb="0" eb="1">
      <t>マツヤマ</t>
    </rPh>
    <phoneticPr fontId="4"/>
  </si>
  <si>
    <t>名古屋－石垣(09/2/1～)</t>
    <rPh sb="0" eb="3">
      <t>ナゴヤイ</t>
    </rPh>
    <rPh sb="4" eb="6">
      <t>イシガキ</t>
    </rPh>
    <phoneticPr fontId="4"/>
  </si>
  <si>
    <t>神戸－石垣(07/7/1～10/6/1)</t>
    <rPh sb="0" eb="2">
      <t>コウベイ</t>
    </rPh>
    <rPh sb="3" eb="5">
      <t>イシガキ</t>
    </rPh>
    <phoneticPr fontId="4"/>
  </si>
  <si>
    <t>関西－石垣</t>
    <rPh sb="0" eb="2">
      <t>カンサイイ</t>
    </rPh>
    <rPh sb="3" eb="5">
      <t>イシガキ</t>
    </rPh>
    <phoneticPr fontId="4"/>
  </si>
  <si>
    <t>東京－久米島（夏期季節運航）</t>
    <rPh sb="0" eb="2">
      <t>トウキョウク</t>
    </rPh>
    <rPh sb="3" eb="6">
      <t>クメジマカ</t>
    </rPh>
    <rPh sb="7" eb="9">
      <t>カキキ</t>
    </rPh>
    <rPh sb="9" eb="11">
      <t>キセツウ</t>
    </rPh>
    <rPh sb="11" eb="13">
      <t>ウンコウ</t>
    </rPh>
    <phoneticPr fontId="4"/>
  </si>
  <si>
    <t>東京－宮古</t>
    <rPh sb="0" eb="2">
      <t>トウキョウミ</t>
    </rPh>
    <rPh sb="3" eb="5">
      <t>ミヤコ</t>
    </rPh>
    <phoneticPr fontId="4"/>
  </si>
  <si>
    <t>東京－石垣</t>
    <rPh sb="0" eb="2">
      <t>トウキョウイ</t>
    </rPh>
    <rPh sb="3" eb="5">
      <t>イシガキ</t>
    </rPh>
    <phoneticPr fontId="4"/>
  </si>
  <si>
    <r>
      <t>東京（08/7/1～）</t>
    </r>
    <r>
      <rPr>
        <sz val="6"/>
        <rFont val="ＭＳ ゴシック"/>
        <family val="3"/>
        <charset val="128"/>
      </rPr>
      <t>ＪＡＬに移管</t>
    </r>
    <rPh sb="0" eb="2">
      <t>トウキョウ</t>
    </rPh>
    <phoneticPr fontId="4"/>
  </si>
  <si>
    <r>
      <t>ＪＴＡ</t>
    </r>
    <r>
      <rPr>
        <sz val="6"/>
        <rFont val="ＭＳ ゴシック"/>
        <family val="3"/>
        <charset val="128"/>
      </rPr>
      <t>（日本トランスオーシャン航空）</t>
    </r>
    <rPh sb="4" eb="6">
      <t>ニホンコ</t>
    </rPh>
    <rPh sb="15" eb="17">
      <t>コウクウ</t>
    </rPh>
    <phoneticPr fontId="4"/>
  </si>
  <si>
    <t>花巻（３月期間運航）</t>
    <rPh sb="0" eb="2">
      <t>ハナマキガ</t>
    </rPh>
    <rPh sb="4" eb="5">
      <t>ガツキ</t>
    </rPh>
    <rPh sb="5" eb="7">
      <t>キカンウ</t>
    </rPh>
    <rPh sb="7" eb="9">
      <t>ウンコウ</t>
    </rPh>
    <phoneticPr fontId="4"/>
  </si>
  <si>
    <r>
      <t>神戸（08/7/1～）</t>
    </r>
    <r>
      <rPr>
        <sz val="6"/>
        <rFont val="ＭＳ ゴシック"/>
        <family val="3"/>
        <charset val="128"/>
      </rPr>
      <t>ＪＴＡに移管</t>
    </r>
    <rPh sb="0" eb="2">
      <t>コウベイ</t>
    </rPh>
    <rPh sb="15" eb="17">
      <t>イカン</t>
    </rPh>
    <phoneticPr fontId="4"/>
  </si>
  <si>
    <t>仙台（～08/12/18まで冬季運航）</t>
    <rPh sb="0" eb="2">
      <t>センダイト</t>
    </rPh>
    <rPh sb="14" eb="16">
      <t>トウキウ</t>
    </rPh>
    <rPh sb="16" eb="18">
      <t>ウンコウ</t>
    </rPh>
    <phoneticPr fontId="4"/>
  </si>
  <si>
    <t>成田（10/1/5～）</t>
    <rPh sb="0" eb="2">
      <t>ナリタ</t>
    </rPh>
    <phoneticPr fontId="4"/>
  </si>
  <si>
    <r>
      <t>ＪＡＬ</t>
    </r>
    <r>
      <rPr>
        <sz val="6"/>
        <rFont val="ＭＳ ゴシック"/>
        <family val="3"/>
        <charset val="128"/>
      </rPr>
      <t>（日本航空）</t>
    </r>
    <rPh sb="4" eb="6">
      <t>ニホンコ</t>
    </rPh>
    <rPh sb="6" eb="8">
      <t>コウクウ</t>
    </rPh>
    <phoneticPr fontId="4"/>
  </si>
  <si>
    <t>合計 a+b+c+d</t>
  </si>
  <si>
    <t>(10'4/1～30)</t>
  </si>
  <si>
    <t>(11'4/1～30)</t>
  </si>
  <si>
    <t>利　用　率</t>
    <rPh sb="0" eb="4">
      <t>リヨウリツ</t>
    </rPh>
    <phoneticPr fontId="4"/>
  </si>
  <si>
    <t>提供座席数</t>
    <rPh sb="0" eb="2">
      <t>テイキョウザ</t>
    </rPh>
    <rPh sb="2" eb="5">
      <t>ザセキスウ</t>
    </rPh>
    <phoneticPr fontId="4"/>
  </si>
  <si>
    <t>※データは、航空会社のデータ修正等により、過去にさかのぼって変更されることがある。</t>
    <rPh sb="6" eb="8">
      <t>コウクウガ</t>
    </rPh>
    <rPh sb="8" eb="10">
      <t>ガイシャシ</t>
    </rPh>
    <rPh sb="14" eb="16">
      <t>シュウセイナ</t>
    </rPh>
    <rPh sb="16" eb="17">
      <t>ナドカ</t>
    </rPh>
    <rPh sb="21" eb="23">
      <t>カコヘ</t>
    </rPh>
    <rPh sb="30" eb="32">
      <t>ヘンコウ</t>
    </rPh>
    <phoneticPr fontId="4"/>
  </si>
  <si>
    <t>(10'4/1～10)</t>
  </si>
  <si>
    <t>(11'4/1～10)</t>
  </si>
  <si>
    <t>福岡(09/3/7～)</t>
    <rPh sb="0" eb="2">
      <t>フクオカ</t>
    </rPh>
    <phoneticPr fontId="4"/>
  </si>
  <si>
    <t>(10'4/11～20)</t>
  </si>
  <si>
    <t>(11'4/11～20)</t>
  </si>
  <si>
    <t>(10'4/21～30)</t>
  </si>
  <si>
    <t>(11'4/21～30)</t>
  </si>
  <si>
    <t>(10'5/1～31)</t>
  </si>
  <si>
    <t>(11'5/1～31)</t>
  </si>
  <si>
    <t>(10'5/1～10)</t>
  </si>
  <si>
    <t>(11'5/1～10)</t>
  </si>
  <si>
    <t>(10'5/11～20)</t>
  </si>
  <si>
    <t>(11'5/11～20)</t>
  </si>
  <si>
    <t>(10'5/21～31)</t>
  </si>
  <si>
    <t>(11'5/21～31)</t>
  </si>
  <si>
    <t>第一航空</t>
    <rPh sb="0" eb="1">
      <t>ダイイ</t>
    </rPh>
    <rPh sb="1" eb="2">
      <t>イチコ</t>
    </rPh>
    <rPh sb="2" eb="4">
      <t>コウクウ</t>
    </rPh>
    <phoneticPr fontId="7"/>
  </si>
  <si>
    <t>⑤その他方面</t>
    <rPh sb="3" eb="4">
      <t>タホ</t>
    </rPh>
    <rPh sb="4" eb="6">
      <t>ホウメン</t>
    </rPh>
    <phoneticPr fontId="7"/>
  </si>
  <si>
    <t>④名古屋方面</t>
    <rPh sb="1" eb="4">
      <t>ナゴヤホ</t>
    </rPh>
    <rPh sb="4" eb="6">
      <t>ホウメン</t>
    </rPh>
    <phoneticPr fontId="7"/>
  </si>
  <si>
    <t>（福岡、北九州）</t>
    <rPh sb="1" eb="3">
      <t>フクオカキ</t>
    </rPh>
    <rPh sb="4" eb="7">
      <t>キタキュウシュウ</t>
    </rPh>
    <phoneticPr fontId="7"/>
  </si>
  <si>
    <t>③福岡方面</t>
    <rPh sb="1" eb="3">
      <t>フクオカホ</t>
    </rPh>
    <rPh sb="3" eb="5">
      <t>ホウメン</t>
    </rPh>
    <phoneticPr fontId="7"/>
  </si>
  <si>
    <t>（関西、伊丹、神戸）</t>
    <rPh sb="1" eb="3">
      <t>カンサイイ</t>
    </rPh>
    <rPh sb="4" eb="6">
      <t>イタミコ</t>
    </rPh>
    <rPh sb="7" eb="9">
      <t>コウベ</t>
    </rPh>
    <phoneticPr fontId="7"/>
  </si>
  <si>
    <t>②関西方面</t>
    <rPh sb="1" eb="3">
      <t>カンサイホ</t>
    </rPh>
    <rPh sb="3" eb="5">
      <t>ホウメン</t>
    </rPh>
    <phoneticPr fontId="7"/>
  </si>
  <si>
    <t>（羽田、成田）</t>
    <rPh sb="1" eb="3">
      <t>ハネダナ</t>
    </rPh>
    <rPh sb="4" eb="6">
      <t>ナリタ</t>
    </rPh>
    <phoneticPr fontId="7"/>
  </si>
  <si>
    <t>①東京方面</t>
    <rPh sb="1" eb="3">
      <t>トウキョウホ</t>
    </rPh>
    <rPh sb="3" eb="5">
      <t>ホウメン</t>
    </rPh>
    <phoneticPr fontId="7"/>
  </si>
  <si>
    <t>合　　　　　計</t>
    <rPh sb="0" eb="1">
      <t>ゴウケ</t>
    </rPh>
    <rPh sb="6" eb="7">
      <t>ケイ</t>
    </rPh>
    <phoneticPr fontId="7"/>
  </si>
  <si>
    <t>増減△数</t>
    <rPh sb="0" eb="2">
      <t>ゾウゲンス</t>
    </rPh>
    <rPh sb="3" eb="4">
      <t>スウ</t>
    </rPh>
    <phoneticPr fontId="7"/>
  </si>
  <si>
    <t>比率</t>
    <rPh sb="0" eb="1">
      <t>ヒリツ</t>
    </rPh>
    <phoneticPr fontId="7"/>
  </si>
  <si>
    <t>対前年同月比較</t>
    <rPh sb="0" eb="1">
      <t>タイゼ</t>
    </rPh>
    <rPh sb="1" eb="3">
      <t>ゼンネンド</t>
    </rPh>
    <rPh sb="3" eb="5">
      <t>ドウゲツヒ</t>
    </rPh>
    <rPh sb="5" eb="7">
      <t>ヒカク</t>
    </rPh>
    <phoneticPr fontId="7"/>
  </si>
  <si>
    <t>10.5月</t>
  </si>
  <si>
    <t>11.5月</t>
  </si>
  <si>
    <t>10.5月</t>
    <rPh sb="4" eb="5">
      <t>ガツ</t>
    </rPh>
    <phoneticPr fontId="7"/>
  </si>
  <si>
    <t>11.5月</t>
    <rPh sb="4" eb="5">
      <t>ガツ</t>
    </rPh>
    <phoneticPr fontId="7"/>
  </si>
  <si>
    <t>提供座席数</t>
    <rPh sb="0" eb="2">
      <t>テイキョウザ</t>
    </rPh>
    <rPh sb="2" eb="5">
      <t>ザセキスウ</t>
    </rPh>
    <phoneticPr fontId="7"/>
  </si>
  <si>
    <t>輸送実績人数</t>
    <rPh sb="0" eb="2">
      <t>ユソウジ</t>
    </rPh>
    <rPh sb="2" eb="4">
      <t>ジッセキニ</t>
    </rPh>
    <rPh sb="4" eb="6">
      <t>ニンズウ</t>
    </rPh>
    <phoneticPr fontId="7"/>
  </si>
  <si>
    <t>(10'6/1～30)</t>
  </si>
  <si>
    <t>(11'6/1～30)</t>
  </si>
  <si>
    <t>(10'6/1～10)</t>
  </si>
  <si>
    <t>(11'6/1～10)</t>
  </si>
  <si>
    <t>(10'6/11～20)</t>
  </si>
  <si>
    <t>(11'6/11～20)</t>
  </si>
  <si>
    <t>(10'6/21～30)</t>
  </si>
  <si>
    <t>(11'6/21～30)</t>
  </si>
  <si>
    <t>10.6月</t>
  </si>
  <si>
    <t>11.6月</t>
  </si>
  <si>
    <t>10.6月</t>
    <rPh sb="4" eb="5">
      <t>ガツ</t>
    </rPh>
    <phoneticPr fontId="7"/>
  </si>
  <si>
    <t>11.6月</t>
    <rPh sb="4" eb="5">
      <t>ガツ</t>
    </rPh>
    <phoneticPr fontId="7"/>
  </si>
  <si>
    <t>(10'7/1～31)</t>
  </si>
  <si>
    <t>(11'7/1～31)</t>
  </si>
  <si>
    <t>(10'7/1～10)</t>
  </si>
  <si>
    <t>(11'7/1～10)</t>
  </si>
  <si>
    <t>(10'7/11～20)</t>
  </si>
  <si>
    <t>(11'7/11～20)</t>
  </si>
  <si>
    <t>(10'7/21～31)</t>
  </si>
  <si>
    <t>(11'7/21～31)</t>
  </si>
  <si>
    <t>10.7月</t>
    <rPh sb="4" eb="5">
      <t>ガツ</t>
    </rPh>
    <phoneticPr fontId="7"/>
  </si>
  <si>
    <t>11.7月</t>
    <rPh sb="4" eb="5">
      <t>ガツ</t>
    </rPh>
    <phoneticPr fontId="7"/>
  </si>
  <si>
    <r>
      <t>仙台</t>
    </r>
    <r>
      <rPr>
        <sz val="8"/>
        <color indexed="10"/>
        <rFont val="ＭＳ ゴシック"/>
        <family val="3"/>
        <charset val="128"/>
      </rPr>
      <t>※不定期便</t>
    </r>
    <rPh sb="0" eb="2">
      <t>センダイフ</t>
    </rPh>
    <rPh sb="3" eb="7">
      <t>フテイキビン</t>
    </rPh>
    <phoneticPr fontId="4"/>
  </si>
  <si>
    <t>(10'8/1～31)</t>
  </si>
  <si>
    <t>(11'8/1～31)</t>
  </si>
  <si>
    <t>(10'8/1～10)</t>
  </si>
  <si>
    <t>(11'8/1～10)</t>
  </si>
  <si>
    <t>(10'8/11～20)</t>
  </si>
  <si>
    <t>(11'8/11～20)</t>
  </si>
  <si>
    <t>(10'8/21～31)</t>
  </si>
  <si>
    <t>(11'8/21～31)</t>
  </si>
  <si>
    <t>10.8月</t>
    <rPh sb="4" eb="5">
      <t>ガツ</t>
    </rPh>
    <phoneticPr fontId="7"/>
  </si>
  <si>
    <t>11.8月</t>
    <rPh sb="4" eb="5">
      <t>ガツ</t>
    </rPh>
    <phoneticPr fontId="7"/>
  </si>
  <si>
    <t>北九州(10/08/10～10/31)</t>
    <rPh sb="0" eb="3">
      <t>キタキュウシュウ</t>
    </rPh>
    <phoneticPr fontId="4"/>
  </si>
  <si>
    <t>関西－宮古(11/9/8～11/9/26)</t>
    <rPh sb="0" eb="2">
      <t>カンサイミ</t>
    </rPh>
    <rPh sb="3" eb="5">
      <t>ミヤコ</t>
    </rPh>
    <phoneticPr fontId="4"/>
  </si>
  <si>
    <t>(10'9/1～30)</t>
  </si>
  <si>
    <t>(11'9/1～30)</t>
  </si>
  <si>
    <t>(10'9/1～10)</t>
  </si>
  <si>
    <t>(11'9/1～10)</t>
  </si>
  <si>
    <t>(10'9/11～20)</t>
  </si>
  <si>
    <t>(11'9/11～20)</t>
  </si>
  <si>
    <t>(10'9/21～30)</t>
  </si>
  <si>
    <t>(11'9/21～30)</t>
  </si>
  <si>
    <t>10.9月</t>
    <rPh sb="4" eb="5">
      <t>ガツ</t>
    </rPh>
    <phoneticPr fontId="7"/>
  </si>
  <si>
    <t>11.9月</t>
    <rPh sb="4" eb="5">
      <t>ガツ</t>
    </rPh>
    <phoneticPr fontId="7"/>
  </si>
  <si>
    <t>松山(11/10/30～12/3/24)</t>
    <rPh sb="0" eb="2">
      <t>マツヤマ</t>
    </rPh>
    <phoneticPr fontId="4"/>
  </si>
  <si>
    <t>(10'10/1～30)</t>
  </si>
  <si>
    <t>(11'10/1～30)</t>
  </si>
  <si>
    <t>(10'10/1～10)</t>
  </si>
  <si>
    <t>(11'10/1～10)</t>
  </si>
  <si>
    <t>(10'10/11～20)</t>
  </si>
  <si>
    <t>(11'10/11～20)</t>
  </si>
  <si>
    <t>(10'10/21～30)</t>
  </si>
  <si>
    <t>(11'10/21～30)</t>
  </si>
  <si>
    <t>(10'11/1～30)</t>
  </si>
  <si>
    <t>(11'11/1～30)</t>
  </si>
  <si>
    <t>(10'11/1～10)</t>
  </si>
  <si>
    <t>(11'11/1～10)</t>
  </si>
  <si>
    <t>(10'11/11～20)</t>
  </si>
  <si>
    <t>(11'11/11～20)</t>
  </si>
  <si>
    <t>(10'11/21～30)</t>
  </si>
  <si>
    <t>(11'11/21～30)</t>
  </si>
  <si>
    <t>10.11月</t>
    <rPh sb="5" eb="6">
      <t>ガツ</t>
    </rPh>
    <phoneticPr fontId="7"/>
  </si>
  <si>
    <t>11.11月</t>
    <rPh sb="5" eb="6">
      <t>ガツ</t>
    </rPh>
    <phoneticPr fontId="7"/>
  </si>
  <si>
    <t>成田(10/12/8～)</t>
    <rPh sb="0" eb="2">
      <t>ナリタ</t>
    </rPh>
    <phoneticPr fontId="4"/>
  </si>
  <si>
    <t>(10'12/1～31)</t>
  </si>
  <si>
    <t>(11'12/1～31)</t>
  </si>
  <si>
    <t>(10'12/1～10)</t>
  </si>
  <si>
    <t>(11'12/1～10)</t>
  </si>
  <si>
    <t>(10'12/11～20)</t>
  </si>
  <si>
    <t>(11'12/11～20)</t>
  </si>
  <si>
    <t>(10'12/21～31)</t>
  </si>
  <si>
    <t>(11'12/21～31)</t>
  </si>
  <si>
    <t>10.12月</t>
    <rPh sb="5" eb="6">
      <t>ガツ</t>
    </rPh>
    <phoneticPr fontId="7"/>
  </si>
  <si>
    <t>11.12月</t>
    <rPh sb="5" eb="6">
      <t>ガツ</t>
    </rPh>
    <phoneticPr fontId="7"/>
  </si>
  <si>
    <t>(11'1/1～31)</t>
  </si>
  <si>
    <t>(12'1/1～31)</t>
  </si>
  <si>
    <t>仙台※不定期便</t>
    <rPh sb="0" eb="2">
      <t>センダイフ</t>
    </rPh>
    <rPh sb="3" eb="7">
      <t>フテイキビン</t>
    </rPh>
    <phoneticPr fontId="4"/>
  </si>
  <si>
    <t>(11'1/1～10)</t>
  </si>
  <si>
    <t>(12'1/1～10)</t>
  </si>
  <si>
    <t>(11'1/11～20)</t>
  </si>
  <si>
    <t>(12'1/11～20)</t>
  </si>
  <si>
    <t>(11'1/21～31)</t>
  </si>
  <si>
    <t>(12'1/21～31)</t>
  </si>
  <si>
    <t>12.1月</t>
    <rPh sb="4" eb="5">
      <t>ガツ</t>
    </rPh>
    <phoneticPr fontId="7"/>
  </si>
  <si>
    <t>(11'2/1～29)</t>
  </si>
  <si>
    <t>(12'2/1～29)</t>
  </si>
  <si>
    <t>(11'2/1～10)</t>
  </si>
  <si>
    <t>(12'2/1～10)</t>
  </si>
  <si>
    <t>(11'2/11～20)</t>
  </si>
  <si>
    <t>(12'2/11～20)</t>
  </si>
  <si>
    <t>(11'2/21～29)</t>
  </si>
  <si>
    <t>(12'2/21～29)</t>
  </si>
  <si>
    <t>12.2月</t>
    <rPh sb="4" eb="5">
      <t>ガツ</t>
    </rPh>
    <phoneticPr fontId="7"/>
  </si>
  <si>
    <t>関西(12/3/25～)</t>
    <rPh sb="0" eb="2">
      <t>カンサイ</t>
    </rPh>
    <phoneticPr fontId="4"/>
  </si>
  <si>
    <t>名古屋(11/3/27～)</t>
    <rPh sb="0" eb="3">
      <t>ナゴヤ</t>
    </rPh>
    <phoneticPr fontId="4"/>
  </si>
  <si>
    <t>名古屋－石垣(09/2/1～12/3/24)</t>
    <rPh sb="0" eb="3">
      <t>ナゴヤイ</t>
    </rPh>
    <rPh sb="4" eb="6">
      <t>イシガキ</t>
    </rPh>
    <phoneticPr fontId="4"/>
  </si>
  <si>
    <t>関西－宮古(12/3/8～)</t>
    <rPh sb="0" eb="2">
      <t>カンサイミ</t>
    </rPh>
    <rPh sb="3" eb="5">
      <t>ミヤコ</t>
    </rPh>
    <phoneticPr fontId="4"/>
  </si>
  <si>
    <t>(11'3/1～31)</t>
  </si>
  <si>
    <t>(12'3/1～31)</t>
  </si>
  <si>
    <t>(11'3/1～10)</t>
  </si>
  <si>
    <t>(12'3/1～10)</t>
  </si>
  <si>
    <t>(11'3/11～20)</t>
  </si>
  <si>
    <t>(12'3/11～20)</t>
  </si>
  <si>
    <t>(11'3/21～31)</t>
  </si>
  <si>
    <t>(12'3/21～31)</t>
  </si>
  <si>
    <t>11.3月</t>
    <rPh sb="4" eb="5">
      <t>ガツ</t>
    </rPh>
    <phoneticPr fontId="7"/>
  </si>
  <si>
    <t>12.3月</t>
    <rPh sb="4" eb="5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</si>
</sst>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0.0%"/>
    <numFmt numFmtId="178" formatCode="#,##0;[Red]&quot;△&quot;#,##0"/>
    <numFmt numFmtId="179" formatCode="0.0%;[Red]&quot;△&quot;0.0%"/>
    <numFmt numFmtId="180" formatCode="[Blue]#,##0;[Red]&quot;▲ &quot;#,##0"/>
    <numFmt numFmtId="181" formatCode="#,##0_);[Red]\(#,##0\)"/>
    <numFmt numFmtId="182" formatCode="#,##0_ ;[Red]\-#,##0\ "/>
    <numFmt numFmtId="183" formatCode="#,##0;&quot;▲ &quot;#,##0"/>
  </numFmts>
  <fonts count="23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b/>
      <sz val="8"/>
      <color indexed="14"/>
      <name val="ＭＳ ゴシック"/>
      <family val="3"/>
      <charset val="128"/>
    </font>
    <font>
      <sz val="8"/>
      <color indexed="14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8"/>
      <color indexed="39"/>
      <name val="ＭＳ ゴシック"/>
      <family val="3"/>
      <charset val="128"/>
    </font>
    <font>
      <b/>
      <sz val="6"/>
      <name val="ＭＳ ゴシック"/>
      <family val="3"/>
      <charset val="128"/>
    </font>
    <font>
      <sz val="10.5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color indexed="12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7">
    <xf numFmtId="0" fontId="0" fillId="0" borderId="0"/>
    <xf numFmtId="0" fontId="1" fillId="0" borderId="0">
      <alignment vertical="center"/>
    </xf>
    <xf numFmtId="0" fontId="6" fillId="0" borderId="0"/>
    <xf numFmtId="0" fontId="9" fillId="0" borderId="0" applyNumberForma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82">
    <xf numFmtId="0" fontId="0" fillId="0" borderId="0" xfId="0"/>
    <xf numFmtId="0" fontId="1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10" fillId="0" borderId="0" xfId="0" applyFont="1"/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176" fontId="10" fillId="0" borderId="37" xfId="0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horizontal="right" vertical="center"/>
    </xf>
    <xf numFmtId="0" fontId="11" fillId="0" borderId="37" xfId="3" applyFont="1" applyBorder="1" applyAlignment="1">
      <alignment horizontal="center" vertical="center"/>
    </xf>
    <xf numFmtId="0" fontId="11" fillId="0" borderId="22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1" fillId="0" borderId="16" xfId="3" applyFont="1" applyBorder="1" applyAlignment="1">
      <alignment horizontal="center" vertical="center"/>
    </xf>
    <xf numFmtId="0" fontId="11" fillId="0" borderId="15" xfId="3" applyFont="1" applyBorder="1" applyAlignment="1">
      <alignment horizontal="center" vertical="center"/>
    </xf>
    <xf numFmtId="0" fontId="11" fillId="0" borderId="24" xfId="3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7" fontId="10" fillId="0" borderId="23" xfId="0" applyNumberFormat="1" applyFont="1" applyBorder="1" applyAlignment="1">
      <alignment horizontal="right" vertical="center"/>
    </xf>
    <xf numFmtId="177" fontId="10" fillId="0" borderId="13" xfId="0" applyNumberFormat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3" borderId="33" xfId="0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38" fontId="8" fillId="0" borderId="0" xfId="5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8" fillId="0" borderId="0" xfId="4" applyFont="1" applyAlignment="1">
      <alignment vertical="center"/>
    </xf>
    <xf numFmtId="179" fontId="8" fillId="0" borderId="41" xfId="6" applyNumberFormat="1" applyFont="1" applyFill="1" applyBorder="1" applyAlignment="1">
      <alignment vertical="center"/>
    </xf>
    <xf numFmtId="177" fontId="8" fillId="0" borderId="41" xfId="6" applyNumberFormat="1" applyFont="1" applyFill="1" applyBorder="1" applyAlignment="1">
      <alignment vertical="center"/>
    </xf>
    <xf numFmtId="178" fontId="8" fillId="0" borderId="41" xfId="4" applyNumberFormat="1" applyFont="1" applyFill="1" applyBorder="1" applyAlignment="1">
      <alignment vertical="center"/>
    </xf>
    <xf numFmtId="3" fontId="8" fillId="0" borderId="41" xfId="5" applyNumberFormat="1" applyFont="1" applyFill="1" applyBorder="1" applyAlignment="1">
      <alignment vertical="center"/>
    </xf>
    <xf numFmtId="3" fontId="13" fillId="0" borderId="41" xfId="5" applyNumberFormat="1" applyFont="1" applyFill="1" applyBorder="1" applyAlignment="1">
      <alignment vertical="center"/>
    </xf>
    <xf numFmtId="0" fontId="8" fillId="0" borderId="41" xfId="4" applyFont="1" applyFill="1" applyBorder="1" applyAlignment="1">
      <alignment vertical="center"/>
    </xf>
    <xf numFmtId="179" fontId="8" fillId="0" borderId="38" xfId="6" applyNumberFormat="1" applyFont="1" applyFill="1" applyBorder="1" applyAlignment="1">
      <alignment vertical="center"/>
    </xf>
    <xf numFmtId="177" fontId="8" fillId="0" borderId="38" xfId="6" applyNumberFormat="1" applyFont="1" applyFill="1" applyBorder="1" applyAlignment="1">
      <alignment vertical="center"/>
    </xf>
    <xf numFmtId="178" fontId="8" fillId="0" borderId="38" xfId="4" applyNumberFormat="1" applyFont="1" applyFill="1" applyBorder="1" applyAlignment="1">
      <alignment vertical="center"/>
    </xf>
    <xf numFmtId="3" fontId="8" fillId="0" borderId="38" xfId="5" applyNumberFormat="1" applyFont="1" applyFill="1" applyBorder="1" applyAlignment="1">
      <alignment vertical="center"/>
    </xf>
    <xf numFmtId="3" fontId="13" fillId="0" borderId="38" xfId="5" applyNumberFormat="1" applyFont="1" applyFill="1" applyBorder="1" applyAlignment="1">
      <alignment vertical="center"/>
    </xf>
    <xf numFmtId="0" fontId="8" fillId="0" borderId="42" xfId="4" applyFont="1" applyFill="1" applyBorder="1" applyAlignment="1">
      <alignment vertical="center"/>
    </xf>
    <xf numFmtId="0" fontId="8" fillId="0" borderId="38" xfId="4" applyFont="1" applyFill="1" applyBorder="1" applyAlignment="1">
      <alignment vertical="center"/>
    </xf>
    <xf numFmtId="179" fontId="8" fillId="0" borderId="36" xfId="6" applyNumberFormat="1" applyFont="1" applyFill="1" applyBorder="1" applyAlignment="1">
      <alignment vertical="center"/>
    </xf>
    <xf numFmtId="177" fontId="8" fillId="0" borderId="36" xfId="6" applyNumberFormat="1" applyFont="1" applyFill="1" applyBorder="1" applyAlignment="1">
      <alignment vertical="center"/>
    </xf>
    <xf numFmtId="178" fontId="8" fillId="0" borderId="36" xfId="4" applyNumberFormat="1" applyFont="1" applyFill="1" applyBorder="1" applyAlignment="1">
      <alignment vertical="center"/>
    </xf>
    <xf numFmtId="3" fontId="8" fillId="0" borderId="36" xfId="5" applyNumberFormat="1" applyFont="1" applyFill="1" applyBorder="1" applyAlignment="1">
      <alignment vertical="center"/>
    </xf>
    <xf numFmtId="3" fontId="13" fillId="0" borderId="36" xfId="5" applyNumberFormat="1" applyFont="1" applyFill="1" applyBorder="1" applyAlignment="1">
      <alignment vertical="center"/>
    </xf>
    <xf numFmtId="0" fontId="8" fillId="0" borderId="43" xfId="4" applyFont="1" applyFill="1" applyBorder="1" applyAlignment="1">
      <alignment vertical="center"/>
    </xf>
    <xf numFmtId="3" fontId="14" fillId="0" borderId="41" xfId="5" applyNumberFormat="1" applyFont="1" applyFill="1" applyBorder="1" applyAlignment="1">
      <alignment vertical="center"/>
    </xf>
    <xf numFmtId="179" fontId="8" fillId="0" borderId="44" xfId="6" applyNumberFormat="1" applyFont="1" applyFill="1" applyBorder="1" applyAlignment="1">
      <alignment vertical="center"/>
    </xf>
    <xf numFmtId="177" fontId="8" fillId="0" borderId="44" xfId="6" applyNumberFormat="1" applyFont="1" applyFill="1" applyBorder="1" applyAlignment="1">
      <alignment vertical="center"/>
    </xf>
    <xf numFmtId="178" fontId="8" fillId="0" borderId="44" xfId="4" applyNumberFormat="1" applyFont="1" applyFill="1" applyBorder="1" applyAlignment="1">
      <alignment vertical="center"/>
    </xf>
    <xf numFmtId="3" fontId="13" fillId="0" borderId="44" xfId="5" applyNumberFormat="1" applyFont="1" applyFill="1" applyBorder="1" applyAlignment="1">
      <alignment vertical="center"/>
    </xf>
    <xf numFmtId="0" fontId="8" fillId="0" borderId="44" xfId="4" applyFont="1" applyFill="1" applyBorder="1" applyAlignment="1">
      <alignment vertical="center"/>
    </xf>
    <xf numFmtId="0" fontId="15" fillId="0" borderId="38" xfId="4" applyFont="1" applyFill="1" applyBorder="1" applyAlignment="1">
      <alignment vertical="center"/>
    </xf>
    <xf numFmtId="3" fontId="8" fillId="0" borderId="44" xfId="5" applyNumberFormat="1" applyFont="1" applyFill="1" applyBorder="1" applyAlignment="1">
      <alignment vertical="center"/>
    </xf>
    <xf numFmtId="177" fontId="8" fillId="0" borderId="42" xfId="6" applyNumberFormat="1" applyFont="1" applyFill="1" applyBorder="1" applyAlignment="1">
      <alignment vertical="center"/>
    </xf>
    <xf numFmtId="0" fontId="15" fillId="0" borderId="44" xfId="4" applyFont="1" applyFill="1" applyBorder="1" applyAlignment="1">
      <alignment vertical="center"/>
    </xf>
    <xf numFmtId="179" fontId="8" fillId="0" borderId="45" xfId="6" applyNumberFormat="1" applyFont="1" applyFill="1" applyBorder="1" applyAlignment="1">
      <alignment vertical="center"/>
    </xf>
    <xf numFmtId="177" fontId="8" fillId="0" borderId="45" xfId="6" applyNumberFormat="1" applyFont="1" applyFill="1" applyBorder="1" applyAlignment="1">
      <alignment vertical="center"/>
    </xf>
    <xf numFmtId="178" fontId="8" fillId="0" borderId="45" xfId="4" applyNumberFormat="1" applyFont="1" applyFill="1" applyBorder="1" applyAlignment="1">
      <alignment vertical="center"/>
    </xf>
    <xf numFmtId="177" fontId="8" fillId="0" borderId="46" xfId="6" applyNumberFormat="1" applyFont="1" applyFill="1" applyBorder="1" applyAlignment="1">
      <alignment vertical="center"/>
    </xf>
    <xf numFmtId="177" fontId="8" fillId="0" borderId="47" xfId="6" applyNumberFormat="1" applyFont="1" applyFill="1" applyBorder="1" applyAlignment="1">
      <alignment vertical="center"/>
    </xf>
    <xf numFmtId="3" fontId="8" fillId="0" borderId="42" xfId="5" applyNumberFormat="1" applyFont="1" applyFill="1" applyBorder="1" applyAlignment="1">
      <alignment vertical="center"/>
    </xf>
    <xf numFmtId="178" fontId="8" fillId="0" borderId="42" xfId="4" applyNumberFormat="1" applyFont="1" applyFill="1" applyBorder="1" applyAlignment="1">
      <alignment vertical="center"/>
    </xf>
    <xf numFmtId="178" fontId="8" fillId="0" borderId="46" xfId="4" applyNumberFormat="1" applyFont="1" applyFill="1" applyBorder="1" applyAlignment="1">
      <alignment vertical="center"/>
    </xf>
    <xf numFmtId="3" fontId="13" fillId="0" borderId="48" xfId="5" applyNumberFormat="1" applyFont="1" applyFill="1" applyBorder="1" applyAlignment="1">
      <alignment vertical="center"/>
    </xf>
    <xf numFmtId="178" fontId="8" fillId="0" borderId="47" xfId="4" applyNumberFormat="1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179" fontId="8" fillId="0" borderId="47" xfId="6" applyNumberFormat="1" applyFont="1" applyFill="1" applyBorder="1" applyAlignment="1">
      <alignment vertical="center"/>
    </xf>
    <xf numFmtId="177" fontId="8" fillId="0" borderId="49" xfId="6" applyNumberFormat="1" applyFont="1" applyFill="1" applyBorder="1" applyAlignment="1">
      <alignment vertical="center"/>
    </xf>
    <xf numFmtId="3" fontId="13" fillId="0" borderId="42" xfId="5" applyNumberFormat="1" applyFont="1" applyFill="1" applyBorder="1" applyAlignment="1">
      <alignment vertical="center"/>
    </xf>
    <xf numFmtId="0" fontId="12" fillId="0" borderId="0" xfId="4" applyFont="1" applyAlignment="1">
      <alignment vertical="center"/>
    </xf>
    <xf numFmtId="179" fontId="8" fillId="0" borderId="42" xfId="6" applyNumberFormat="1" applyFont="1" applyFill="1" applyBorder="1" applyAlignment="1">
      <alignment vertical="center"/>
    </xf>
    <xf numFmtId="3" fontId="14" fillId="0" borderId="44" xfId="5" applyNumberFormat="1" applyFont="1" applyFill="1" applyBorder="1" applyAlignment="1">
      <alignment vertical="center"/>
    </xf>
    <xf numFmtId="3" fontId="14" fillId="0" borderId="38" xfId="5" applyNumberFormat="1" applyFont="1" applyFill="1" applyBorder="1" applyAlignment="1">
      <alignment vertical="center"/>
    </xf>
    <xf numFmtId="3" fontId="14" fillId="0" borderId="43" xfId="5" applyNumberFormat="1" applyFont="1" applyFill="1" applyBorder="1" applyAlignment="1">
      <alignment vertical="center"/>
    </xf>
    <xf numFmtId="3" fontId="14" fillId="0" borderId="42" xfId="5" applyNumberFormat="1" applyFont="1" applyFill="1" applyBorder="1" applyAlignment="1">
      <alignment vertical="center"/>
    </xf>
    <xf numFmtId="177" fontId="8" fillId="0" borderId="43" xfId="6" applyNumberFormat="1" applyFont="1" applyFill="1" applyBorder="1" applyAlignment="1">
      <alignment vertical="center"/>
    </xf>
    <xf numFmtId="0" fontId="8" fillId="0" borderId="0" xfId="4" applyFont="1" applyFill="1" applyAlignment="1">
      <alignment horizontal="center" vertical="center"/>
    </xf>
    <xf numFmtId="38" fontId="8" fillId="0" borderId="0" xfId="5" applyFont="1" applyAlignment="1">
      <alignment vertical="center"/>
    </xf>
    <xf numFmtId="3" fontId="8" fillId="0" borderId="43" xfId="5" applyNumberFormat="1" applyFont="1" applyFill="1" applyBorder="1" applyAlignment="1">
      <alignment vertical="center"/>
    </xf>
    <xf numFmtId="3" fontId="13" fillId="0" borderId="43" xfId="5" applyNumberFormat="1" applyFont="1" applyFill="1" applyBorder="1" applyAlignment="1">
      <alignment vertical="center"/>
    </xf>
    <xf numFmtId="178" fontId="8" fillId="0" borderId="43" xfId="4" applyNumberFormat="1" applyFont="1" applyFill="1" applyBorder="1" applyAlignment="1">
      <alignment vertical="center"/>
    </xf>
    <xf numFmtId="178" fontId="8" fillId="0" borderId="52" xfId="4" applyNumberFormat="1" applyFont="1" applyFill="1" applyBorder="1" applyAlignment="1">
      <alignment vertical="center"/>
    </xf>
    <xf numFmtId="3" fontId="13" fillId="0" borderId="52" xfId="5" applyNumberFormat="1" applyFont="1" applyFill="1" applyBorder="1" applyAlignment="1">
      <alignment vertical="center"/>
    </xf>
    <xf numFmtId="3" fontId="8" fillId="0" borderId="45" xfId="5" applyNumberFormat="1" applyFont="1" applyFill="1" applyBorder="1" applyAlignment="1">
      <alignment vertical="center"/>
    </xf>
    <xf numFmtId="3" fontId="13" fillId="0" borderId="46" xfId="5" applyNumberFormat="1" applyFont="1" applyFill="1" applyBorder="1" applyAlignment="1">
      <alignment vertical="center"/>
    </xf>
    <xf numFmtId="3" fontId="8" fillId="0" borderId="46" xfId="5" applyNumberFormat="1" applyFont="1" applyFill="1" applyBorder="1" applyAlignment="1">
      <alignment vertical="center"/>
    </xf>
    <xf numFmtId="3" fontId="13" fillId="0" borderId="45" xfId="5" applyNumberFormat="1" applyFont="1" applyFill="1" applyBorder="1" applyAlignment="1">
      <alignment vertical="center"/>
    </xf>
    <xf numFmtId="3" fontId="8" fillId="0" borderId="49" xfId="5" applyNumberFormat="1" applyFont="1" applyFill="1" applyBorder="1" applyAlignment="1">
      <alignment vertical="center"/>
    </xf>
    <xf numFmtId="3" fontId="13" fillId="0" borderId="49" xfId="5" applyNumberFormat="1" applyFont="1" applyFill="1" applyBorder="1" applyAlignment="1">
      <alignment vertical="center"/>
    </xf>
    <xf numFmtId="3" fontId="8" fillId="0" borderId="52" xfId="5" applyNumberFormat="1" applyFont="1" applyFill="1" applyBorder="1" applyAlignment="1">
      <alignment vertical="center"/>
    </xf>
    <xf numFmtId="3" fontId="8" fillId="0" borderId="47" xfId="5" applyNumberFormat="1" applyFont="1" applyFill="1" applyBorder="1" applyAlignment="1">
      <alignment vertical="center"/>
    </xf>
    <xf numFmtId="3" fontId="8" fillId="0" borderId="5" xfId="5" applyNumberFormat="1" applyFont="1" applyFill="1" applyBorder="1" applyAlignment="1">
      <alignment vertical="center"/>
    </xf>
    <xf numFmtId="3" fontId="13" fillId="0" borderId="41" xfId="5" applyNumberFormat="1" applyFont="1" applyFill="1" applyBorder="1" applyAlignment="1">
      <alignment horizontal="right" vertical="center"/>
    </xf>
    <xf numFmtId="3" fontId="14" fillId="0" borderId="38" xfId="5" applyNumberFormat="1" applyFont="1" applyFill="1" applyBorder="1" applyAlignment="1">
      <alignment horizontal="right" vertical="center"/>
    </xf>
    <xf numFmtId="3" fontId="13" fillId="0" borderId="38" xfId="5" applyNumberFormat="1" applyFont="1" applyFill="1" applyBorder="1" applyAlignment="1">
      <alignment horizontal="right" vertical="center"/>
    </xf>
    <xf numFmtId="3" fontId="8" fillId="0" borderId="32" xfId="5" applyNumberFormat="1" applyFont="1" applyFill="1" applyBorder="1" applyAlignment="1">
      <alignment vertical="center"/>
    </xf>
    <xf numFmtId="0" fontId="8" fillId="0" borderId="0" xfId="4" applyFont="1" applyAlignment="1">
      <alignment horizontal="center" vertical="center"/>
    </xf>
    <xf numFmtId="0" fontId="1" fillId="0" borderId="0" xfId="4" applyFont="1" applyAlignment="1"/>
    <xf numFmtId="0" fontId="5" fillId="0" borderId="0" xfId="4" applyFont="1" applyAlignment="1">
      <alignment horizontal="center"/>
    </xf>
    <xf numFmtId="0" fontId="1" fillId="0" borderId="0" xfId="4" applyFont="1" applyAlignment="1">
      <alignment horizontal="center"/>
    </xf>
    <xf numFmtId="178" fontId="1" fillId="0" borderId="0" xfId="4" applyNumberFormat="1" applyFont="1" applyAlignment="1"/>
    <xf numFmtId="177" fontId="5" fillId="0" borderId="0" xfId="4" applyNumberFormat="1" applyFont="1" applyAlignment="1">
      <alignment horizontal="center"/>
    </xf>
    <xf numFmtId="176" fontId="5" fillId="0" borderId="54" xfId="4" applyNumberFormat="1" applyFont="1" applyBorder="1" applyAlignment="1"/>
    <xf numFmtId="178" fontId="5" fillId="0" borderId="55" xfId="4" applyNumberFormat="1" applyFont="1" applyBorder="1" applyAlignment="1"/>
    <xf numFmtId="0" fontId="19" fillId="0" borderId="9" xfId="4" applyFont="1" applyBorder="1" applyAlignment="1">
      <alignment horizontal="center" shrinkToFit="1"/>
    </xf>
    <xf numFmtId="0" fontId="19" fillId="0" borderId="43" xfId="4" applyFont="1" applyBorder="1" applyAlignment="1">
      <alignment horizontal="center" shrinkToFit="1"/>
    </xf>
    <xf numFmtId="178" fontId="5" fillId="0" borderId="56" xfId="4" applyNumberFormat="1" applyFont="1" applyBorder="1" applyAlignment="1"/>
    <xf numFmtId="0" fontId="19" fillId="0" borderId="10" xfId="4" applyFont="1" applyBorder="1" applyAlignment="1">
      <alignment horizontal="center" shrinkToFit="1"/>
    </xf>
    <xf numFmtId="0" fontId="19" fillId="0" borderId="17" xfId="4" applyFont="1" applyBorder="1" applyAlignment="1">
      <alignment horizontal="center" shrinkToFit="1"/>
    </xf>
    <xf numFmtId="0" fontId="19" fillId="0" borderId="27" xfId="4" applyFont="1" applyBorder="1" applyAlignment="1">
      <alignment horizontal="center" vertical="center"/>
    </xf>
    <xf numFmtId="0" fontId="1" fillId="0" borderId="10" xfId="4" applyFont="1" applyBorder="1" applyAlignment="1">
      <alignment horizontal="center"/>
    </xf>
    <xf numFmtId="0" fontId="19" fillId="0" borderId="33" xfId="4" applyFont="1" applyBorder="1" applyAlignment="1">
      <alignment horizontal="center" shrinkToFit="1"/>
    </xf>
    <xf numFmtId="178" fontId="8" fillId="6" borderId="41" xfId="4" applyNumberFormat="1" applyFont="1" applyFill="1" applyBorder="1" applyAlignment="1">
      <alignment vertical="center"/>
    </xf>
    <xf numFmtId="177" fontId="8" fillId="6" borderId="41" xfId="6" applyNumberFormat="1" applyFont="1" applyFill="1" applyBorder="1" applyAlignment="1">
      <alignment vertical="center"/>
    </xf>
    <xf numFmtId="178" fontId="8" fillId="6" borderId="38" xfId="4" applyNumberFormat="1" applyFont="1" applyFill="1" applyBorder="1" applyAlignment="1">
      <alignment vertical="center"/>
    </xf>
    <xf numFmtId="177" fontId="8" fillId="6" borderId="38" xfId="6" applyNumberFormat="1" applyFont="1" applyFill="1" applyBorder="1" applyAlignment="1">
      <alignment vertical="center"/>
    </xf>
    <xf numFmtId="3" fontId="8" fillId="0" borderId="38" xfId="5" applyNumberFormat="1" applyFont="1" applyBorder="1" applyAlignment="1">
      <alignment vertical="center"/>
    </xf>
    <xf numFmtId="178" fontId="8" fillId="6" borderId="42" xfId="4" applyNumberFormat="1" applyFont="1" applyFill="1" applyBorder="1" applyAlignment="1">
      <alignment vertical="center"/>
    </xf>
    <xf numFmtId="177" fontId="8" fillId="6" borderId="42" xfId="6" applyNumberFormat="1" applyFont="1" applyFill="1" applyBorder="1" applyAlignment="1">
      <alignment vertical="center"/>
    </xf>
    <xf numFmtId="3" fontId="8" fillId="0" borderId="32" xfId="5" applyNumberFormat="1" applyFont="1" applyBorder="1" applyAlignment="1">
      <alignment vertical="center"/>
    </xf>
    <xf numFmtId="179" fontId="12" fillId="6" borderId="31" xfId="6" applyNumberFormat="1" applyFont="1" applyFill="1" applyBorder="1" applyAlignment="1">
      <alignment vertical="center"/>
    </xf>
    <xf numFmtId="177" fontId="12" fillId="0" borderId="31" xfId="6" applyNumberFormat="1" applyFont="1" applyFill="1" applyBorder="1" applyAlignment="1">
      <alignment vertical="center"/>
    </xf>
    <xf numFmtId="178" fontId="12" fillId="6" borderId="31" xfId="4" applyNumberFormat="1" applyFont="1" applyFill="1" applyBorder="1" applyAlignment="1">
      <alignment vertical="center"/>
    </xf>
    <xf numFmtId="177" fontId="12" fillId="6" borderId="31" xfId="6" applyNumberFormat="1" applyFont="1" applyFill="1" applyBorder="1" applyAlignment="1">
      <alignment vertical="center"/>
    </xf>
    <xf numFmtId="3" fontId="12" fillId="0" borderId="31" xfId="5" applyNumberFormat="1" applyFont="1" applyFill="1" applyBorder="1" applyAlignment="1">
      <alignment vertical="center"/>
    </xf>
    <xf numFmtId="0" fontId="12" fillId="0" borderId="31" xfId="4" applyFont="1" applyFill="1" applyBorder="1" applyAlignment="1">
      <alignment horizontal="center" vertical="center"/>
    </xf>
    <xf numFmtId="178" fontId="8" fillId="0" borderId="41" xfId="4" applyNumberFormat="1" applyFont="1" applyBorder="1" applyAlignment="1">
      <alignment vertical="center"/>
    </xf>
    <xf numFmtId="179" fontId="8" fillId="6" borderId="44" xfId="6" applyNumberFormat="1" applyFont="1" applyFill="1" applyBorder="1" applyAlignment="1">
      <alignment vertical="center"/>
    </xf>
    <xf numFmtId="178" fontId="8" fillId="6" borderId="44" xfId="4" applyNumberFormat="1" applyFont="1" applyFill="1" applyBorder="1" applyAlignment="1">
      <alignment vertical="center"/>
    </xf>
    <xf numFmtId="177" fontId="8" fillId="6" borderId="44" xfId="6" applyNumberFormat="1" applyFont="1" applyFill="1" applyBorder="1" applyAlignment="1">
      <alignment vertical="center"/>
    </xf>
    <xf numFmtId="179" fontId="8" fillId="6" borderId="42" xfId="6" applyNumberFormat="1" applyFont="1" applyFill="1" applyBorder="1" applyAlignment="1">
      <alignment vertical="center"/>
    </xf>
    <xf numFmtId="179" fontId="8" fillId="6" borderId="31" xfId="6" applyNumberFormat="1" applyFont="1" applyFill="1" applyBorder="1" applyAlignment="1">
      <alignment vertical="center"/>
    </xf>
    <xf numFmtId="177" fontId="8" fillId="0" borderId="31" xfId="6" applyNumberFormat="1" applyFont="1" applyFill="1" applyBorder="1" applyAlignment="1">
      <alignment vertical="center"/>
    </xf>
    <xf numFmtId="178" fontId="8" fillId="6" borderId="31" xfId="4" applyNumberFormat="1" applyFont="1" applyFill="1" applyBorder="1" applyAlignment="1">
      <alignment vertical="center"/>
    </xf>
    <xf numFmtId="177" fontId="8" fillId="6" borderId="31" xfId="6" applyNumberFormat="1" applyFont="1" applyFill="1" applyBorder="1" applyAlignment="1">
      <alignment vertical="center"/>
    </xf>
    <xf numFmtId="3" fontId="8" fillId="0" borderId="31" xfId="5" applyNumberFormat="1" applyFont="1" applyFill="1" applyBorder="1" applyAlignment="1">
      <alignment vertical="center"/>
    </xf>
    <xf numFmtId="179" fontId="8" fillId="6" borderId="41" xfId="6" applyNumberFormat="1" applyFont="1" applyFill="1" applyBorder="1" applyAlignment="1">
      <alignment vertical="center"/>
    </xf>
    <xf numFmtId="179" fontId="8" fillId="6" borderId="38" xfId="6" applyNumberFormat="1" applyFont="1" applyFill="1" applyBorder="1" applyAlignment="1">
      <alignment vertical="center"/>
    </xf>
    <xf numFmtId="3" fontId="8" fillId="0" borderId="44" xfId="5" applyNumberFormat="1" applyFont="1" applyBorder="1" applyAlignment="1">
      <alignment vertical="center"/>
    </xf>
    <xf numFmtId="3" fontId="8" fillId="0" borderId="36" xfId="5" applyNumberFormat="1" applyFont="1" applyBorder="1" applyAlignment="1">
      <alignment vertical="center"/>
    </xf>
    <xf numFmtId="3" fontId="13" fillId="0" borderId="38" xfId="5" applyNumberFormat="1" applyFont="1" applyBorder="1" applyAlignment="1">
      <alignment vertical="center"/>
    </xf>
    <xf numFmtId="3" fontId="8" fillId="0" borderId="42" xfId="5" applyNumberFormat="1" applyFont="1" applyBorder="1" applyAlignment="1">
      <alignment vertical="center"/>
    </xf>
    <xf numFmtId="3" fontId="13" fillId="0" borderId="42" xfId="5" applyNumberFormat="1" applyFont="1" applyBorder="1" applyAlignment="1">
      <alignment vertical="center"/>
    </xf>
    <xf numFmtId="3" fontId="8" fillId="0" borderId="41" xfId="5" applyNumberFormat="1" applyFont="1" applyBorder="1" applyAlignment="1">
      <alignment vertical="center"/>
    </xf>
    <xf numFmtId="178" fontId="8" fillId="6" borderId="45" xfId="4" applyNumberFormat="1" applyFont="1" applyFill="1" applyBorder="1" applyAlignment="1">
      <alignment vertical="center"/>
    </xf>
    <xf numFmtId="3" fontId="12" fillId="0" borderId="31" xfId="5" applyNumberFormat="1" applyFont="1" applyBorder="1" applyAlignment="1">
      <alignment vertical="center"/>
    </xf>
    <xf numFmtId="3" fontId="12" fillId="0" borderId="32" xfId="5" applyNumberFormat="1" applyFont="1" applyBorder="1" applyAlignment="1">
      <alignment vertical="center"/>
    </xf>
    <xf numFmtId="0" fontId="12" fillId="5" borderId="0" xfId="4" applyFont="1" applyFill="1" applyAlignment="1">
      <alignment vertical="center"/>
    </xf>
    <xf numFmtId="0" fontId="8" fillId="6" borderId="31" xfId="4" applyFont="1" applyFill="1" applyBorder="1" applyAlignment="1">
      <alignment horizontal="center" vertical="center"/>
    </xf>
    <xf numFmtId="0" fontId="8" fillId="0" borderId="31" xfId="4" applyFont="1" applyFill="1" applyBorder="1" applyAlignment="1">
      <alignment horizontal="center" vertical="center"/>
    </xf>
    <xf numFmtId="178" fontId="8" fillId="0" borderId="44" xfId="4" applyNumberFormat="1" applyFont="1" applyBorder="1" applyAlignment="1">
      <alignment vertical="center"/>
    </xf>
    <xf numFmtId="178" fontId="8" fillId="0" borderId="38" xfId="4" applyNumberFormat="1" applyFont="1" applyBorder="1" applyAlignment="1">
      <alignment vertical="center"/>
    </xf>
    <xf numFmtId="178" fontId="8" fillId="0" borderId="36" xfId="4" applyNumberFormat="1" applyFont="1" applyBorder="1" applyAlignment="1">
      <alignment vertical="center"/>
    </xf>
    <xf numFmtId="179" fontId="8" fillId="0" borderId="31" xfId="6" applyNumberFormat="1" applyFont="1" applyFill="1" applyBorder="1" applyAlignment="1">
      <alignment vertical="center"/>
    </xf>
    <xf numFmtId="178" fontId="8" fillId="0" borderId="31" xfId="4" applyNumberFormat="1" applyFont="1" applyFill="1" applyBorder="1" applyAlignment="1">
      <alignment vertical="center"/>
    </xf>
    <xf numFmtId="178" fontId="8" fillId="0" borderId="31" xfId="4" applyNumberFormat="1" applyFont="1" applyBorder="1" applyAlignment="1">
      <alignment vertical="center"/>
    </xf>
    <xf numFmtId="179" fontId="12" fillId="0" borderId="31" xfId="6" applyNumberFormat="1" applyFont="1" applyFill="1" applyBorder="1" applyAlignment="1">
      <alignment vertical="center"/>
    </xf>
    <xf numFmtId="177" fontId="12" fillId="0" borderId="31" xfId="6" applyNumberFormat="1" applyFont="1" applyBorder="1" applyAlignment="1">
      <alignment vertical="center"/>
    </xf>
    <xf numFmtId="178" fontId="12" fillId="0" borderId="31" xfId="4" applyNumberFormat="1" applyFont="1" applyBorder="1" applyAlignment="1">
      <alignment vertical="center"/>
    </xf>
    <xf numFmtId="179" fontId="8" fillId="0" borderId="44" xfId="6" applyNumberFormat="1" applyFont="1" applyBorder="1" applyAlignment="1">
      <alignment vertical="center"/>
    </xf>
    <xf numFmtId="177" fontId="8" fillId="0" borderId="44" xfId="6" applyNumberFormat="1" applyFont="1" applyBorder="1" applyAlignment="1">
      <alignment vertical="center"/>
    </xf>
    <xf numFmtId="178" fontId="12" fillId="0" borderId="31" xfId="4" applyNumberFormat="1" applyFont="1" applyFill="1" applyBorder="1" applyAlignment="1">
      <alignment vertical="center"/>
    </xf>
    <xf numFmtId="3" fontId="13" fillId="0" borderId="43" xfId="5" applyNumberFormat="1" applyFont="1" applyBorder="1" applyAlignment="1">
      <alignment vertical="center"/>
    </xf>
    <xf numFmtId="179" fontId="8" fillId="0" borderId="42" xfId="6" applyNumberFormat="1" applyFont="1" applyBorder="1" applyAlignment="1">
      <alignment vertical="center"/>
    </xf>
    <xf numFmtId="177" fontId="8" fillId="0" borderId="42" xfId="6" applyNumberFormat="1" applyFont="1" applyBorder="1" applyAlignment="1">
      <alignment vertical="center"/>
    </xf>
    <xf numFmtId="178" fontId="8" fillId="0" borderId="42" xfId="4" applyNumberFormat="1" applyFont="1" applyBorder="1" applyAlignment="1">
      <alignment vertical="center"/>
    </xf>
    <xf numFmtId="177" fontId="8" fillId="0" borderId="38" xfId="6" applyNumberFormat="1" applyFont="1" applyBorder="1" applyAlignment="1">
      <alignment vertical="center"/>
    </xf>
    <xf numFmtId="178" fontId="8" fillId="0" borderId="43" xfId="4" applyNumberFormat="1" applyFont="1" applyBorder="1" applyAlignment="1">
      <alignment vertical="center"/>
    </xf>
    <xf numFmtId="177" fontId="8" fillId="0" borderId="43" xfId="6" applyNumberFormat="1" applyFont="1" applyBorder="1" applyAlignment="1">
      <alignment vertical="center"/>
    </xf>
    <xf numFmtId="179" fontId="8" fillId="0" borderId="31" xfId="6" applyNumberFormat="1" applyFont="1" applyBorder="1" applyAlignment="1">
      <alignment vertical="center"/>
    </xf>
    <xf numFmtId="177" fontId="8" fillId="0" borderId="31" xfId="6" applyNumberFormat="1" applyFont="1" applyBorder="1" applyAlignment="1">
      <alignment vertical="center"/>
    </xf>
    <xf numFmtId="179" fontId="8" fillId="0" borderId="38" xfId="6" applyNumberFormat="1" applyFont="1" applyBorder="1" applyAlignment="1">
      <alignment vertical="center"/>
    </xf>
    <xf numFmtId="3" fontId="13" fillId="0" borderId="36" xfId="5" applyNumberFormat="1" applyFont="1" applyBorder="1" applyAlignment="1">
      <alignment vertical="center"/>
    </xf>
    <xf numFmtId="179" fontId="12" fillId="0" borderId="31" xfId="6" applyNumberFormat="1" applyFont="1" applyBorder="1" applyAlignment="1">
      <alignment vertical="center"/>
    </xf>
    <xf numFmtId="3" fontId="8" fillId="0" borderId="31" xfId="5" applyNumberFormat="1" applyFont="1" applyBorder="1" applyAlignment="1">
      <alignment vertical="center"/>
    </xf>
    <xf numFmtId="3" fontId="8" fillId="0" borderId="43" xfId="5" applyNumberFormat="1" applyFont="1" applyBorder="1" applyAlignment="1">
      <alignment vertical="center"/>
    </xf>
    <xf numFmtId="178" fontId="8" fillId="0" borderId="45" xfId="4" applyNumberFormat="1" applyFont="1" applyBorder="1" applyAlignment="1">
      <alignment vertical="center"/>
    </xf>
    <xf numFmtId="178" fontId="8" fillId="0" borderId="46" xfId="4" applyNumberFormat="1" applyFont="1" applyBorder="1" applyAlignment="1">
      <alignment vertical="center"/>
    </xf>
    <xf numFmtId="3" fontId="8" fillId="0" borderId="45" xfId="5" applyNumberFormat="1" applyFont="1" applyBorder="1" applyAlignment="1">
      <alignment vertical="center"/>
    </xf>
    <xf numFmtId="3" fontId="8" fillId="0" borderId="49" xfId="5" applyNumberFormat="1" applyFont="1" applyBorder="1" applyAlignment="1">
      <alignment vertical="center"/>
    </xf>
    <xf numFmtId="178" fontId="8" fillId="0" borderId="53" xfId="4" applyNumberFormat="1" applyFont="1" applyBorder="1" applyAlignment="1">
      <alignment vertical="center"/>
    </xf>
    <xf numFmtId="3" fontId="8" fillId="0" borderId="53" xfId="5" applyNumberFormat="1" applyFont="1" applyBorder="1" applyAlignment="1">
      <alignment vertical="center"/>
    </xf>
    <xf numFmtId="179" fontId="8" fillId="0" borderId="41" xfId="6" applyNumberFormat="1" applyFont="1" applyBorder="1" applyAlignment="1">
      <alignment vertical="center"/>
    </xf>
    <xf numFmtId="177" fontId="8" fillId="0" borderId="41" xfId="6" applyNumberFormat="1" applyFont="1" applyBorder="1" applyAlignment="1">
      <alignment vertical="center"/>
    </xf>
    <xf numFmtId="178" fontId="8" fillId="0" borderId="52" xfId="4" applyNumberFormat="1" applyFont="1" applyBorder="1" applyAlignment="1">
      <alignment vertical="center"/>
    </xf>
    <xf numFmtId="3" fontId="8" fillId="0" borderId="52" xfId="5" applyNumberFormat="1" applyFont="1" applyBorder="1" applyAlignment="1">
      <alignment vertical="center"/>
    </xf>
    <xf numFmtId="178" fontId="8" fillId="0" borderId="47" xfId="4" applyNumberFormat="1" applyFont="1" applyBorder="1" applyAlignment="1">
      <alignment vertical="center"/>
    </xf>
    <xf numFmtId="3" fontId="8" fillId="0" borderId="47" xfId="5" applyNumberFormat="1" applyFont="1" applyBorder="1" applyAlignment="1">
      <alignment vertical="center"/>
    </xf>
    <xf numFmtId="3" fontId="8" fillId="0" borderId="46" xfId="5" applyNumberFormat="1" applyFont="1" applyBorder="1" applyAlignment="1">
      <alignment vertical="center"/>
    </xf>
    <xf numFmtId="3" fontId="8" fillId="0" borderId="5" xfId="5" applyNumberFormat="1" applyFont="1" applyBorder="1" applyAlignment="1">
      <alignment vertical="center"/>
    </xf>
    <xf numFmtId="177" fontId="8" fillId="0" borderId="36" xfId="6" applyNumberFormat="1" applyFont="1" applyBorder="1" applyAlignment="1">
      <alignment vertical="center"/>
    </xf>
    <xf numFmtId="178" fontId="12" fillId="0" borderId="53" xfId="4" applyNumberFormat="1" applyFont="1" applyFill="1" applyBorder="1" applyAlignment="1">
      <alignment vertical="center"/>
    </xf>
    <xf numFmtId="3" fontId="12" fillId="0" borderId="53" xfId="5" applyNumberFormat="1" applyFont="1" applyFill="1" applyBorder="1" applyAlignment="1">
      <alignment vertical="center"/>
    </xf>
    <xf numFmtId="178" fontId="8" fillId="0" borderId="31" xfId="4" applyNumberFormat="1" applyFont="1" applyFill="1" applyBorder="1" applyAlignment="1">
      <alignment horizontal="center" vertical="center"/>
    </xf>
    <xf numFmtId="179" fontId="8" fillId="0" borderId="44" xfId="4" applyNumberFormat="1" applyFont="1" applyFill="1" applyBorder="1" applyAlignment="1">
      <alignment vertical="center"/>
    </xf>
    <xf numFmtId="177" fontId="8" fillId="0" borderId="44" xfId="4" applyNumberFormat="1" applyFont="1" applyFill="1" applyBorder="1" applyAlignment="1">
      <alignment vertical="center"/>
    </xf>
    <xf numFmtId="3" fontId="13" fillId="0" borderId="44" xfId="5" applyNumberFormat="1" applyFont="1" applyFill="1" applyBorder="1" applyAlignment="1">
      <alignment horizontal="right" vertical="center"/>
    </xf>
    <xf numFmtId="3" fontId="17" fillId="0" borderId="33" xfId="4" applyNumberFormat="1" applyFont="1" applyFill="1" applyBorder="1" applyAlignment="1">
      <alignment vertical="center"/>
    </xf>
    <xf numFmtId="179" fontId="8" fillId="0" borderId="31" xfId="4" applyNumberFormat="1" applyFont="1" applyBorder="1" applyAlignment="1">
      <alignment vertical="center"/>
    </xf>
    <xf numFmtId="177" fontId="8" fillId="0" borderId="31" xfId="4" applyNumberFormat="1" applyFont="1" applyBorder="1" applyAlignment="1">
      <alignment vertical="center"/>
    </xf>
    <xf numFmtId="0" fontId="13" fillId="0" borderId="33" xfId="4" applyFont="1" applyFill="1" applyBorder="1" applyAlignment="1">
      <alignment horizontal="right" vertical="center"/>
    </xf>
    <xf numFmtId="38" fontId="13" fillId="0" borderId="33" xfId="5" applyFont="1" applyFill="1" applyBorder="1" applyAlignment="1">
      <alignment horizontal="right" vertical="center"/>
    </xf>
    <xf numFmtId="0" fontId="17" fillId="0" borderId="33" xfId="4" applyFont="1" applyFill="1" applyBorder="1" applyAlignment="1">
      <alignment vertical="center"/>
    </xf>
    <xf numFmtId="0" fontId="8" fillId="0" borderId="31" xfId="4" applyFont="1" applyFill="1" applyBorder="1" applyAlignment="1">
      <alignment vertical="center"/>
    </xf>
    <xf numFmtId="38" fontId="12" fillId="0" borderId="31" xfId="5" applyFont="1" applyBorder="1" applyAlignment="1">
      <alignment vertical="center"/>
    </xf>
    <xf numFmtId="179" fontId="8" fillId="0" borderId="44" xfId="4" applyNumberFormat="1" applyFont="1" applyBorder="1" applyAlignment="1">
      <alignment vertical="center"/>
    </xf>
    <xf numFmtId="177" fontId="8" fillId="0" borderId="44" xfId="4" applyNumberFormat="1" applyFont="1" applyBorder="1" applyAlignment="1">
      <alignment vertical="center"/>
    </xf>
    <xf numFmtId="0" fontId="13" fillId="0" borderId="41" xfId="4" applyFont="1" applyFill="1" applyBorder="1" applyAlignment="1">
      <alignment horizontal="right" vertical="center"/>
    </xf>
    <xf numFmtId="38" fontId="13" fillId="0" borderId="41" xfId="5" applyFont="1" applyFill="1" applyBorder="1" applyAlignment="1">
      <alignment horizontal="right" vertical="center"/>
    </xf>
    <xf numFmtId="0" fontId="13" fillId="0" borderId="44" xfId="4" applyFont="1" applyFill="1" applyBorder="1" applyAlignment="1">
      <alignment horizontal="right" vertical="center"/>
    </xf>
    <xf numFmtId="38" fontId="13" fillId="0" borderId="44" xfId="5" applyFont="1" applyFill="1" applyBorder="1" applyAlignment="1">
      <alignment horizontal="right" vertical="center"/>
    </xf>
    <xf numFmtId="179" fontId="8" fillId="0" borderId="32" xfId="4" applyNumberFormat="1" applyFont="1" applyBorder="1" applyAlignment="1">
      <alignment vertical="center"/>
    </xf>
    <xf numFmtId="177" fontId="8" fillId="0" borderId="32" xfId="4" applyNumberFormat="1" applyFont="1" applyBorder="1" applyAlignment="1">
      <alignment vertical="center"/>
    </xf>
    <xf numFmtId="178" fontId="8" fillId="0" borderId="32" xfId="4" applyNumberFormat="1" applyFont="1" applyBorder="1" applyAlignment="1">
      <alignment vertical="center"/>
    </xf>
    <xf numFmtId="177" fontId="8" fillId="0" borderId="32" xfId="6" applyNumberFormat="1" applyFont="1" applyBorder="1" applyAlignment="1">
      <alignment vertical="center"/>
    </xf>
    <xf numFmtId="38" fontId="13" fillId="0" borderId="32" xfId="5" applyFont="1" applyBorder="1" applyAlignment="1">
      <alignment vertical="center"/>
    </xf>
    <xf numFmtId="0" fontId="8" fillId="0" borderId="32" xfId="4" applyFont="1" applyFill="1" applyBorder="1" applyAlignment="1">
      <alignment vertical="center"/>
    </xf>
    <xf numFmtId="38" fontId="8" fillId="0" borderId="38" xfId="5" applyFont="1" applyFill="1" applyBorder="1" applyAlignment="1">
      <alignment vertical="center"/>
    </xf>
    <xf numFmtId="38" fontId="8" fillId="0" borderId="42" xfId="5" applyFont="1" applyFill="1" applyBorder="1" applyAlignment="1">
      <alignment vertical="center"/>
    </xf>
    <xf numFmtId="38" fontId="8" fillId="0" borderId="31" xfId="5" applyFont="1" applyFill="1" applyBorder="1" applyAlignment="1">
      <alignment vertical="center"/>
    </xf>
    <xf numFmtId="38" fontId="13" fillId="0" borderId="41" xfId="5" applyFont="1" applyFill="1" applyBorder="1" applyAlignment="1">
      <alignment vertical="center"/>
    </xf>
    <xf numFmtId="38" fontId="13" fillId="0" borderId="41" xfId="5" applyFont="1" applyBorder="1" applyAlignment="1">
      <alignment vertical="center"/>
    </xf>
    <xf numFmtId="179" fontId="8" fillId="0" borderId="43" xfId="6" applyNumberFormat="1" applyFont="1" applyBorder="1" applyAlignment="1">
      <alignment vertical="center"/>
    </xf>
    <xf numFmtId="38" fontId="13" fillId="0" borderId="43" xfId="5" applyFont="1" applyFill="1" applyBorder="1" applyAlignment="1">
      <alignment vertical="center"/>
    </xf>
    <xf numFmtId="38" fontId="13" fillId="0" borderId="43" xfId="5" applyFont="1" applyBorder="1" applyAlignment="1">
      <alignment vertical="center"/>
    </xf>
    <xf numFmtId="38" fontId="13" fillId="0" borderId="38" xfId="5" applyFont="1" applyFill="1" applyBorder="1" applyAlignment="1">
      <alignment vertical="center"/>
    </xf>
    <xf numFmtId="38" fontId="13" fillId="0" borderId="38" xfId="5" applyFont="1" applyBorder="1" applyAlignment="1">
      <alignment vertical="center"/>
    </xf>
    <xf numFmtId="38" fontId="13" fillId="0" borderId="44" xfId="5" applyFont="1" applyFill="1" applyBorder="1" applyAlignment="1">
      <alignment vertical="center"/>
    </xf>
    <xf numFmtId="38" fontId="13" fillId="0" borderId="44" xfId="5" applyFont="1" applyBorder="1" applyAlignment="1">
      <alignment vertical="center"/>
    </xf>
    <xf numFmtId="38" fontId="13" fillId="0" borderId="42" xfId="5" applyFont="1" applyFill="1" applyBorder="1" applyAlignment="1">
      <alignment vertical="center"/>
    </xf>
    <xf numFmtId="38" fontId="13" fillId="0" borderId="0" xfId="5" applyFont="1" applyBorder="1" applyAlignment="1">
      <alignment vertical="center"/>
    </xf>
    <xf numFmtId="38" fontId="13" fillId="0" borderId="48" xfId="5" applyFont="1" applyBorder="1" applyAlignment="1">
      <alignment vertical="center"/>
    </xf>
    <xf numFmtId="38" fontId="13" fillId="0" borderId="36" xfId="5" applyFont="1" applyBorder="1" applyAlignment="1">
      <alignment vertical="center"/>
    </xf>
    <xf numFmtId="38" fontId="13" fillId="0" borderId="36" xfId="5" applyFont="1" applyFill="1" applyBorder="1" applyAlignment="1">
      <alignment vertical="center"/>
    </xf>
    <xf numFmtId="38" fontId="12" fillId="0" borderId="31" xfId="5" applyFont="1" applyFill="1" applyBorder="1" applyAlignment="1">
      <alignment vertical="center"/>
    </xf>
    <xf numFmtId="38" fontId="13" fillId="0" borderId="42" xfId="5" applyFont="1" applyBorder="1" applyAlignment="1">
      <alignment vertical="center"/>
    </xf>
    <xf numFmtId="38" fontId="8" fillId="0" borderId="31" xfId="5" applyFont="1" applyBorder="1" applyAlignment="1">
      <alignment vertical="center"/>
    </xf>
    <xf numFmtId="0" fontId="8" fillId="0" borderId="31" xfId="4" applyFont="1" applyBorder="1" applyAlignment="1">
      <alignment horizontal="center" vertical="center"/>
    </xf>
    <xf numFmtId="179" fontId="8" fillId="0" borderId="69" xfId="4" applyNumberFormat="1" applyFont="1" applyFill="1" applyBorder="1" applyAlignment="1">
      <alignment vertical="center"/>
    </xf>
    <xf numFmtId="177" fontId="8" fillId="0" borderId="69" xfId="4" applyNumberFormat="1" applyFont="1" applyFill="1" applyBorder="1" applyAlignment="1">
      <alignment vertical="center"/>
    </xf>
    <xf numFmtId="178" fontId="8" fillId="0" borderId="69" xfId="4" applyNumberFormat="1" applyFont="1" applyFill="1" applyBorder="1" applyAlignment="1">
      <alignment vertical="center"/>
    </xf>
    <xf numFmtId="177" fontId="8" fillId="0" borderId="69" xfId="6" applyNumberFormat="1" applyFont="1" applyFill="1" applyBorder="1" applyAlignment="1">
      <alignment vertical="center"/>
    </xf>
    <xf numFmtId="0" fontId="13" fillId="0" borderId="69" xfId="4" applyFont="1" applyFill="1" applyBorder="1" applyAlignment="1">
      <alignment horizontal="center" vertical="center"/>
    </xf>
    <xf numFmtId="38" fontId="13" fillId="0" borderId="69" xfId="5" applyFont="1" applyFill="1" applyBorder="1" applyAlignment="1">
      <alignment horizontal="center" vertical="center"/>
    </xf>
    <xf numFmtId="0" fontId="8" fillId="0" borderId="70" xfId="4" applyFont="1" applyFill="1" applyBorder="1" applyAlignment="1">
      <alignment vertical="center"/>
    </xf>
    <xf numFmtId="179" fontId="8" fillId="0" borderId="71" xfId="4" applyNumberFormat="1" applyFont="1" applyFill="1" applyBorder="1" applyAlignment="1">
      <alignment vertical="center"/>
    </xf>
    <xf numFmtId="177" fontId="8" fillId="0" borderId="71" xfId="4" applyNumberFormat="1" applyFont="1" applyFill="1" applyBorder="1" applyAlignment="1">
      <alignment vertical="center"/>
    </xf>
    <xf numFmtId="178" fontId="8" fillId="0" borderId="71" xfId="4" applyNumberFormat="1" applyFont="1" applyFill="1" applyBorder="1" applyAlignment="1">
      <alignment vertical="center"/>
    </xf>
    <xf numFmtId="177" fontId="8" fillId="0" borderId="71" xfId="6" applyNumberFormat="1" applyFont="1" applyFill="1" applyBorder="1" applyAlignment="1">
      <alignment vertical="center"/>
    </xf>
    <xf numFmtId="0" fontId="13" fillId="0" borderId="71" xfId="4" applyFont="1" applyFill="1" applyBorder="1" applyAlignment="1">
      <alignment horizontal="center" vertical="center"/>
    </xf>
    <xf numFmtId="38" fontId="13" fillId="0" borderId="71" xfId="5" applyFont="1" applyFill="1" applyBorder="1" applyAlignment="1">
      <alignment horizontal="center" vertical="center"/>
    </xf>
    <xf numFmtId="179" fontId="8" fillId="0" borderId="72" xfId="4" applyNumberFormat="1" applyFont="1" applyFill="1" applyBorder="1" applyAlignment="1">
      <alignment vertical="center"/>
    </xf>
    <xf numFmtId="177" fontId="8" fillId="0" borderId="72" xfId="4" applyNumberFormat="1" applyFont="1" applyFill="1" applyBorder="1" applyAlignment="1">
      <alignment vertical="center"/>
    </xf>
    <xf numFmtId="178" fontId="8" fillId="0" borderId="72" xfId="4" applyNumberFormat="1" applyFont="1" applyFill="1" applyBorder="1" applyAlignment="1">
      <alignment vertical="center"/>
    </xf>
    <xf numFmtId="177" fontId="8" fillId="0" borderId="72" xfId="6" applyNumberFormat="1" applyFont="1" applyFill="1" applyBorder="1" applyAlignment="1">
      <alignment vertical="center"/>
    </xf>
    <xf numFmtId="0" fontId="13" fillId="0" borderId="72" xfId="4" applyFont="1" applyFill="1" applyBorder="1" applyAlignment="1">
      <alignment horizontal="center" vertical="center"/>
    </xf>
    <xf numFmtId="38" fontId="13" fillId="0" borderId="72" xfId="5" applyFont="1" applyFill="1" applyBorder="1" applyAlignment="1">
      <alignment horizontal="center" vertical="center"/>
    </xf>
    <xf numFmtId="179" fontId="8" fillId="0" borderId="73" xfId="4" applyNumberFormat="1" applyFont="1" applyFill="1" applyBorder="1" applyAlignment="1">
      <alignment vertical="center"/>
    </xf>
    <xf numFmtId="177" fontId="8" fillId="0" borderId="73" xfId="4" applyNumberFormat="1" applyFont="1" applyFill="1" applyBorder="1" applyAlignment="1">
      <alignment vertical="center"/>
    </xf>
    <xf numFmtId="178" fontId="8" fillId="0" borderId="73" xfId="4" applyNumberFormat="1" applyFont="1" applyFill="1" applyBorder="1" applyAlignment="1">
      <alignment vertical="center"/>
    </xf>
    <xf numFmtId="177" fontId="8" fillId="0" borderId="73" xfId="6" applyNumberFormat="1" applyFont="1" applyFill="1" applyBorder="1" applyAlignment="1">
      <alignment vertical="center"/>
    </xf>
    <xf numFmtId="0" fontId="13" fillId="0" borderId="73" xfId="4" applyFont="1" applyFill="1" applyBorder="1" applyAlignment="1">
      <alignment horizontal="center" vertical="center"/>
    </xf>
    <xf numFmtId="38" fontId="13" fillId="0" borderId="73" xfId="5" applyFont="1" applyFill="1" applyBorder="1" applyAlignment="1">
      <alignment horizontal="center" vertical="center"/>
    </xf>
    <xf numFmtId="179" fontId="12" fillId="0" borderId="69" xfId="6" applyNumberFormat="1" applyFont="1" applyFill="1" applyBorder="1" applyAlignment="1">
      <alignment vertical="center"/>
    </xf>
    <xf numFmtId="177" fontId="12" fillId="0" borderId="69" xfId="6" applyNumberFormat="1" applyFont="1" applyFill="1" applyBorder="1" applyAlignment="1">
      <alignment vertical="center"/>
    </xf>
    <xf numFmtId="178" fontId="12" fillId="0" borderId="69" xfId="4" applyNumberFormat="1" applyFont="1" applyFill="1" applyBorder="1" applyAlignment="1">
      <alignment vertical="center"/>
    </xf>
    <xf numFmtId="38" fontId="12" fillId="0" borderId="69" xfId="5" applyFont="1" applyFill="1" applyBorder="1" applyAlignment="1">
      <alignment horizontal="center" vertical="center"/>
    </xf>
    <xf numFmtId="38" fontId="13" fillId="0" borderId="45" xfId="5" applyFont="1" applyFill="1" applyBorder="1" applyAlignment="1">
      <alignment vertical="center"/>
    </xf>
    <xf numFmtId="38" fontId="13" fillId="0" borderId="46" xfId="5" applyFont="1" applyFill="1" applyBorder="1" applyAlignment="1">
      <alignment vertical="center"/>
    </xf>
    <xf numFmtId="38" fontId="13" fillId="0" borderId="49" xfId="5" applyFont="1" applyFill="1" applyBorder="1" applyAlignment="1">
      <alignment vertical="center"/>
    </xf>
    <xf numFmtId="38" fontId="13" fillId="0" borderId="47" xfId="5" applyFont="1" applyFill="1" applyBorder="1" applyAlignment="1">
      <alignment vertical="center"/>
    </xf>
    <xf numFmtId="179" fontId="8" fillId="0" borderId="69" xfId="4" applyNumberFormat="1" applyFont="1" applyBorder="1" applyAlignment="1">
      <alignment vertical="center"/>
    </xf>
    <xf numFmtId="177" fontId="8" fillId="0" borderId="69" xfId="4" applyNumberFormat="1" applyFont="1" applyBorder="1" applyAlignment="1">
      <alignment vertical="center"/>
    </xf>
    <xf numFmtId="178" fontId="8" fillId="0" borderId="69" xfId="4" applyNumberFormat="1" applyFont="1" applyBorder="1" applyAlignment="1">
      <alignment vertical="center"/>
    </xf>
    <xf numFmtId="177" fontId="8" fillId="0" borderId="69" xfId="6" applyNumberFormat="1" applyFont="1" applyBorder="1" applyAlignment="1">
      <alignment vertical="center"/>
    </xf>
    <xf numFmtId="0" fontId="13" fillId="0" borderId="69" xfId="4" applyFont="1" applyBorder="1" applyAlignment="1">
      <alignment horizontal="center" vertical="center"/>
    </xf>
    <xf numFmtId="38" fontId="13" fillId="0" borderId="69" xfId="5" applyFont="1" applyBorder="1" applyAlignment="1">
      <alignment horizontal="center" vertical="center"/>
    </xf>
    <xf numFmtId="0" fontId="8" fillId="0" borderId="70" xfId="4" applyFont="1" applyBorder="1" applyAlignment="1">
      <alignment vertical="center"/>
    </xf>
    <xf numFmtId="179" fontId="8" fillId="0" borderId="71" xfId="4" applyNumberFormat="1" applyFont="1" applyBorder="1" applyAlignment="1">
      <alignment vertical="center"/>
    </xf>
    <xf numFmtId="177" fontId="8" fillId="0" borderId="71" xfId="4" applyNumberFormat="1" applyFont="1" applyBorder="1" applyAlignment="1">
      <alignment vertical="center"/>
    </xf>
    <xf numFmtId="178" fontId="8" fillId="0" borderId="71" xfId="4" applyNumberFormat="1" applyFont="1" applyBorder="1" applyAlignment="1">
      <alignment vertical="center"/>
    </xf>
    <xf numFmtId="177" fontId="8" fillId="0" borderId="71" xfId="6" applyNumberFormat="1" applyFont="1" applyBorder="1" applyAlignment="1">
      <alignment vertical="center"/>
    </xf>
    <xf numFmtId="0" fontId="13" fillId="0" borderId="71" xfId="4" applyFont="1" applyBorder="1" applyAlignment="1">
      <alignment horizontal="center" vertical="center"/>
    </xf>
    <xf numFmtId="38" fontId="13" fillId="0" borderId="71" xfId="5" applyFont="1" applyBorder="1" applyAlignment="1">
      <alignment horizontal="center" vertical="center"/>
    </xf>
    <xf numFmtId="179" fontId="8" fillId="0" borderId="72" xfId="4" applyNumberFormat="1" applyFont="1" applyBorder="1" applyAlignment="1">
      <alignment vertical="center"/>
    </xf>
    <xf numFmtId="177" fontId="8" fillId="0" borderId="72" xfId="4" applyNumberFormat="1" applyFont="1" applyBorder="1" applyAlignment="1">
      <alignment vertical="center"/>
    </xf>
    <xf numFmtId="178" fontId="8" fillId="0" borderId="72" xfId="4" applyNumberFormat="1" applyFont="1" applyBorder="1" applyAlignment="1">
      <alignment vertical="center"/>
    </xf>
    <xf numFmtId="177" fontId="8" fillId="0" borderId="72" xfId="6" applyNumberFormat="1" applyFont="1" applyBorder="1" applyAlignment="1">
      <alignment vertical="center"/>
    </xf>
    <xf numFmtId="0" fontId="13" fillId="0" borderId="72" xfId="4" applyFont="1" applyBorder="1" applyAlignment="1">
      <alignment horizontal="center" vertical="center"/>
    </xf>
    <xf numFmtId="38" fontId="13" fillId="0" borderId="72" xfId="5" applyFont="1" applyBorder="1" applyAlignment="1">
      <alignment horizontal="center" vertical="center"/>
    </xf>
    <xf numFmtId="179" fontId="8" fillId="0" borderId="74" xfId="4" applyNumberFormat="1" applyFont="1" applyBorder="1" applyAlignment="1">
      <alignment vertical="center"/>
    </xf>
    <xf numFmtId="177" fontId="8" fillId="0" borderId="74" xfId="4" applyNumberFormat="1" applyFont="1" applyBorder="1" applyAlignment="1">
      <alignment vertical="center"/>
    </xf>
    <xf numFmtId="178" fontId="8" fillId="0" borderId="74" xfId="4" applyNumberFormat="1" applyFont="1" applyBorder="1" applyAlignment="1">
      <alignment vertical="center"/>
    </xf>
    <xf numFmtId="177" fontId="8" fillId="0" borderId="74" xfId="6" applyNumberFormat="1" applyFont="1" applyBorder="1" applyAlignment="1">
      <alignment vertical="center"/>
    </xf>
    <xf numFmtId="0" fontId="13" fillId="0" borderId="74" xfId="4" applyFont="1" applyBorder="1" applyAlignment="1">
      <alignment horizontal="center" vertical="center"/>
    </xf>
    <xf numFmtId="38" fontId="13" fillId="0" borderId="74" xfId="5" applyFont="1" applyBorder="1" applyAlignment="1">
      <alignment horizontal="center" vertical="center"/>
    </xf>
    <xf numFmtId="179" fontId="12" fillId="0" borderId="69" xfId="6" applyNumberFormat="1" applyFont="1" applyBorder="1" applyAlignment="1">
      <alignment vertical="center"/>
    </xf>
    <xf numFmtId="177" fontId="12" fillId="0" borderId="69" xfId="6" applyNumberFormat="1" applyFont="1" applyBorder="1" applyAlignment="1">
      <alignment vertical="center"/>
    </xf>
    <xf numFmtId="178" fontId="12" fillId="0" borderId="69" xfId="4" applyNumberFormat="1" applyFont="1" applyBorder="1" applyAlignment="1">
      <alignment vertical="center"/>
    </xf>
    <xf numFmtId="38" fontId="12" fillId="0" borderId="69" xfId="5" applyFont="1" applyBorder="1" applyAlignment="1">
      <alignment horizontal="center" vertical="center"/>
    </xf>
    <xf numFmtId="38" fontId="8" fillId="0" borderId="41" xfId="5" applyFont="1" applyBorder="1" applyAlignment="1">
      <alignment vertical="center"/>
    </xf>
    <xf numFmtId="38" fontId="8" fillId="0" borderId="44" xfId="5" applyFont="1" applyBorder="1" applyAlignment="1">
      <alignment vertical="center"/>
    </xf>
    <xf numFmtId="38" fontId="8" fillId="0" borderId="38" xfId="5" applyFont="1" applyBorder="1" applyAlignment="1">
      <alignment vertical="center"/>
    </xf>
    <xf numFmtId="38" fontId="8" fillId="0" borderId="43" xfId="5" applyFont="1" applyBorder="1" applyAlignment="1">
      <alignment vertical="center"/>
    </xf>
    <xf numFmtId="177" fontId="8" fillId="0" borderId="45" xfId="6" applyNumberFormat="1" applyFont="1" applyBorder="1" applyAlignment="1">
      <alignment vertical="center"/>
    </xf>
    <xf numFmtId="177" fontId="8" fillId="0" borderId="46" xfId="6" applyNumberFormat="1" applyFont="1" applyBorder="1" applyAlignment="1">
      <alignment vertical="center"/>
    </xf>
    <xf numFmtId="177" fontId="8" fillId="0" borderId="47" xfId="6" applyNumberFormat="1" applyFont="1" applyBorder="1" applyAlignment="1">
      <alignment vertical="center"/>
    </xf>
    <xf numFmtId="177" fontId="8" fillId="0" borderId="49" xfId="6" applyNumberFormat="1" applyFont="1" applyBorder="1" applyAlignment="1">
      <alignment vertical="center"/>
    </xf>
    <xf numFmtId="38" fontId="8" fillId="0" borderId="42" xfId="5" applyFont="1" applyBorder="1" applyAlignment="1">
      <alignment vertical="center"/>
    </xf>
    <xf numFmtId="38" fontId="8" fillId="0" borderId="32" xfId="5" applyFont="1" applyBorder="1" applyAlignment="1">
      <alignment vertical="center"/>
    </xf>
    <xf numFmtId="38" fontId="13" fillId="0" borderId="0" xfId="5" applyFont="1" applyFill="1" applyBorder="1" applyAlignment="1">
      <alignment vertical="center"/>
    </xf>
    <xf numFmtId="179" fontId="8" fillId="0" borderId="73" xfId="4" applyNumberFormat="1" applyFont="1" applyBorder="1" applyAlignment="1">
      <alignment vertical="center"/>
    </xf>
    <xf numFmtId="177" fontId="8" fillId="0" borderId="73" xfId="4" applyNumberFormat="1" applyFont="1" applyBorder="1" applyAlignment="1">
      <alignment vertical="center"/>
    </xf>
    <xf numFmtId="178" fontId="8" fillId="0" borderId="73" xfId="4" applyNumberFormat="1" applyFont="1" applyBorder="1" applyAlignment="1">
      <alignment vertical="center"/>
    </xf>
    <xf numFmtId="177" fontId="8" fillId="0" borderId="73" xfId="6" applyNumberFormat="1" applyFont="1" applyBorder="1" applyAlignment="1">
      <alignment vertical="center"/>
    </xf>
    <xf numFmtId="0" fontId="13" fillId="0" borderId="73" xfId="4" applyFont="1" applyBorder="1" applyAlignment="1">
      <alignment horizontal="center" vertical="center"/>
    </xf>
    <xf numFmtId="38" fontId="13" fillId="0" borderId="73" xfId="5" applyFont="1" applyBorder="1" applyAlignment="1">
      <alignment horizontal="center" vertical="center"/>
    </xf>
    <xf numFmtId="38" fontId="13" fillId="0" borderId="52" xfId="5" applyFont="1" applyBorder="1" applyAlignment="1">
      <alignment vertical="center"/>
    </xf>
    <xf numFmtId="38" fontId="13" fillId="0" borderId="45" xfId="5" applyFont="1" applyBorder="1" applyAlignment="1">
      <alignment vertical="center"/>
    </xf>
    <xf numFmtId="38" fontId="13" fillId="0" borderId="46" xfId="5" applyFont="1" applyBorder="1" applyAlignment="1">
      <alignment vertical="center"/>
    </xf>
    <xf numFmtId="38" fontId="13" fillId="0" borderId="49" xfId="5" applyFont="1" applyBorder="1" applyAlignment="1">
      <alignment vertical="center"/>
    </xf>
    <xf numFmtId="38" fontId="8" fillId="0" borderId="53" xfId="5" applyFont="1" applyBorder="1" applyAlignment="1">
      <alignment vertical="center"/>
    </xf>
    <xf numFmtId="38" fontId="8" fillId="0" borderId="52" xfId="5" applyFont="1" applyBorder="1" applyAlignment="1">
      <alignment vertical="center"/>
    </xf>
    <xf numFmtId="38" fontId="8" fillId="0" borderId="47" xfId="5" applyFont="1" applyBorder="1" applyAlignment="1">
      <alignment vertical="center"/>
    </xf>
    <xf numFmtId="38" fontId="8" fillId="0" borderId="49" xfId="5" applyFont="1" applyBorder="1" applyAlignment="1">
      <alignment vertical="center"/>
    </xf>
    <xf numFmtId="38" fontId="8" fillId="0" borderId="45" xfId="5" applyFont="1" applyBorder="1" applyAlignment="1">
      <alignment vertical="center"/>
    </xf>
    <xf numFmtId="38" fontId="8" fillId="0" borderId="46" xfId="5" applyFont="1" applyBorder="1" applyAlignment="1">
      <alignment vertical="center"/>
    </xf>
    <xf numFmtId="38" fontId="8" fillId="0" borderId="5" xfId="5" applyFont="1" applyBorder="1" applyAlignment="1">
      <alignment vertical="center"/>
    </xf>
    <xf numFmtId="38" fontId="8" fillId="0" borderId="36" xfId="5" applyFont="1" applyBorder="1" applyAlignment="1">
      <alignment vertical="center"/>
    </xf>
    <xf numFmtId="178" fontId="12" fillId="0" borderId="53" xfId="4" applyNumberFormat="1" applyFont="1" applyBorder="1" applyAlignment="1">
      <alignment vertical="center"/>
    </xf>
    <xf numFmtId="38" fontId="12" fillId="0" borderId="53" xfId="5" applyFont="1" applyBorder="1" applyAlignment="1">
      <alignment vertical="center"/>
    </xf>
    <xf numFmtId="181" fontId="13" fillId="0" borderId="41" xfId="4" applyNumberFormat="1" applyFont="1" applyFill="1" applyBorder="1" applyAlignment="1">
      <alignment horizontal="right" vertical="center"/>
    </xf>
    <xf numFmtId="181" fontId="13" fillId="0" borderId="41" xfId="5" applyNumberFormat="1" applyFont="1" applyFill="1" applyBorder="1" applyAlignment="1">
      <alignment horizontal="right" vertical="center"/>
    </xf>
    <xf numFmtId="181" fontId="13" fillId="0" borderId="44" xfId="4" applyNumberFormat="1" applyFont="1" applyFill="1" applyBorder="1" applyAlignment="1">
      <alignment horizontal="right" vertical="center"/>
    </xf>
    <xf numFmtId="181" fontId="13" fillId="0" borderId="44" xfId="5" applyNumberFormat="1" applyFont="1" applyFill="1" applyBorder="1" applyAlignment="1">
      <alignment horizontal="right" vertical="center"/>
    </xf>
    <xf numFmtId="181" fontId="13" fillId="0" borderId="32" xfId="5" applyNumberFormat="1" applyFont="1" applyBorder="1" applyAlignment="1">
      <alignment vertical="center"/>
    </xf>
    <xf numFmtId="38" fontId="13" fillId="7" borderId="38" xfId="5" applyFont="1" applyFill="1" applyBorder="1" applyAlignment="1">
      <alignment vertical="center"/>
    </xf>
    <xf numFmtId="182" fontId="13" fillId="0" borderId="41" xfId="5" applyNumberFormat="1" applyFont="1" applyBorder="1" applyAlignment="1">
      <alignment vertical="center"/>
    </xf>
    <xf numFmtId="182" fontId="13" fillId="0" borderId="44" xfId="5" applyNumberFormat="1" applyFont="1" applyBorder="1" applyAlignment="1">
      <alignment vertical="center"/>
    </xf>
    <xf numFmtId="182" fontId="13" fillId="0" borderId="38" xfId="5" applyNumberFormat="1" applyFont="1" applyBorder="1" applyAlignment="1">
      <alignment vertical="center"/>
    </xf>
    <xf numFmtId="182" fontId="13" fillId="0" borderId="42" xfId="5" applyNumberFormat="1" applyFont="1" applyBorder="1" applyAlignment="1">
      <alignment vertical="center"/>
    </xf>
    <xf numFmtId="183" fontId="5" fillId="0" borderId="33" xfId="4" applyNumberFormat="1" applyFont="1" applyBorder="1" applyAlignment="1"/>
    <xf numFmtId="177" fontId="5" fillId="0" borderId="33" xfId="4" applyNumberFormat="1" applyFont="1" applyBorder="1" applyAlignment="1"/>
    <xf numFmtId="176" fontId="5" fillId="0" borderId="33" xfId="4" applyNumberFormat="1" applyFont="1" applyBorder="1" applyAlignment="1"/>
    <xf numFmtId="183" fontId="5" fillId="0" borderId="38" xfId="4" applyNumberFormat="1" applyFont="1" applyBorder="1" applyAlignment="1"/>
    <xf numFmtId="177" fontId="5" fillId="0" borderId="38" xfId="4" applyNumberFormat="1" applyFont="1" applyBorder="1" applyAlignment="1"/>
    <xf numFmtId="176" fontId="5" fillId="0" borderId="38" xfId="4" applyNumberFormat="1" applyFont="1" applyBorder="1" applyAlignment="1"/>
    <xf numFmtId="0" fontId="19" fillId="0" borderId="38" xfId="4" applyFont="1" applyBorder="1" applyAlignment="1">
      <alignment horizontal="center" shrinkToFit="1"/>
    </xf>
    <xf numFmtId="183" fontId="5" fillId="0" borderId="43" xfId="4" applyNumberFormat="1" applyFont="1" applyBorder="1" applyAlignment="1"/>
    <xf numFmtId="177" fontId="5" fillId="0" borderId="43" xfId="4" applyNumberFormat="1" applyFont="1" applyBorder="1" applyAlignment="1"/>
    <xf numFmtId="176" fontId="5" fillId="0" borderId="43" xfId="4" applyNumberFormat="1" applyFont="1" applyBorder="1" applyAlignment="1"/>
    <xf numFmtId="183" fontId="5" fillId="0" borderId="36" xfId="4" applyNumberFormat="1" applyFont="1" applyBorder="1" applyAlignment="1"/>
    <xf numFmtId="177" fontId="5" fillId="0" borderId="36" xfId="4" applyNumberFormat="1" applyFont="1" applyBorder="1" applyAlignment="1"/>
    <xf numFmtId="176" fontId="5" fillId="0" borderId="36" xfId="4" applyNumberFormat="1" applyFont="1" applyBorder="1" applyAlignment="1"/>
    <xf numFmtId="0" fontId="19" fillId="0" borderId="36" xfId="4" applyFont="1" applyBorder="1" applyAlignment="1">
      <alignment horizontal="center" shrinkToFit="1"/>
    </xf>
    <xf numFmtId="183" fontId="5" fillId="0" borderId="31" xfId="4" applyNumberFormat="1" applyFont="1" applyBorder="1" applyAlignment="1"/>
    <xf numFmtId="177" fontId="5" fillId="0" borderId="31" xfId="4" applyNumberFormat="1" applyFont="1" applyBorder="1" applyAlignment="1"/>
    <xf numFmtId="176" fontId="5" fillId="0" borderId="31" xfId="4" applyNumberFormat="1" applyFont="1" applyBorder="1" applyAlignment="1"/>
    <xf numFmtId="183" fontId="5" fillId="0" borderId="32" xfId="4" applyNumberFormat="1" applyFont="1" applyBorder="1" applyAlignment="1"/>
    <xf numFmtId="177" fontId="5" fillId="0" borderId="32" xfId="4" applyNumberFormat="1" applyFont="1" applyBorder="1" applyAlignment="1"/>
    <xf numFmtId="176" fontId="5" fillId="0" borderId="32" xfId="4" applyNumberFormat="1" applyFont="1" applyBorder="1" applyAlignment="1"/>
    <xf numFmtId="0" fontId="19" fillId="0" borderId="32" xfId="4" applyFont="1" applyBorder="1" applyAlignment="1">
      <alignment horizontal="center" shrinkToFit="1"/>
    </xf>
    <xf numFmtId="183" fontId="5" fillId="0" borderId="42" xfId="4" applyNumberFormat="1" applyFont="1" applyBorder="1" applyAlignment="1"/>
    <xf numFmtId="177" fontId="5" fillId="0" borderId="42" xfId="4" applyNumberFormat="1" applyFont="1" applyBorder="1" applyAlignment="1"/>
    <xf numFmtId="176" fontId="5" fillId="0" borderId="42" xfId="4" applyNumberFormat="1" applyFont="1" applyBorder="1" applyAlignment="1"/>
    <xf numFmtId="0" fontId="19" fillId="0" borderId="42" xfId="4" applyFont="1" applyBorder="1" applyAlignment="1">
      <alignment horizontal="center" shrinkToFit="1"/>
    </xf>
    <xf numFmtId="183" fontId="5" fillId="0" borderId="44" xfId="4" applyNumberFormat="1" applyFont="1" applyBorder="1" applyAlignment="1"/>
    <xf numFmtId="177" fontId="5" fillId="0" borderId="44" xfId="4" applyNumberFormat="1" applyFont="1" applyBorder="1" applyAlignment="1"/>
    <xf numFmtId="176" fontId="5" fillId="0" borderId="44" xfId="4" applyNumberFormat="1" applyFont="1" applyBorder="1" applyAlignment="1"/>
    <xf numFmtId="0" fontId="19" fillId="0" borderId="44" xfId="4" applyFont="1" applyBorder="1" applyAlignment="1">
      <alignment horizontal="center" shrinkToFit="1"/>
    </xf>
    <xf numFmtId="0" fontId="19" fillId="0" borderId="31" xfId="4" applyFont="1" applyBorder="1" applyAlignment="1">
      <alignment horizontal="center" vertical="center"/>
    </xf>
    <xf numFmtId="0" fontId="19" fillId="0" borderId="50" xfId="4" applyFont="1" applyBorder="1" applyAlignment="1">
      <alignment horizontal="center"/>
    </xf>
    <xf numFmtId="0" fontId="19" fillId="0" borderId="49" xfId="4" applyFont="1" applyBorder="1" applyAlignment="1">
      <alignment horizontal="center"/>
    </xf>
    <xf numFmtId="0" fontId="1" fillId="0" borderId="4" xfId="4" applyFont="1" applyBorder="1" applyAlignment="1">
      <alignment horizontal="center"/>
    </xf>
    <xf numFmtId="178" fontId="13" fillId="0" borderId="33" xfId="4" applyNumberFormat="1" applyFont="1" applyFill="1" applyBorder="1" applyAlignment="1">
      <alignment horizontal="right" vertical="center"/>
    </xf>
    <xf numFmtId="181" fontId="13" fillId="0" borderId="33" xfId="5" applyNumberFormat="1" applyFont="1" applyFill="1" applyBorder="1" applyAlignment="1">
      <alignment horizontal="right" vertical="center"/>
    </xf>
    <xf numFmtId="181" fontId="17" fillId="0" borderId="33" xfId="4" applyNumberFormat="1" applyFont="1" applyFill="1" applyBorder="1" applyAlignment="1">
      <alignment vertical="center"/>
    </xf>
    <xf numFmtId="178" fontId="12" fillId="0" borderId="31" xfId="5" applyNumberFormat="1" applyFont="1" applyBorder="1" applyAlignment="1">
      <alignment vertical="center"/>
    </xf>
    <xf numFmtId="181" fontId="12" fillId="0" borderId="31" xfId="5" applyNumberFormat="1" applyFont="1" applyBorder="1" applyAlignment="1">
      <alignment vertical="center"/>
    </xf>
    <xf numFmtId="178" fontId="13" fillId="0" borderId="41" xfId="4" applyNumberFormat="1" applyFont="1" applyFill="1" applyBorder="1" applyAlignment="1">
      <alignment horizontal="right" vertical="center"/>
    </xf>
    <xf numFmtId="178" fontId="13" fillId="0" borderId="44" xfId="4" applyNumberFormat="1" applyFont="1" applyFill="1" applyBorder="1" applyAlignment="1">
      <alignment horizontal="right" vertical="center"/>
    </xf>
    <xf numFmtId="178" fontId="13" fillId="0" borderId="32" xfId="5" applyNumberFormat="1" applyFont="1" applyBorder="1" applyAlignment="1">
      <alignment vertical="center"/>
    </xf>
    <xf numFmtId="178" fontId="8" fillId="0" borderId="38" xfId="5" applyNumberFormat="1" applyFont="1" applyFill="1" applyBorder="1" applyAlignment="1">
      <alignment vertical="center"/>
    </xf>
    <xf numFmtId="181" fontId="8" fillId="0" borderId="38" xfId="5" applyNumberFormat="1" applyFont="1" applyFill="1" applyBorder="1" applyAlignment="1">
      <alignment vertical="center"/>
    </xf>
    <xf numFmtId="178" fontId="8" fillId="0" borderId="42" xfId="5" applyNumberFormat="1" applyFont="1" applyFill="1" applyBorder="1" applyAlignment="1">
      <alignment vertical="center"/>
    </xf>
    <xf numFmtId="181" fontId="8" fillId="0" borderId="42" xfId="5" applyNumberFormat="1" applyFont="1" applyFill="1" applyBorder="1" applyAlignment="1">
      <alignment vertical="center"/>
    </xf>
    <xf numFmtId="178" fontId="8" fillId="0" borderId="31" xfId="5" applyNumberFormat="1" applyFont="1" applyFill="1" applyBorder="1" applyAlignment="1">
      <alignment vertical="center"/>
    </xf>
    <xf numFmtId="181" fontId="8" fillId="0" borderId="31" xfId="5" applyNumberFormat="1" applyFont="1" applyFill="1" applyBorder="1" applyAlignment="1">
      <alignment vertical="center"/>
    </xf>
    <xf numFmtId="178" fontId="13" fillId="0" borderId="41" xfId="5" applyNumberFormat="1" applyFont="1" applyFill="1" applyBorder="1" applyAlignment="1">
      <alignment vertical="center"/>
    </xf>
    <xf numFmtId="181" fontId="13" fillId="0" borderId="41" xfId="5" applyNumberFormat="1" applyFont="1" applyBorder="1" applyAlignment="1">
      <alignment vertical="center"/>
    </xf>
    <xf numFmtId="181" fontId="13" fillId="0" borderId="41" xfId="5" applyNumberFormat="1" applyFont="1" applyFill="1" applyBorder="1" applyAlignment="1">
      <alignment vertical="center"/>
    </xf>
    <xf numFmtId="178" fontId="13" fillId="0" borderId="43" xfId="5" applyNumberFormat="1" applyFont="1" applyFill="1" applyBorder="1" applyAlignment="1">
      <alignment vertical="center"/>
    </xf>
    <xf numFmtId="181" fontId="13" fillId="0" borderId="43" xfId="5" applyNumberFormat="1" applyFont="1" applyBorder="1" applyAlignment="1">
      <alignment vertical="center"/>
    </xf>
    <xf numFmtId="181" fontId="13" fillId="0" borderId="43" xfId="5" applyNumberFormat="1" applyFont="1" applyFill="1" applyBorder="1" applyAlignment="1">
      <alignment vertical="center"/>
    </xf>
    <xf numFmtId="178" fontId="13" fillId="0" borderId="38" xfId="5" applyNumberFormat="1" applyFont="1" applyFill="1" applyBorder="1" applyAlignment="1">
      <alignment vertical="center"/>
    </xf>
    <xf numFmtId="181" fontId="13" fillId="0" borderId="38" xfId="5" applyNumberFormat="1" applyFont="1" applyBorder="1" applyAlignment="1">
      <alignment vertical="center"/>
    </xf>
    <xf numFmtId="181" fontId="13" fillId="0" borderId="38" xfId="5" applyNumberFormat="1" applyFont="1" applyFill="1" applyBorder="1" applyAlignment="1">
      <alignment vertical="center"/>
    </xf>
    <xf numFmtId="178" fontId="13" fillId="0" borderId="44" xfId="5" applyNumberFormat="1" applyFont="1" applyFill="1" applyBorder="1" applyAlignment="1">
      <alignment vertical="center"/>
    </xf>
    <xf numFmtId="181" fontId="13" fillId="0" borderId="44" xfId="5" applyNumberFormat="1" applyFont="1" applyBorder="1" applyAlignment="1">
      <alignment vertical="center"/>
    </xf>
    <xf numFmtId="178" fontId="13" fillId="0" borderId="42" xfId="5" applyNumberFormat="1" applyFont="1" applyFill="1" applyBorder="1" applyAlignment="1">
      <alignment vertical="center"/>
    </xf>
    <xf numFmtId="181" fontId="13" fillId="0" borderId="0" xfId="5" applyNumberFormat="1" applyFont="1" applyBorder="1" applyAlignment="1">
      <alignment vertical="center"/>
    </xf>
    <xf numFmtId="181" fontId="13" fillId="0" borderId="48" xfId="5" applyNumberFormat="1" applyFont="1" applyBorder="1" applyAlignment="1">
      <alignment vertical="center"/>
    </xf>
    <xf numFmtId="181" fontId="13" fillId="0" borderId="36" xfId="5" applyNumberFormat="1" applyFont="1" applyBorder="1" applyAlignment="1">
      <alignment vertical="center"/>
    </xf>
    <xf numFmtId="178" fontId="13" fillId="0" borderId="36" xfId="5" applyNumberFormat="1" applyFont="1" applyFill="1" applyBorder="1" applyAlignment="1">
      <alignment vertical="center"/>
    </xf>
    <xf numFmtId="178" fontId="12" fillId="0" borderId="31" xfId="5" applyNumberFormat="1" applyFont="1" applyFill="1" applyBorder="1" applyAlignment="1">
      <alignment vertical="center"/>
    </xf>
    <xf numFmtId="181" fontId="12" fillId="0" borderId="31" xfId="5" applyNumberFormat="1" applyFont="1" applyFill="1" applyBorder="1" applyAlignment="1">
      <alignment vertical="center"/>
    </xf>
    <xf numFmtId="181" fontId="13" fillId="0" borderId="42" xfId="5" applyNumberFormat="1" applyFont="1" applyBorder="1" applyAlignment="1">
      <alignment vertical="center"/>
    </xf>
    <xf numFmtId="178" fontId="8" fillId="0" borderId="31" xfId="5" applyNumberFormat="1" applyFont="1" applyBorder="1" applyAlignment="1">
      <alignment vertical="center"/>
    </xf>
    <xf numFmtId="181" fontId="8" fillId="0" borderId="31" xfId="5" applyNumberFormat="1" applyFont="1" applyBorder="1" applyAlignment="1">
      <alignment vertical="center"/>
    </xf>
    <xf numFmtId="178" fontId="13" fillId="0" borderId="44" xfId="5" applyNumberFormat="1" applyFont="1" applyBorder="1" applyAlignment="1">
      <alignment vertical="center"/>
    </xf>
    <xf numFmtId="178" fontId="13" fillId="0" borderId="38" xfId="5" applyNumberFormat="1" applyFont="1" applyBorder="1" applyAlignment="1">
      <alignment vertical="center"/>
    </xf>
    <xf numFmtId="178" fontId="13" fillId="0" borderId="42" xfId="5" applyNumberFormat="1" applyFont="1" applyBorder="1" applyAlignment="1">
      <alignment vertical="center"/>
    </xf>
    <xf numFmtId="181" fontId="13" fillId="0" borderId="69" xfId="4" applyNumberFormat="1" applyFont="1" applyFill="1" applyBorder="1" applyAlignment="1">
      <alignment horizontal="center" vertical="center"/>
    </xf>
    <xf numFmtId="181" fontId="13" fillId="0" borderId="69" xfId="5" applyNumberFormat="1" applyFont="1" applyFill="1" applyBorder="1" applyAlignment="1">
      <alignment horizontal="center" vertical="center"/>
    </xf>
    <xf numFmtId="181" fontId="8" fillId="0" borderId="69" xfId="4" applyNumberFormat="1" applyFont="1" applyFill="1" applyBorder="1" applyAlignment="1">
      <alignment vertical="center"/>
    </xf>
    <xf numFmtId="181" fontId="8" fillId="0" borderId="70" xfId="4" applyNumberFormat="1" applyFont="1" applyFill="1" applyBorder="1" applyAlignment="1">
      <alignment vertical="center"/>
    </xf>
    <xf numFmtId="181" fontId="13" fillId="0" borderId="71" xfId="4" applyNumberFormat="1" applyFont="1" applyFill="1" applyBorder="1" applyAlignment="1">
      <alignment horizontal="center" vertical="center"/>
    </xf>
    <xf numFmtId="181" fontId="13" fillId="0" borderId="71" xfId="5" applyNumberFormat="1" applyFont="1" applyFill="1" applyBorder="1" applyAlignment="1">
      <alignment horizontal="center" vertical="center"/>
    </xf>
    <xf numFmtId="181" fontId="8" fillId="0" borderId="72" xfId="4" applyNumberFormat="1" applyFont="1" applyFill="1" applyBorder="1" applyAlignment="1">
      <alignment vertical="center"/>
    </xf>
    <xf numFmtId="181" fontId="13" fillId="0" borderId="72" xfId="4" applyNumberFormat="1" applyFont="1" applyFill="1" applyBorder="1" applyAlignment="1">
      <alignment horizontal="center" vertical="center"/>
    </xf>
    <xf numFmtId="181" fontId="13" fillId="0" borderId="72" xfId="5" applyNumberFormat="1" applyFont="1" applyFill="1" applyBorder="1" applyAlignment="1">
      <alignment horizontal="center" vertical="center"/>
    </xf>
    <xf numFmtId="181" fontId="13" fillId="0" borderId="73" xfId="4" applyNumberFormat="1" applyFont="1" applyFill="1" applyBorder="1" applyAlignment="1">
      <alignment horizontal="center" vertical="center"/>
    </xf>
    <xf numFmtId="181" fontId="13" fillId="0" borderId="73" xfId="5" applyNumberFormat="1" applyFont="1" applyFill="1" applyBorder="1" applyAlignment="1">
      <alignment horizontal="center" vertical="center"/>
    </xf>
    <xf numFmtId="181" fontId="8" fillId="0" borderId="73" xfId="4" applyNumberFormat="1" applyFont="1" applyFill="1" applyBorder="1" applyAlignment="1">
      <alignment vertical="center"/>
    </xf>
    <xf numFmtId="181" fontId="12" fillId="0" borderId="69" xfId="5" applyNumberFormat="1" applyFont="1" applyFill="1" applyBorder="1" applyAlignment="1">
      <alignment horizontal="center" vertical="center"/>
    </xf>
    <xf numFmtId="181" fontId="12" fillId="0" borderId="69" xfId="4" applyNumberFormat="1" applyFont="1" applyFill="1" applyBorder="1" applyAlignment="1">
      <alignment vertical="center"/>
    </xf>
    <xf numFmtId="181" fontId="13" fillId="0" borderId="36" xfId="5" applyNumberFormat="1" applyFont="1" applyFill="1" applyBorder="1" applyAlignment="1">
      <alignment vertical="center"/>
    </xf>
    <xf numFmtId="181" fontId="13" fillId="0" borderId="44" xfId="5" applyNumberFormat="1" applyFont="1" applyFill="1" applyBorder="1" applyAlignment="1">
      <alignment vertical="center"/>
    </xf>
    <xf numFmtId="181" fontId="13" fillId="0" borderId="45" xfId="5" applyNumberFormat="1" applyFont="1" applyFill="1" applyBorder="1" applyAlignment="1">
      <alignment vertical="center"/>
    </xf>
    <xf numFmtId="181" fontId="13" fillId="0" borderId="42" xfId="5" applyNumberFormat="1" applyFont="1" applyFill="1" applyBorder="1" applyAlignment="1">
      <alignment vertical="center"/>
    </xf>
    <xf numFmtId="181" fontId="13" fillId="0" borderId="46" xfId="5" applyNumberFormat="1" applyFont="1" applyFill="1" applyBorder="1" applyAlignment="1">
      <alignment vertical="center"/>
    </xf>
    <xf numFmtId="181" fontId="13" fillId="0" borderId="49" xfId="5" applyNumberFormat="1" applyFont="1" applyFill="1" applyBorder="1" applyAlignment="1">
      <alignment vertical="center"/>
    </xf>
    <xf numFmtId="181" fontId="13" fillId="0" borderId="47" xfId="5" applyNumberFormat="1" applyFont="1" applyFill="1" applyBorder="1" applyAlignment="1">
      <alignment vertical="center"/>
    </xf>
    <xf numFmtId="178" fontId="13" fillId="0" borderId="69" xfId="4" applyNumberFormat="1" applyFont="1" applyBorder="1" applyAlignment="1">
      <alignment horizontal="center" vertical="center"/>
    </xf>
    <xf numFmtId="178" fontId="13" fillId="0" borderId="69" xfId="5" applyNumberFormat="1" applyFont="1" applyBorder="1" applyAlignment="1">
      <alignment horizontal="center" vertical="center"/>
    </xf>
    <xf numFmtId="178" fontId="8" fillId="0" borderId="70" xfId="4" applyNumberFormat="1" applyFont="1" applyBorder="1" applyAlignment="1">
      <alignment vertical="center"/>
    </xf>
    <xf numFmtId="178" fontId="13" fillId="0" borderId="71" xfId="4" applyNumberFormat="1" applyFont="1" applyBorder="1" applyAlignment="1">
      <alignment horizontal="center" vertical="center"/>
    </xf>
    <xf numFmtId="178" fontId="13" fillId="0" borderId="71" xfId="5" applyNumberFormat="1" applyFont="1" applyBorder="1" applyAlignment="1">
      <alignment horizontal="center" vertical="center"/>
    </xf>
    <xf numFmtId="178" fontId="13" fillId="0" borderId="72" xfId="4" applyNumberFormat="1" applyFont="1" applyBorder="1" applyAlignment="1">
      <alignment horizontal="center" vertical="center"/>
    </xf>
    <xf numFmtId="178" fontId="13" fillId="0" borderId="72" xfId="5" applyNumberFormat="1" applyFont="1" applyBorder="1" applyAlignment="1">
      <alignment horizontal="center" vertical="center"/>
    </xf>
    <xf numFmtId="178" fontId="13" fillId="0" borderId="74" xfId="4" applyNumberFormat="1" applyFont="1" applyBorder="1" applyAlignment="1">
      <alignment horizontal="center" vertical="center"/>
    </xf>
    <xf numFmtId="178" fontId="13" fillId="0" borderId="74" xfId="5" applyNumberFormat="1" applyFont="1" applyBorder="1" applyAlignment="1">
      <alignment horizontal="center" vertical="center"/>
    </xf>
    <xf numFmtId="178" fontId="12" fillId="0" borderId="69" xfId="5" applyNumberFormat="1" applyFont="1" applyBorder="1" applyAlignment="1">
      <alignment horizontal="center" vertical="center"/>
    </xf>
    <xf numFmtId="178" fontId="8" fillId="0" borderId="41" xfId="5" applyNumberFormat="1" applyFont="1" applyBorder="1" applyAlignment="1">
      <alignment vertical="center"/>
    </xf>
    <xf numFmtId="178" fontId="8" fillId="0" borderId="44" xfId="5" applyNumberFormat="1" applyFont="1" applyBorder="1" applyAlignment="1">
      <alignment vertical="center"/>
    </xf>
    <xf numFmtId="178" fontId="8" fillId="0" borderId="38" xfId="5" applyNumberFormat="1" applyFont="1" applyBorder="1" applyAlignment="1">
      <alignment vertical="center"/>
    </xf>
    <xf numFmtId="178" fontId="8" fillId="0" borderId="43" xfId="5" applyNumberFormat="1" applyFont="1" applyBorder="1" applyAlignment="1">
      <alignment vertical="center"/>
    </xf>
    <xf numFmtId="178" fontId="8" fillId="0" borderId="42" xfId="5" applyNumberFormat="1" applyFont="1" applyBorder="1" applyAlignment="1">
      <alignment vertical="center"/>
    </xf>
    <xf numFmtId="178" fontId="8" fillId="0" borderId="32" xfId="5" applyNumberFormat="1" applyFont="1" applyBorder="1" applyAlignment="1">
      <alignment vertical="center"/>
    </xf>
    <xf numFmtId="178" fontId="13" fillId="0" borderId="41" xfId="5" applyNumberFormat="1" applyFont="1" applyBorder="1" applyAlignment="1">
      <alignment vertical="center"/>
    </xf>
    <xf numFmtId="178" fontId="13" fillId="0" borderId="43" xfId="5" applyNumberFormat="1" applyFont="1" applyBorder="1" applyAlignment="1">
      <alignment vertical="center"/>
    </xf>
    <xf numFmtId="178" fontId="13" fillId="0" borderId="0" xfId="5" applyNumberFormat="1" applyFont="1" applyFill="1" applyBorder="1" applyAlignment="1">
      <alignment vertical="center"/>
    </xf>
    <xf numFmtId="178" fontId="13" fillId="0" borderId="69" xfId="4" applyNumberFormat="1" applyFont="1" applyFill="1" applyBorder="1" applyAlignment="1">
      <alignment horizontal="center" vertical="center"/>
    </xf>
    <xf numFmtId="178" fontId="13" fillId="0" borderId="71" xfId="4" applyNumberFormat="1" applyFont="1" applyFill="1" applyBorder="1" applyAlignment="1">
      <alignment horizontal="center" vertical="center"/>
    </xf>
    <xf numFmtId="178" fontId="13" fillId="0" borderId="72" xfId="4" applyNumberFormat="1" applyFont="1" applyFill="1" applyBorder="1" applyAlignment="1">
      <alignment horizontal="center" vertical="center"/>
    </xf>
    <xf numFmtId="178" fontId="13" fillId="0" borderId="73" xfId="4" applyNumberFormat="1" applyFont="1" applyBorder="1" applyAlignment="1">
      <alignment horizontal="center" vertical="center"/>
    </xf>
    <xf numFmtId="181" fontId="13" fillId="0" borderId="73" xfId="5" applyNumberFormat="1" applyFont="1" applyBorder="1" applyAlignment="1">
      <alignment horizontal="center" vertical="center"/>
    </xf>
    <xf numFmtId="181" fontId="12" fillId="0" borderId="69" xfId="5" applyNumberFormat="1" applyFont="1" applyBorder="1" applyAlignment="1">
      <alignment horizontal="center" vertical="center"/>
    </xf>
    <xf numFmtId="178" fontId="13" fillId="0" borderId="52" xfId="5" applyNumberFormat="1" applyFont="1" applyBorder="1" applyAlignment="1">
      <alignment vertical="center"/>
    </xf>
    <xf numFmtId="181" fontId="13" fillId="0" borderId="45" xfId="5" applyNumberFormat="1" applyFont="1" applyBorder="1" applyAlignment="1">
      <alignment vertical="center"/>
    </xf>
    <xf numFmtId="178" fontId="13" fillId="0" borderId="46" xfId="5" applyNumberFormat="1" applyFont="1" applyBorder="1" applyAlignment="1">
      <alignment vertical="center"/>
    </xf>
    <xf numFmtId="181" fontId="13" fillId="0" borderId="46" xfId="5" applyNumberFormat="1" applyFont="1" applyBorder="1" applyAlignment="1">
      <alignment vertical="center"/>
    </xf>
    <xf numFmtId="178" fontId="13" fillId="0" borderId="45" xfId="5" applyNumberFormat="1" applyFont="1" applyBorder="1" applyAlignment="1">
      <alignment vertical="center"/>
    </xf>
    <xf numFmtId="178" fontId="13" fillId="0" borderId="49" xfId="5" applyNumberFormat="1" applyFont="1" applyBorder="1" applyAlignment="1">
      <alignment vertical="center"/>
    </xf>
    <xf numFmtId="181" fontId="13" fillId="0" borderId="49" xfId="5" applyNumberFormat="1" applyFont="1" applyBorder="1" applyAlignment="1">
      <alignment vertical="center"/>
    </xf>
    <xf numFmtId="178" fontId="8" fillId="0" borderId="53" xfId="5" applyNumberFormat="1" applyFont="1" applyBorder="1" applyAlignment="1">
      <alignment vertical="center"/>
    </xf>
    <xf numFmtId="181" fontId="8" fillId="0" borderId="53" xfId="5" applyNumberFormat="1" applyFont="1" applyBorder="1" applyAlignment="1">
      <alignment vertical="center"/>
    </xf>
    <xf numFmtId="178" fontId="8" fillId="0" borderId="52" xfId="5" applyNumberFormat="1" applyFont="1" applyBorder="1" applyAlignment="1">
      <alignment vertical="center"/>
    </xf>
    <xf numFmtId="181" fontId="8" fillId="0" borderId="41" xfId="5" applyNumberFormat="1" applyFont="1" applyBorder="1" applyAlignment="1">
      <alignment vertical="center"/>
    </xf>
    <xf numFmtId="178" fontId="8" fillId="0" borderId="47" xfId="5" applyNumberFormat="1" applyFont="1" applyBorder="1" applyAlignment="1">
      <alignment vertical="center"/>
    </xf>
    <xf numFmtId="181" fontId="8" fillId="0" borderId="44" xfId="5" applyNumberFormat="1" applyFont="1" applyBorder="1" applyAlignment="1">
      <alignment vertical="center"/>
    </xf>
    <xf numFmtId="178" fontId="8" fillId="0" borderId="49" xfId="5" applyNumberFormat="1" applyFont="1" applyBorder="1" applyAlignment="1">
      <alignment vertical="center"/>
    </xf>
    <xf numFmtId="181" fontId="8" fillId="0" borderId="38" xfId="5" applyNumberFormat="1" applyFont="1" applyBorder="1" applyAlignment="1">
      <alignment vertical="center"/>
    </xf>
    <xf numFmtId="178" fontId="8" fillId="0" borderId="45" xfId="5" applyNumberFormat="1" applyFont="1" applyBorder="1" applyAlignment="1">
      <alignment vertical="center"/>
    </xf>
    <xf numFmtId="181" fontId="8" fillId="0" borderId="43" xfId="5" applyNumberFormat="1" applyFont="1" applyBorder="1" applyAlignment="1">
      <alignment vertical="center"/>
    </xf>
    <xf numFmtId="178" fontId="8" fillId="0" borderId="46" xfId="5" applyNumberFormat="1" applyFont="1" applyBorder="1" applyAlignment="1">
      <alignment vertical="center"/>
    </xf>
    <xf numFmtId="178" fontId="8" fillId="0" borderId="5" xfId="5" applyNumberFormat="1" applyFont="1" applyBorder="1" applyAlignment="1">
      <alignment vertical="center"/>
    </xf>
    <xf numFmtId="181" fontId="8" fillId="0" borderId="36" xfId="5" applyNumberFormat="1" applyFont="1" applyBorder="1" applyAlignment="1">
      <alignment vertical="center"/>
    </xf>
    <xf numFmtId="178" fontId="8" fillId="0" borderId="36" xfId="5" applyNumberFormat="1" applyFont="1" applyBorder="1" applyAlignment="1">
      <alignment vertical="center"/>
    </xf>
    <xf numFmtId="181" fontId="12" fillId="0" borderId="53" xfId="5" applyNumberFormat="1" applyFont="1" applyBorder="1" applyAlignment="1">
      <alignment vertical="center"/>
    </xf>
    <xf numFmtId="181" fontId="8" fillId="0" borderId="42" xfId="5" applyNumberFormat="1" applyFont="1" applyBorder="1" applyAlignment="1">
      <alignment vertical="center"/>
    </xf>
    <xf numFmtId="181" fontId="8" fillId="0" borderId="46" xfId="5" applyNumberFormat="1" applyFont="1" applyBorder="1" applyAlignment="1">
      <alignment vertical="center"/>
    </xf>
    <xf numFmtId="181" fontId="8" fillId="0" borderId="52" xfId="5" applyNumberFormat="1" applyFont="1" applyBorder="1" applyAlignment="1">
      <alignment vertical="center"/>
    </xf>
    <xf numFmtId="181" fontId="8" fillId="0" borderId="49" xfId="5" applyNumberFormat="1" applyFont="1" applyBorder="1" applyAlignment="1">
      <alignment vertical="center"/>
    </xf>
    <xf numFmtId="181" fontId="8" fillId="0" borderId="45" xfId="5" applyNumberFormat="1" applyFont="1" applyBorder="1" applyAlignment="1">
      <alignment vertical="center"/>
    </xf>
    <xf numFmtId="178" fontId="8" fillId="0" borderId="31" xfId="4" applyNumberFormat="1" applyFont="1" applyBorder="1" applyAlignment="1">
      <alignment horizontal="center" vertical="center"/>
    </xf>
    <xf numFmtId="178" fontId="5" fillId="0" borderId="33" xfId="4" applyNumberFormat="1" applyFont="1" applyBorder="1" applyAlignment="1"/>
    <xf numFmtId="178" fontId="5" fillId="0" borderId="38" xfId="4" applyNumberFormat="1" applyFont="1" applyBorder="1" applyAlignment="1"/>
    <xf numFmtId="178" fontId="5" fillId="0" borderId="43" xfId="4" applyNumberFormat="1" applyFont="1" applyBorder="1" applyAlignment="1"/>
    <xf numFmtId="178" fontId="5" fillId="0" borderId="36" xfId="4" applyNumberFormat="1" applyFont="1" applyBorder="1" applyAlignment="1"/>
    <xf numFmtId="178" fontId="5" fillId="0" borderId="31" xfId="4" applyNumberFormat="1" applyFont="1" applyBorder="1" applyAlignment="1"/>
    <xf numFmtId="178" fontId="5" fillId="0" borderId="32" xfId="4" applyNumberFormat="1" applyFont="1" applyBorder="1" applyAlignment="1"/>
    <xf numFmtId="178" fontId="5" fillId="0" borderId="42" xfId="4" applyNumberFormat="1" applyFont="1" applyBorder="1" applyAlignment="1"/>
    <xf numFmtId="178" fontId="5" fillId="0" borderId="44" xfId="4" applyNumberFormat="1" applyFont="1" applyBorder="1" applyAlignment="1"/>
    <xf numFmtId="179" fontId="8" fillId="8" borderId="31" xfId="4" applyNumberFormat="1" applyFont="1" applyFill="1" applyBorder="1" applyAlignment="1">
      <alignment vertical="center"/>
    </xf>
    <xf numFmtId="178" fontId="8" fillId="8" borderId="31" xfId="4" applyNumberFormat="1" applyFont="1" applyFill="1" applyBorder="1" applyAlignment="1">
      <alignment vertical="center"/>
    </xf>
    <xf numFmtId="177" fontId="8" fillId="8" borderId="31" xfId="6" applyNumberFormat="1" applyFont="1" applyFill="1" applyBorder="1" applyAlignment="1">
      <alignment vertical="center"/>
    </xf>
    <xf numFmtId="177" fontId="8" fillId="8" borderId="41" xfId="6" applyNumberFormat="1" applyFont="1" applyFill="1" applyBorder="1" applyAlignment="1">
      <alignment vertical="center"/>
    </xf>
    <xf numFmtId="179" fontId="12" fillId="8" borderId="31" xfId="6" applyNumberFormat="1" applyFont="1" applyFill="1" applyBorder="1" applyAlignment="1">
      <alignment vertical="center"/>
    </xf>
    <xf numFmtId="178" fontId="12" fillId="8" borderId="31" xfId="4" applyNumberFormat="1" applyFont="1" applyFill="1" applyBorder="1" applyAlignment="1">
      <alignment vertical="center"/>
    </xf>
    <xf numFmtId="177" fontId="12" fillId="8" borderId="31" xfId="6" applyNumberFormat="1" applyFont="1" applyFill="1" applyBorder="1" applyAlignment="1">
      <alignment vertical="center"/>
    </xf>
    <xf numFmtId="179" fontId="8" fillId="8" borderId="44" xfId="4" applyNumberFormat="1" applyFont="1" applyFill="1" applyBorder="1" applyAlignment="1">
      <alignment vertical="center"/>
    </xf>
    <xf numFmtId="178" fontId="8" fillId="8" borderId="44" xfId="4" applyNumberFormat="1" applyFont="1" applyFill="1" applyBorder="1" applyAlignment="1">
      <alignment vertical="center"/>
    </xf>
    <xf numFmtId="177" fontId="8" fillId="8" borderId="44" xfId="6" applyNumberFormat="1" applyFont="1" applyFill="1" applyBorder="1" applyAlignment="1">
      <alignment vertical="center"/>
    </xf>
    <xf numFmtId="178" fontId="8" fillId="8" borderId="43" xfId="4" applyNumberFormat="1" applyFont="1" applyFill="1" applyBorder="1" applyAlignment="1">
      <alignment vertical="center"/>
    </xf>
    <xf numFmtId="178" fontId="8" fillId="8" borderId="42" xfId="4" applyNumberFormat="1" applyFont="1" applyFill="1" applyBorder="1" applyAlignment="1">
      <alignment vertical="center"/>
    </xf>
    <xf numFmtId="179" fontId="8" fillId="8" borderId="32" xfId="4" applyNumberFormat="1" applyFont="1" applyFill="1" applyBorder="1" applyAlignment="1">
      <alignment vertical="center"/>
    </xf>
    <xf numFmtId="178" fontId="8" fillId="8" borderId="32" xfId="4" applyNumberFormat="1" applyFont="1" applyFill="1" applyBorder="1" applyAlignment="1">
      <alignment vertical="center"/>
    </xf>
    <xf numFmtId="177" fontId="8" fillId="8" borderId="32" xfId="6" applyNumberFormat="1" applyFont="1" applyFill="1" applyBorder="1" applyAlignment="1">
      <alignment vertical="center"/>
    </xf>
    <xf numFmtId="179" fontId="8" fillId="8" borderId="38" xfId="6" applyNumberFormat="1" applyFont="1" applyFill="1" applyBorder="1" applyAlignment="1">
      <alignment vertical="center"/>
    </xf>
    <xf numFmtId="178" fontId="8" fillId="8" borderId="38" xfId="4" applyNumberFormat="1" applyFont="1" applyFill="1" applyBorder="1" applyAlignment="1">
      <alignment vertical="center"/>
    </xf>
    <xf numFmtId="177" fontId="8" fillId="8" borderId="38" xfId="6" applyNumberFormat="1" applyFont="1" applyFill="1" applyBorder="1" applyAlignment="1">
      <alignment vertical="center"/>
    </xf>
    <xf numFmtId="179" fontId="8" fillId="8" borderId="42" xfId="6" applyNumberFormat="1" applyFont="1" applyFill="1" applyBorder="1" applyAlignment="1">
      <alignment vertical="center"/>
    </xf>
    <xf numFmtId="177" fontId="8" fillId="8" borderId="42" xfId="6" applyNumberFormat="1" applyFont="1" applyFill="1" applyBorder="1" applyAlignment="1">
      <alignment vertical="center"/>
    </xf>
    <xf numFmtId="179" fontId="8" fillId="8" borderId="31" xfId="6" applyNumberFormat="1" applyFont="1" applyFill="1" applyBorder="1" applyAlignment="1">
      <alignment vertical="center"/>
    </xf>
    <xf numFmtId="179" fontId="8" fillId="8" borderId="41" xfId="6" applyNumberFormat="1" applyFont="1" applyFill="1" applyBorder="1" applyAlignment="1">
      <alignment vertical="center"/>
    </xf>
    <xf numFmtId="178" fontId="8" fillId="8" borderId="41" xfId="4" applyNumberFormat="1" applyFont="1" applyFill="1" applyBorder="1" applyAlignment="1">
      <alignment vertical="center"/>
    </xf>
    <xf numFmtId="179" fontId="8" fillId="8" borderId="43" xfId="6" applyNumberFormat="1" applyFont="1" applyFill="1" applyBorder="1" applyAlignment="1">
      <alignment vertical="center"/>
    </xf>
    <xf numFmtId="177" fontId="8" fillId="8" borderId="43" xfId="6" applyNumberFormat="1" applyFont="1" applyFill="1" applyBorder="1" applyAlignment="1">
      <alignment vertical="center"/>
    </xf>
    <xf numFmtId="179" fontId="8" fillId="8" borderId="44" xfId="6" applyNumberFormat="1" applyFont="1" applyFill="1" applyBorder="1" applyAlignment="1">
      <alignment vertical="center"/>
    </xf>
    <xf numFmtId="177" fontId="8" fillId="8" borderId="36" xfId="6" applyNumberFormat="1" applyFont="1" applyFill="1" applyBorder="1" applyAlignment="1">
      <alignment vertical="center"/>
    </xf>
    <xf numFmtId="178" fontId="8" fillId="8" borderId="45" xfId="4" applyNumberFormat="1" applyFont="1" applyFill="1" applyBorder="1" applyAlignment="1">
      <alignment vertical="center"/>
    </xf>
    <xf numFmtId="178" fontId="8" fillId="8" borderId="36" xfId="4" applyNumberFormat="1" applyFont="1" applyFill="1" applyBorder="1" applyAlignment="1">
      <alignment vertical="center"/>
    </xf>
    <xf numFmtId="0" fontId="8" fillId="8" borderId="31" xfId="4" applyFont="1" applyFill="1" applyBorder="1" applyAlignment="1">
      <alignment horizontal="center" vertical="center"/>
    </xf>
    <xf numFmtId="178" fontId="13" fillId="0" borderId="36" xfId="5" applyNumberFormat="1" applyFont="1" applyBorder="1" applyAlignment="1">
      <alignment vertical="center"/>
    </xf>
    <xf numFmtId="183" fontId="5" fillId="0" borderId="31" xfId="4" applyNumberFormat="1" applyFont="1" applyFill="1" applyBorder="1" applyAlignment="1"/>
    <xf numFmtId="177" fontId="5" fillId="0" borderId="31" xfId="4" applyNumberFormat="1" applyFont="1" applyFill="1" applyBorder="1" applyAlignment="1"/>
    <xf numFmtId="179" fontId="8" fillId="6" borderId="31" xfId="4" applyNumberFormat="1" applyFont="1" applyFill="1" applyBorder="1" applyAlignment="1">
      <alignment vertical="center"/>
    </xf>
    <xf numFmtId="179" fontId="8" fillId="6" borderId="44" xfId="4" applyNumberFormat="1" applyFont="1" applyFill="1" applyBorder="1" applyAlignment="1">
      <alignment vertical="center"/>
    </xf>
    <xf numFmtId="178" fontId="8" fillId="6" borderId="43" xfId="4" applyNumberFormat="1" applyFont="1" applyFill="1" applyBorder="1" applyAlignment="1">
      <alignment vertical="center"/>
    </xf>
    <xf numFmtId="179" fontId="8" fillId="6" borderId="32" xfId="4" applyNumberFormat="1" applyFont="1" applyFill="1" applyBorder="1" applyAlignment="1">
      <alignment vertical="center"/>
    </xf>
    <xf numFmtId="178" fontId="8" fillId="6" borderId="32" xfId="4" applyNumberFormat="1" applyFont="1" applyFill="1" applyBorder="1" applyAlignment="1">
      <alignment vertical="center"/>
    </xf>
    <xf numFmtId="177" fontId="8" fillId="6" borderId="32" xfId="6" applyNumberFormat="1" applyFont="1" applyFill="1" applyBorder="1" applyAlignment="1">
      <alignment vertical="center"/>
    </xf>
    <xf numFmtId="179" fontId="8" fillId="6" borderId="43" xfId="6" applyNumberFormat="1" applyFont="1" applyFill="1" applyBorder="1" applyAlignment="1">
      <alignment vertical="center"/>
    </xf>
    <xf numFmtId="177" fontId="8" fillId="6" borderId="43" xfId="6" applyNumberFormat="1" applyFont="1" applyFill="1" applyBorder="1" applyAlignment="1">
      <alignment vertical="center"/>
    </xf>
    <xf numFmtId="177" fontId="8" fillId="6" borderId="36" xfId="6" applyNumberFormat="1" applyFont="1" applyFill="1" applyBorder="1" applyAlignment="1">
      <alignment vertical="center"/>
    </xf>
    <xf numFmtId="178" fontId="8" fillId="6" borderId="36" xfId="4" applyNumberFormat="1" applyFont="1" applyFill="1" applyBorder="1" applyAlignment="1">
      <alignment vertical="center"/>
    </xf>
    <xf numFmtId="0" fontId="8" fillId="6" borderId="0" xfId="4" applyFont="1" applyFill="1" applyAlignment="1">
      <alignment vertical="center"/>
    </xf>
    <xf numFmtId="38" fontId="8" fillId="6" borderId="0" xfId="5" applyFont="1" applyFill="1" applyAlignment="1">
      <alignment vertical="center"/>
    </xf>
    <xf numFmtId="177" fontId="12" fillId="5" borderId="31" xfId="6" applyNumberFormat="1" applyFont="1" applyFill="1" applyBorder="1" applyAlignment="1">
      <alignment vertical="center"/>
    </xf>
    <xf numFmtId="178" fontId="12" fillId="5" borderId="31" xfId="5" applyNumberFormat="1" applyFont="1" applyFill="1" applyBorder="1" applyAlignment="1">
      <alignment vertical="center"/>
    </xf>
    <xf numFmtId="181" fontId="12" fillId="5" borderId="31" xfId="5" applyNumberFormat="1" applyFont="1" applyFill="1" applyBorder="1" applyAlignment="1">
      <alignment vertical="center"/>
    </xf>
    <xf numFmtId="0" fontId="12" fillId="5" borderId="31" xfId="4" applyFont="1" applyFill="1" applyBorder="1" applyAlignment="1">
      <alignment horizontal="center" vertical="center"/>
    </xf>
    <xf numFmtId="178" fontId="13" fillId="0" borderId="45" xfId="5" applyNumberFormat="1" applyFont="1" applyFill="1" applyBorder="1" applyAlignment="1">
      <alignment vertical="center"/>
    </xf>
    <xf numFmtId="178" fontId="13" fillId="0" borderId="0" xfId="5" applyNumberFormat="1" applyFont="1" applyBorder="1" applyAlignment="1">
      <alignment vertical="center"/>
    </xf>
    <xf numFmtId="178" fontId="13" fillId="0" borderId="48" xfId="5" applyNumberFormat="1" applyFont="1" applyBorder="1" applyAlignment="1">
      <alignment vertical="center"/>
    </xf>
    <xf numFmtId="178" fontId="13" fillId="0" borderId="46" xfId="5" applyNumberFormat="1" applyFont="1" applyFill="1" applyBorder="1" applyAlignment="1">
      <alignment vertical="center"/>
    </xf>
    <xf numFmtId="178" fontId="13" fillId="0" borderId="49" xfId="5" applyNumberFormat="1" applyFont="1" applyFill="1" applyBorder="1" applyAlignment="1">
      <alignment vertical="center"/>
    </xf>
    <xf numFmtId="178" fontId="13" fillId="0" borderId="47" xfId="5" applyNumberFormat="1" applyFont="1" applyFill="1" applyBorder="1" applyAlignment="1">
      <alignment vertical="center"/>
    </xf>
    <xf numFmtId="178" fontId="13" fillId="0" borderId="38" xfId="5" applyNumberFormat="1" applyFont="1" applyFill="1" applyBorder="1" applyAlignment="1">
      <alignment horizontal="right" vertical="center"/>
    </xf>
    <xf numFmtId="3" fontId="13" fillId="0" borderId="33" xfId="4" applyNumberFormat="1" applyFont="1" applyFill="1" applyBorder="1" applyAlignment="1">
      <alignment horizontal="right" vertical="center"/>
    </xf>
    <xf numFmtId="3" fontId="13" fillId="0" borderId="33" xfId="5" applyNumberFormat="1" applyFont="1" applyFill="1" applyBorder="1" applyAlignment="1">
      <alignment horizontal="right" vertical="center"/>
    </xf>
    <xf numFmtId="3" fontId="13" fillId="0" borderId="41" xfId="4" applyNumberFormat="1" applyFont="1" applyFill="1" applyBorder="1" applyAlignment="1">
      <alignment horizontal="right" vertical="center"/>
    </xf>
    <xf numFmtId="3" fontId="13" fillId="0" borderId="44" xfId="4" applyNumberFormat="1" applyFont="1" applyFill="1" applyBorder="1" applyAlignment="1">
      <alignment horizontal="right" vertical="center"/>
    </xf>
    <xf numFmtId="3" fontId="13" fillId="0" borderId="32" xfId="5" applyNumberFormat="1" applyFont="1" applyBorder="1" applyAlignment="1">
      <alignment vertical="center"/>
    </xf>
    <xf numFmtId="3" fontId="13" fillId="0" borderId="41" xfId="5" applyNumberFormat="1" applyFont="1" applyBorder="1" applyAlignment="1">
      <alignment vertical="center"/>
    </xf>
    <xf numFmtId="3" fontId="13" fillId="0" borderId="44" xfId="5" applyNumberFormat="1" applyFont="1" applyBorder="1" applyAlignment="1">
      <alignment vertical="center"/>
    </xf>
    <xf numFmtId="3" fontId="13" fillId="0" borderId="0" xfId="5" applyNumberFormat="1" applyFont="1" applyBorder="1" applyAlignment="1">
      <alignment vertical="center"/>
    </xf>
    <xf numFmtId="3" fontId="13" fillId="0" borderId="48" xfId="5" applyNumberFormat="1" applyFont="1" applyBorder="1" applyAlignment="1">
      <alignment vertical="center"/>
    </xf>
    <xf numFmtId="3" fontId="12" fillId="5" borderId="31" xfId="5" applyNumberFormat="1" applyFont="1" applyFill="1" applyBorder="1" applyAlignment="1">
      <alignment vertical="center"/>
    </xf>
    <xf numFmtId="3" fontId="13" fillId="0" borderId="47" xfId="5" applyNumberFormat="1" applyFont="1" applyFill="1" applyBorder="1" applyAlignment="1">
      <alignment vertical="center"/>
    </xf>
    <xf numFmtId="3" fontId="13" fillId="0" borderId="0" xfId="5" applyNumberFormat="1" applyFont="1" applyFill="1" applyBorder="1" applyAlignment="1">
      <alignment vertical="center"/>
    </xf>
    <xf numFmtId="3" fontId="13" fillId="0" borderId="52" xfId="5" applyNumberFormat="1" applyFont="1" applyBorder="1" applyAlignment="1">
      <alignment vertical="center"/>
    </xf>
    <xf numFmtId="3" fontId="13" fillId="0" borderId="45" xfId="5" applyNumberFormat="1" applyFont="1" applyBorder="1" applyAlignment="1">
      <alignment vertical="center"/>
    </xf>
    <xf numFmtId="3" fontId="13" fillId="0" borderId="46" xfId="5" applyNumberFormat="1" applyFont="1" applyBorder="1" applyAlignment="1">
      <alignment vertical="center"/>
    </xf>
    <xf numFmtId="3" fontId="13" fillId="0" borderId="49" xfId="5" applyNumberFormat="1" applyFont="1" applyBorder="1" applyAlignment="1">
      <alignment vertical="center"/>
    </xf>
    <xf numFmtId="3" fontId="12" fillId="0" borderId="53" xfId="5" applyNumberFormat="1" applyFont="1" applyBorder="1" applyAlignment="1">
      <alignment vertical="center"/>
    </xf>
    <xf numFmtId="178" fontId="12" fillId="6" borderId="32" xfId="4" applyNumberFormat="1" applyFont="1" applyFill="1" applyBorder="1" applyAlignment="1">
      <alignment vertical="center"/>
    </xf>
    <xf numFmtId="177" fontId="12" fillId="6" borderId="32" xfId="6" applyNumberFormat="1" applyFont="1" applyFill="1" applyBorder="1" applyAlignment="1">
      <alignment vertical="center"/>
    </xf>
    <xf numFmtId="180" fontId="5" fillId="0" borderId="76" xfId="4" applyNumberFormat="1" applyFont="1" applyBorder="1" applyAlignment="1"/>
    <xf numFmtId="177" fontId="5" fillId="0" borderId="77" xfId="4" applyNumberFormat="1" applyFont="1" applyBorder="1" applyAlignment="1"/>
    <xf numFmtId="178" fontId="5" fillId="0" borderId="78" xfId="4" applyNumberFormat="1" applyFont="1" applyBorder="1" applyAlignment="1"/>
    <xf numFmtId="178" fontId="5" fillId="0" borderId="79" xfId="4" applyNumberFormat="1" applyFont="1" applyBorder="1" applyAlignment="1"/>
    <xf numFmtId="178" fontId="5" fillId="0" borderId="80" xfId="4" applyNumberFormat="1" applyFont="1" applyBorder="1" applyAlignment="1"/>
    <xf numFmtId="0" fontId="19" fillId="0" borderId="81" xfId="4" applyFont="1" applyBorder="1" applyAlignment="1">
      <alignment horizontal="center" shrinkToFit="1"/>
    </xf>
    <xf numFmtId="180" fontId="5" fillId="0" borderId="68" xfId="4" applyNumberFormat="1" applyFont="1" applyBorder="1" applyAlignment="1"/>
    <xf numFmtId="177" fontId="5" fillId="0" borderId="16" xfId="4" applyNumberFormat="1" applyFont="1" applyBorder="1" applyAlignment="1"/>
    <xf numFmtId="176" fontId="5" fillId="0" borderId="24" xfId="4" applyNumberFormat="1" applyFont="1" applyBorder="1" applyAlignment="1"/>
    <xf numFmtId="178" fontId="5" fillId="0" borderId="66" xfId="4" applyNumberFormat="1" applyFont="1" applyBorder="1" applyAlignment="1"/>
    <xf numFmtId="176" fontId="5" fillId="0" borderId="65" xfId="4" applyNumberFormat="1" applyFont="1" applyBorder="1" applyAlignment="1"/>
    <xf numFmtId="0" fontId="19" fillId="0" borderId="67" xfId="4" applyFont="1" applyBorder="1" applyAlignment="1">
      <alignment horizontal="center" shrinkToFit="1"/>
    </xf>
    <xf numFmtId="180" fontId="5" fillId="0" borderId="82" xfId="4" applyNumberFormat="1" applyFont="1" applyBorder="1" applyAlignment="1"/>
    <xf numFmtId="177" fontId="5" fillId="0" borderId="14" xfId="4" applyNumberFormat="1" applyFont="1" applyBorder="1" applyAlignment="1"/>
    <xf numFmtId="176" fontId="5" fillId="0" borderId="13" xfId="4" applyNumberFormat="1" applyFont="1" applyBorder="1" applyAlignment="1"/>
    <xf numFmtId="178" fontId="5" fillId="0" borderId="83" xfId="4" applyNumberFormat="1" applyFont="1" applyBorder="1" applyAlignment="1"/>
    <xf numFmtId="176" fontId="5" fillId="0" borderId="61" xfId="4" applyNumberFormat="1" applyFont="1" applyBorder="1" applyAlignment="1"/>
    <xf numFmtId="0" fontId="19" fillId="0" borderId="48" xfId="4" applyFont="1" applyBorder="1" applyAlignment="1">
      <alignment horizontal="center" shrinkToFit="1"/>
    </xf>
    <xf numFmtId="180" fontId="5" fillId="0" borderId="64" xfId="4" applyNumberFormat="1" applyFont="1" applyBorder="1" applyAlignment="1"/>
    <xf numFmtId="177" fontId="5" fillId="0" borderId="62" xfId="4" applyNumberFormat="1" applyFont="1" applyBorder="1" applyAlignment="1"/>
    <xf numFmtId="180" fontId="5" fillId="0" borderId="84" xfId="4" applyNumberFormat="1" applyFont="1" applyBorder="1" applyAlignment="1"/>
    <xf numFmtId="177" fontId="5" fillId="0" borderId="37" xfId="4" applyNumberFormat="1" applyFont="1" applyBorder="1" applyAlignment="1"/>
    <xf numFmtId="176" fontId="5" fillId="0" borderId="23" xfId="4" applyNumberFormat="1" applyFont="1" applyBorder="1" applyAlignment="1"/>
    <xf numFmtId="178" fontId="5" fillId="0" borderId="85" xfId="4" applyNumberFormat="1" applyFont="1" applyBorder="1" applyAlignment="1"/>
    <xf numFmtId="176" fontId="5" fillId="0" borderId="7" xfId="4" applyNumberFormat="1" applyFont="1" applyBorder="1" applyAlignment="1"/>
    <xf numFmtId="0" fontId="19" fillId="0" borderId="86" xfId="4" applyFont="1" applyBorder="1" applyAlignment="1">
      <alignment horizontal="center" shrinkToFit="1"/>
    </xf>
    <xf numFmtId="180" fontId="5" fillId="8" borderId="28" xfId="4" applyNumberFormat="1" applyFont="1" applyFill="1" applyBorder="1" applyAlignment="1"/>
    <xf numFmtId="177" fontId="5" fillId="8" borderId="27" xfId="4" applyNumberFormat="1" applyFont="1" applyFill="1" applyBorder="1" applyAlignment="1"/>
    <xf numFmtId="176" fontId="5" fillId="8" borderId="35" xfId="4" applyNumberFormat="1" applyFont="1" applyFill="1" applyBorder="1" applyAlignment="1"/>
    <xf numFmtId="178" fontId="5" fillId="8" borderId="87" xfId="4" applyNumberFormat="1" applyFont="1" applyFill="1" applyBorder="1" applyAlignment="1"/>
    <xf numFmtId="176" fontId="5" fillId="8" borderId="88" xfId="4" applyNumberFormat="1" applyFont="1" applyFill="1" applyBorder="1" applyAlignment="1"/>
    <xf numFmtId="180" fontId="5" fillId="0" borderId="89" xfId="4" applyNumberFormat="1" applyFont="1" applyBorder="1" applyAlignment="1"/>
    <xf numFmtId="177" fontId="5" fillId="0" borderId="59" xfId="4" applyNumberFormat="1" applyFont="1" applyBorder="1" applyAlignment="1"/>
    <xf numFmtId="178" fontId="5" fillId="0" borderId="60" xfId="4" applyNumberFormat="1" applyFont="1" applyBorder="1" applyAlignment="1"/>
    <xf numFmtId="178" fontId="5" fillId="0" borderId="90" xfId="4" applyNumberFormat="1" applyFont="1" applyBorder="1" applyAlignment="1"/>
    <xf numFmtId="178" fontId="5" fillId="0" borderId="91" xfId="4" applyNumberFormat="1" applyFont="1" applyBorder="1" applyAlignment="1"/>
    <xf numFmtId="180" fontId="5" fillId="0" borderId="8" xfId="4" applyNumberFormat="1" applyFont="1" applyBorder="1" applyAlignment="1"/>
    <xf numFmtId="177" fontId="5" fillId="0" borderId="6" xfId="4" applyNumberFormat="1" applyFont="1" applyBorder="1" applyAlignment="1"/>
    <xf numFmtId="176" fontId="5" fillId="0" borderId="11" xfId="4" applyNumberFormat="1" applyFont="1" applyBorder="1" applyAlignment="1"/>
    <xf numFmtId="178" fontId="5" fillId="0" borderId="25" xfId="4" applyNumberFormat="1" applyFont="1" applyBorder="1" applyAlignment="1"/>
    <xf numFmtId="176" fontId="5" fillId="0" borderId="26" xfId="4" applyNumberFormat="1" applyFont="1" applyBorder="1" applyAlignment="1"/>
    <xf numFmtId="177" fontId="5" fillId="0" borderId="58" xfId="4" applyNumberFormat="1" applyFont="1" applyBorder="1" applyAlignment="1"/>
    <xf numFmtId="178" fontId="5" fillId="0" borderId="57" xfId="4" applyNumberFormat="1" applyFont="1" applyBorder="1" applyAlignment="1"/>
    <xf numFmtId="180" fontId="5" fillId="0" borderId="92" xfId="4" applyNumberFormat="1" applyFont="1" applyBorder="1" applyAlignment="1"/>
    <xf numFmtId="177" fontId="5" fillId="0" borderId="93" xfId="4" applyNumberFormat="1" applyFont="1" applyBorder="1" applyAlignment="1"/>
    <xf numFmtId="176" fontId="5" fillId="0" borderId="94" xfId="4" applyNumberFormat="1" applyFont="1" applyBorder="1" applyAlignment="1"/>
    <xf numFmtId="178" fontId="5" fillId="0" borderId="95" xfId="4" applyNumberFormat="1" applyFont="1" applyBorder="1" applyAlignment="1"/>
    <xf numFmtId="176" fontId="5" fillId="0" borderId="96" xfId="4" applyNumberFormat="1" applyFont="1" applyBorder="1" applyAlignment="1"/>
    <xf numFmtId="0" fontId="19" fillId="0" borderId="97" xfId="4" applyFont="1" applyBorder="1" applyAlignment="1">
      <alignment horizontal="center" shrinkToFit="1"/>
    </xf>
    <xf numFmtId="180" fontId="5" fillId="8" borderId="63" xfId="4" applyNumberFormat="1" applyFont="1" applyFill="1" applyBorder="1" applyAlignment="1"/>
    <xf numFmtId="177" fontId="5" fillId="8" borderId="21" xfId="4" applyNumberFormat="1" applyFont="1" applyFill="1" applyBorder="1" applyAlignment="1"/>
    <xf numFmtId="176" fontId="5" fillId="8" borderId="18" xfId="4" applyNumberFormat="1" applyFont="1" applyFill="1" applyBorder="1" applyAlignment="1"/>
    <xf numFmtId="178" fontId="5" fillId="8" borderId="29" xfId="4" applyNumberFormat="1" applyFont="1" applyFill="1" applyBorder="1" applyAlignment="1"/>
    <xf numFmtId="0" fontId="19" fillId="0" borderId="28" xfId="4" applyFont="1" applyBorder="1" applyAlignment="1">
      <alignment horizontal="center" vertical="center"/>
    </xf>
    <xf numFmtId="0" fontId="19" fillId="0" borderId="51" xfId="4" applyFont="1" applyBorder="1" applyAlignment="1">
      <alignment horizontal="center"/>
    </xf>
    <xf numFmtId="0" fontId="19" fillId="0" borderId="0" xfId="4" applyFont="1" applyBorder="1" applyAlignment="1">
      <alignment horizontal="center"/>
    </xf>
    <xf numFmtId="177" fontId="8" fillId="0" borderId="31" xfId="4" applyNumberFormat="1" applyFont="1" applyFill="1" applyBorder="1" applyAlignment="1">
      <alignment vertical="center"/>
    </xf>
    <xf numFmtId="3" fontId="14" fillId="0" borderId="41" xfId="4" applyNumberFormat="1" applyFont="1" applyFill="1" applyBorder="1" applyAlignment="1">
      <alignment horizontal="right" vertical="center"/>
    </xf>
    <xf numFmtId="3" fontId="14" fillId="0" borderId="44" xfId="4" applyNumberFormat="1" applyFont="1" applyFill="1" applyBorder="1" applyAlignment="1">
      <alignment horizontal="right" vertical="center"/>
    </xf>
    <xf numFmtId="3" fontId="14" fillId="0" borderId="44" xfId="5" applyNumberFormat="1" applyFont="1" applyFill="1" applyBorder="1" applyAlignment="1">
      <alignment horizontal="right" vertical="center"/>
    </xf>
    <xf numFmtId="177" fontId="8" fillId="0" borderId="32" xfId="4" applyNumberFormat="1" applyFont="1" applyFill="1" applyBorder="1" applyAlignment="1">
      <alignment vertical="center"/>
    </xf>
    <xf numFmtId="3" fontId="13" fillId="0" borderId="32" xfId="5" applyNumberFormat="1" applyFont="1" applyFill="1" applyBorder="1" applyAlignment="1">
      <alignment vertical="center"/>
    </xf>
    <xf numFmtId="3" fontId="12" fillId="0" borderId="32" xfId="5" applyNumberFormat="1" applyFont="1" applyFill="1" applyBorder="1" applyAlignment="1">
      <alignment vertical="center"/>
    </xf>
    <xf numFmtId="179" fontId="8" fillId="0" borderId="98" xfId="4" applyNumberFormat="1" applyFont="1" applyFill="1" applyBorder="1" applyAlignment="1">
      <alignment vertical="center"/>
    </xf>
    <xf numFmtId="177" fontId="8" fillId="0" borderId="98" xfId="4" applyNumberFormat="1" applyFont="1" applyFill="1" applyBorder="1" applyAlignment="1">
      <alignment vertical="center"/>
    </xf>
    <xf numFmtId="178" fontId="8" fillId="0" borderId="98" xfId="4" applyNumberFormat="1" applyFont="1" applyFill="1" applyBorder="1" applyAlignment="1">
      <alignment vertical="center"/>
    </xf>
    <xf numFmtId="177" fontId="8" fillId="0" borderId="98" xfId="6" applyNumberFormat="1" applyFont="1" applyFill="1" applyBorder="1" applyAlignment="1">
      <alignment vertical="center"/>
    </xf>
    <xf numFmtId="3" fontId="13" fillId="0" borderId="98" xfId="5" applyNumberFormat="1" applyFont="1" applyFill="1" applyBorder="1" applyAlignment="1">
      <alignment vertical="center"/>
    </xf>
    <xf numFmtId="178" fontId="13" fillId="0" borderId="69" xfId="5" applyNumberFormat="1" applyFont="1" applyFill="1" applyBorder="1" applyAlignment="1">
      <alignment horizontal="center" vertical="center"/>
    </xf>
    <xf numFmtId="178" fontId="8" fillId="0" borderId="70" xfId="4" applyNumberFormat="1" applyFont="1" applyFill="1" applyBorder="1" applyAlignment="1">
      <alignment vertical="center"/>
    </xf>
    <xf numFmtId="178" fontId="13" fillId="0" borderId="71" xfId="5" applyNumberFormat="1" applyFont="1" applyFill="1" applyBorder="1" applyAlignment="1">
      <alignment horizontal="center" vertical="center"/>
    </xf>
    <xf numFmtId="178" fontId="13" fillId="0" borderId="72" xfId="5" applyNumberFormat="1" applyFont="1" applyFill="1" applyBorder="1" applyAlignment="1">
      <alignment horizontal="center" vertical="center"/>
    </xf>
    <xf numFmtId="179" fontId="8" fillId="0" borderId="74" xfId="4" applyNumberFormat="1" applyFont="1" applyFill="1" applyBorder="1" applyAlignment="1">
      <alignment vertical="center"/>
    </xf>
    <xf numFmtId="177" fontId="8" fillId="0" borderId="74" xfId="4" applyNumberFormat="1" applyFont="1" applyFill="1" applyBorder="1" applyAlignment="1">
      <alignment vertical="center"/>
    </xf>
    <xf numFmtId="178" fontId="8" fillId="0" borderId="74" xfId="4" applyNumberFormat="1" applyFont="1" applyFill="1" applyBorder="1" applyAlignment="1">
      <alignment vertical="center"/>
    </xf>
    <xf numFmtId="177" fontId="8" fillId="0" borderId="74" xfId="6" applyNumberFormat="1" applyFont="1" applyFill="1" applyBorder="1" applyAlignment="1">
      <alignment vertical="center"/>
    </xf>
    <xf numFmtId="178" fontId="13" fillId="0" borderId="74" xfId="4" applyNumberFormat="1" applyFont="1" applyFill="1" applyBorder="1" applyAlignment="1">
      <alignment horizontal="center" vertical="center"/>
    </xf>
    <xf numFmtId="178" fontId="13" fillId="0" borderId="74" xfId="5" applyNumberFormat="1" applyFont="1" applyFill="1" applyBorder="1" applyAlignment="1">
      <alignment horizontal="center" vertical="center"/>
    </xf>
    <xf numFmtId="178" fontId="13" fillId="0" borderId="73" xfId="4" applyNumberFormat="1" applyFont="1" applyFill="1" applyBorder="1" applyAlignment="1">
      <alignment horizontal="center" vertical="center"/>
    </xf>
    <xf numFmtId="178" fontId="13" fillId="0" borderId="73" xfId="5" applyNumberFormat="1" applyFont="1" applyFill="1" applyBorder="1" applyAlignment="1">
      <alignment horizontal="center" vertical="center"/>
    </xf>
    <xf numFmtId="178" fontId="12" fillId="0" borderId="69" xfId="5" applyNumberFormat="1" applyFont="1" applyFill="1" applyBorder="1" applyAlignment="1">
      <alignment horizontal="center" vertical="center"/>
    </xf>
    <xf numFmtId="179" fontId="8" fillId="0" borderId="43" xfId="6" applyNumberFormat="1" applyFont="1" applyFill="1" applyBorder="1" applyAlignment="1">
      <alignment vertical="center"/>
    </xf>
    <xf numFmtId="177" fontId="8" fillId="0" borderId="32" xfId="6" applyNumberFormat="1" applyFont="1" applyFill="1" applyBorder="1" applyAlignment="1">
      <alignment vertical="center"/>
    </xf>
    <xf numFmtId="3" fontId="14" fillId="0" borderId="0" xfId="5" applyNumberFormat="1" applyFont="1" applyFill="1" applyBorder="1" applyAlignment="1">
      <alignment vertical="center"/>
    </xf>
    <xf numFmtId="178" fontId="8" fillId="0" borderId="53" xfId="4" applyNumberFormat="1" applyFont="1" applyFill="1" applyBorder="1" applyAlignment="1">
      <alignment vertical="center"/>
    </xf>
    <xf numFmtId="3" fontId="8" fillId="0" borderId="53" xfId="5" applyNumberFormat="1" applyFont="1" applyFill="1" applyBorder="1" applyAlignment="1">
      <alignment vertical="center"/>
    </xf>
    <xf numFmtId="179" fontId="8" fillId="0" borderId="31" xfId="4" applyNumberFormat="1" applyFont="1" applyFill="1" applyBorder="1" applyAlignment="1">
      <alignment vertical="center"/>
    </xf>
    <xf numFmtId="179" fontId="8" fillId="0" borderId="32" xfId="4" applyNumberFormat="1" applyFont="1" applyFill="1" applyBorder="1" applyAlignment="1">
      <alignment vertical="center"/>
    </xf>
    <xf numFmtId="178" fontId="12" fillId="5" borderId="31" xfId="4" applyNumberFormat="1" applyFont="1" applyFill="1" applyBorder="1" applyAlignment="1">
      <alignment vertical="center"/>
    </xf>
    <xf numFmtId="178" fontId="12" fillId="5" borderId="32" xfId="4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top" indent="1"/>
    </xf>
    <xf numFmtId="176" fontId="10" fillId="0" borderId="14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176" fontId="10" fillId="0" borderId="99" xfId="0" applyNumberFormat="1" applyFont="1" applyBorder="1" applyAlignment="1">
      <alignment horizontal="right" vertical="center"/>
    </xf>
    <xf numFmtId="176" fontId="10" fillId="0" borderId="100" xfId="0" applyNumberFormat="1" applyFont="1" applyBorder="1" applyAlignment="1">
      <alignment horizontal="right" vertical="center"/>
    </xf>
    <xf numFmtId="0" fontId="10" fillId="4" borderId="30" xfId="0" applyFont="1" applyFill="1" applyBorder="1" applyAlignment="1">
      <alignment horizontal="center" vertical="center"/>
    </xf>
    <xf numFmtId="0" fontId="11" fillId="4" borderId="101" xfId="3" applyFont="1" applyFill="1" applyBorder="1" applyAlignment="1">
      <alignment horizontal="center" vertical="center"/>
    </xf>
    <xf numFmtId="0" fontId="11" fillId="4" borderId="48" xfId="3" applyFont="1" applyFill="1" applyBorder="1" applyAlignment="1">
      <alignment horizontal="center" vertical="center"/>
    </xf>
    <xf numFmtId="0" fontId="11" fillId="4" borderId="67" xfId="3" applyFont="1" applyFill="1" applyBorder="1" applyAlignment="1">
      <alignment horizontal="center" vertical="center"/>
    </xf>
    <xf numFmtId="0" fontId="10" fillId="0" borderId="9" xfId="0" applyFont="1" applyBorder="1"/>
    <xf numFmtId="0" fontId="11" fillId="4" borderId="102" xfId="3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8" fillId="0" borderId="31" xfId="4" applyFont="1" applyFill="1" applyBorder="1" applyAlignment="1">
      <alignment horizontal="center" vertical="center"/>
    </xf>
    <xf numFmtId="38" fontId="13" fillId="0" borderId="31" xfId="5" applyFont="1" applyFill="1" applyBorder="1" applyAlignment="1">
      <alignment horizontal="center" vertical="center"/>
    </xf>
    <xf numFmtId="38" fontId="13" fillId="0" borderId="32" xfId="5" applyFont="1" applyFill="1" applyBorder="1" applyAlignment="1">
      <alignment horizontal="center" vertical="center"/>
    </xf>
    <xf numFmtId="38" fontId="13" fillId="0" borderId="33" xfId="5" applyFont="1" applyFill="1" applyBorder="1" applyAlignment="1">
      <alignment horizontal="center" vertical="center"/>
    </xf>
    <xf numFmtId="0" fontId="8" fillId="0" borderId="17" xfId="4" applyFont="1" applyBorder="1" applyAlignment="1">
      <alignment horizontal="center" vertical="center"/>
    </xf>
    <xf numFmtId="0" fontId="8" fillId="0" borderId="51" xfId="4" applyFont="1" applyBorder="1" applyAlignment="1">
      <alignment horizontal="center" vertical="center"/>
    </xf>
    <xf numFmtId="0" fontId="8" fillId="0" borderId="50" xfId="4" applyFont="1" applyBorder="1" applyAlignment="1">
      <alignment horizontal="center" vertical="center"/>
    </xf>
    <xf numFmtId="0" fontId="8" fillId="0" borderId="31" xfId="4" applyFont="1" applyBorder="1" applyAlignment="1">
      <alignment horizontal="center" vertical="center"/>
    </xf>
    <xf numFmtId="38" fontId="8" fillId="0" borderId="31" xfId="5" applyFont="1" applyBorder="1" applyAlignment="1">
      <alignment horizontal="center" vertical="center"/>
    </xf>
    <xf numFmtId="0" fontId="8" fillId="0" borderId="32" xfId="4" applyFont="1" applyBorder="1" applyAlignment="1">
      <alignment horizontal="center" vertical="center"/>
    </xf>
    <xf numFmtId="0" fontId="8" fillId="0" borderId="33" xfId="4" applyFont="1" applyBorder="1" applyAlignment="1">
      <alignment horizontal="center" vertical="center"/>
    </xf>
    <xf numFmtId="0" fontId="8" fillId="0" borderId="17" xfId="4" applyFont="1" applyFill="1" applyBorder="1" applyAlignment="1">
      <alignment horizontal="center" vertical="center"/>
    </xf>
    <xf numFmtId="0" fontId="8" fillId="0" borderId="51" xfId="4" applyFont="1" applyFill="1" applyBorder="1" applyAlignment="1">
      <alignment horizontal="center" vertical="center"/>
    </xf>
    <xf numFmtId="0" fontId="8" fillId="0" borderId="50" xfId="4" applyFont="1" applyFill="1" applyBorder="1" applyAlignment="1">
      <alignment horizontal="center" vertical="center"/>
    </xf>
    <xf numFmtId="38" fontId="8" fillId="0" borderId="31" xfId="5" applyFont="1" applyFill="1" applyBorder="1" applyAlignment="1">
      <alignment horizontal="center" vertical="center"/>
    </xf>
    <xf numFmtId="0" fontId="8" fillId="0" borderId="32" xfId="4" applyFont="1" applyFill="1" applyBorder="1" applyAlignment="1">
      <alignment horizontal="center" vertical="center"/>
    </xf>
    <xf numFmtId="0" fontId="8" fillId="0" borderId="33" xfId="4" applyFont="1" applyFill="1" applyBorder="1" applyAlignment="1">
      <alignment horizontal="center" vertical="center"/>
    </xf>
    <xf numFmtId="0" fontId="19" fillId="0" borderId="10" xfId="4" quotePrefix="1" applyFont="1" applyBorder="1" applyAlignment="1">
      <alignment horizontal="center" vertical="center"/>
    </xf>
    <xf numFmtId="0" fontId="6" fillId="0" borderId="17" xfId="4" applyFont="1" applyBorder="1" applyAlignment="1"/>
    <xf numFmtId="0" fontId="19" fillId="0" borderId="32" xfId="4" quotePrefix="1" applyFont="1" applyBorder="1" applyAlignment="1">
      <alignment horizontal="center" vertical="center"/>
    </xf>
    <xf numFmtId="0" fontId="6" fillId="0" borderId="33" xfId="4" applyFont="1" applyBorder="1" applyAlignment="1"/>
    <xf numFmtId="0" fontId="19" fillId="0" borderId="30" xfId="4" applyFont="1" applyBorder="1" applyAlignment="1">
      <alignment horizontal="center" vertical="center"/>
    </xf>
    <xf numFmtId="0" fontId="21" fillId="0" borderId="53" xfId="4" applyFont="1" applyBorder="1" applyAlignment="1">
      <alignment horizontal="center" vertical="center"/>
    </xf>
    <xf numFmtId="177" fontId="5" fillId="0" borderId="32" xfId="4" applyNumberFormat="1" applyFont="1" applyBorder="1" applyAlignment="1">
      <alignment horizontal="right" vertical="center" shrinkToFit="1"/>
    </xf>
    <xf numFmtId="177" fontId="20" fillId="0" borderId="33" xfId="4" applyNumberFormat="1" applyFont="1" applyBorder="1" applyAlignment="1">
      <alignment horizontal="right" vertical="center" shrinkToFit="1"/>
    </xf>
    <xf numFmtId="0" fontId="19" fillId="0" borderId="10" xfId="4" applyFont="1" applyBorder="1" applyAlignment="1">
      <alignment horizontal="center" shrinkToFit="1"/>
    </xf>
    <xf numFmtId="0" fontId="21" fillId="0" borderId="5" xfId="4" applyFont="1" applyBorder="1" applyAlignment="1">
      <alignment horizontal="center" shrinkToFit="1"/>
    </xf>
    <xf numFmtId="176" fontId="5" fillId="0" borderId="32" xfId="4" applyNumberFormat="1" applyFont="1" applyBorder="1" applyAlignment="1">
      <alignment horizontal="right" vertical="center" shrinkToFit="1"/>
    </xf>
    <xf numFmtId="176" fontId="5" fillId="0" borderId="33" xfId="4" applyNumberFormat="1" applyFont="1" applyBorder="1" applyAlignment="1">
      <alignment horizontal="right" vertical="center" shrinkToFit="1"/>
    </xf>
    <xf numFmtId="0" fontId="9" fillId="0" borderId="0" xfId="3" applyAlignment="1">
      <alignment vertical="center"/>
    </xf>
    <xf numFmtId="0" fontId="19" fillId="0" borderId="30" xfId="4" applyFont="1" applyBorder="1" applyAlignment="1">
      <alignment horizontal="center" shrinkToFit="1"/>
    </xf>
    <xf numFmtId="0" fontId="6" fillId="0" borderId="53" xfId="4" applyBorder="1" applyAlignment="1">
      <alignment horizontal="center" shrinkToFit="1"/>
    </xf>
    <xf numFmtId="183" fontId="5" fillId="0" borderId="32" xfId="4" applyNumberFormat="1" applyFont="1" applyBorder="1" applyAlignment="1">
      <alignment horizontal="right" vertical="center" shrinkToFit="1"/>
    </xf>
    <xf numFmtId="183" fontId="20" fillId="0" borderId="33" xfId="4" applyNumberFormat="1" applyFont="1" applyBorder="1" applyAlignment="1">
      <alignment horizontal="right" vertical="center" shrinkToFit="1"/>
    </xf>
    <xf numFmtId="0" fontId="19" fillId="0" borderId="17" xfId="4" applyFont="1" applyBorder="1" applyAlignment="1">
      <alignment horizontal="center" shrinkToFit="1"/>
    </xf>
    <xf numFmtId="0" fontId="21" fillId="0" borderId="50" xfId="4" applyFont="1" applyBorder="1" applyAlignment="1">
      <alignment horizontal="center" shrinkToFit="1"/>
    </xf>
    <xf numFmtId="0" fontId="19" fillId="0" borderId="75" xfId="4" applyFont="1" applyBorder="1" applyAlignment="1">
      <alignment horizontal="center" vertical="center"/>
    </xf>
    <xf numFmtId="0" fontId="6" fillId="0" borderId="75" xfId="4" applyBorder="1" applyAlignment="1"/>
    <xf numFmtId="0" fontId="6" fillId="0" borderId="53" xfId="4" applyBorder="1" applyAlignment="1"/>
    <xf numFmtId="0" fontId="22" fillId="0" borderId="10" xfId="4" quotePrefix="1" applyFont="1" applyBorder="1" applyAlignment="1">
      <alignment horizontal="center" vertical="center"/>
    </xf>
    <xf numFmtId="0" fontId="6" fillId="0" borderId="17" xfId="4" applyBorder="1" applyAlignment="1"/>
    <xf numFmtId="0" fontId="22" fillId="0" borderId="32" xfId="4" quotePrefix="1" applyFont="1" applyBorder="1" applyAlignment="1">
      <alignment horizontal="center" vertical="center"/>
    </xf>
    <xf numFmtId="0" fontId="6" fillId="0" borderId="33" xfId="4" applyBorder="1" applyAlignment="1"/>
    <xf numFmtId="178" fontId="5" fillId="0" borderId="32" xfId="4" applyNumberFormat="1" applyFont="1" applyBorder="1" applyAlignment="1">
      <alignment horizontal="right" vertical="center" shrinkToFit="1"/>
    </xf>
    <xf numFmtId="178" fontId="5" fillId="0" borderId="33" xfId="4" applyNumberFormat="1" applyFont="1" applyBorder="1" applyAlignment="1">
      <alignment horizontal="right" vertical="center" shrinkToFit="1"/>
    </xf>
    <xf numFmtId="0" fontId="8" fillId="8" borderId="32" xfId="4" applyFont="1" applyFill="1" applyBorder="1" applyAlignment="1">
      <alignment horizontal="center" vertical="center"/>
    </xf>
    <xf numFmtId="0" fontId="8" fillId="8" borderId="33" xfId="4" applyFont="1" applyFill="1" applyBorder="1" applyAlignment="1">
      <alignment horizontal="center" vertical="center"/>
    </xf>
    <xf numFmtId="0" fontId="8" fillId="8" borderId="31" xfId="4" applyFont="1" applyFill="1" applyBorder="1" applyAlignment="1">
      <alignment horizontal="center" vertical="center"/>
    </xf>
    <xf numFmtId="0" fontId="8" fillId="6" borderId="32" xfId="4" applyFont="1" applyFill="1" applyBorder="1" applyAlignment="1">
      <alignment horizontal="center" vertical="center"/>
    </xf>
    <xf numFmtId="0" fontId="8" fillId="6" borderId="33" xfId="4" applyFont="1" applyFill="1" applyBorder="1" applyAlignment="1">
      <alignment horizontal="center" vertical="center"/>
    </xf>
    <xf numFmtId="0" fontId="8" fillId="6" borderId="31" xfId="4" applyFont="1" applyFill="1" applyBorder="1" applyAlignment="1">
      <alignment horizontal="center" vertical="center"/>
    </xf>
    <xf numFmtId="38" fontId="13" fillId="2" borderId="31" xfId="5" applyFont="1" applyFill="1" applyBorder="1" applyAlignment="1">
      <alignment horizontal="center" vertical="center"/>
    </xf>
    <xf numFmtId="38" fontId="8" fillId="2" borderId="31" xfId="5" applyFont="1" applyFill="1" applyBorder="1" applyAlignment="1">
      <alignment horizontal="center" vertical="center"/>
    </xf>
    <xf numFmtId="38" fontId="8" fillId="0" borderId="32" xfId="5" applyFont="1" applyFill="1" applyBorder="1" applyAlignment="1">
      <alignment horizontal="center" vertical="center"/>
    </xf>
    <xf numFmtId="38" fontId="8" fillId="0" borderId="33" xfId="5" applyFont="1" applyFill="1" applyBorder="1" applyAlignment="1">
      <alignment horizontal="center" vertical="center"/>
    </xf>
    <xf numFmtId="0" fontId="19" fillId="8" borderId="30" xfId="4" applyFont="1" applyFill="1" applyBorder="1" applyAlignment="1">
      <alignment horizontal="center" shrinkToFit="1"/>
    </xf>
    <xf numFmtId="0" fontId="6" fillId="8" borderId="75" xfId="4" applyFill="1" applyBorder="1" applyAlignment="1">
      <alignment horizontal="center" shrinkToFit="1"/>
    </xf>
    <xf numFmtId="180" fontId="5" fillId="0" borderId="8" xfId="4" applyNumberFormat="1" applyFont="1" applyBorder="1" applyAlignment="1">
      <alignment horizontal="right" vertical="center" shrinkToFit="1"/>
    </xf>
    <xf numFmtId="180" fontId="20" fillId="0" borderId="63" xfId="4" applyNumberFormat="1" applyFont="1" applyBorder="1" applyAlignment="1">
      <alignment horizontal="right" vertical="center" shrinkToFit="1"/>
    </xf>
    <xf numFmtId="0" fontId="21" fillId="0" borderId="51" xfId="4" applyFont="1" applyBorder="1" applyAlignment="1">
      <alignment horizontal="center" shrinkToFit="1"/>
    </xf>
    <xf numFmtId="178" fontId="5" fillId="0" borderId="25" xfId="4" applyNumberFormat="1" applyFont="1" applyBorder="1" applyAlignment="1">
      <alignment horizontal="right" vertical="center" shrinkToFit="1"/>
    </xf>
    <xf numFmtId="178" fontId="5" fillId="0" borderId="29" xfId="4" applyNumberFormat="1" applyFont="1" applyBorder="1" applyAlignment="1">
      <alignment horizontal="right" vertical="center" shrinkToFit="1"/>
    </xf>
    <xf numFmtId="176" fontId="5" fillId="0" borderId="11" xfId="4" applyNumberFormat="1" applyFont="1" applyBorder="1" applyAlignment="1">
      <alignment horizontal="right" vertical="center" shrinkToFit="1"/>
    </xf>
    <xf numFmtId="176" fontId="5" fillId="0" borderId="20" xfId="4" applyNumberFormat="1" applyFont="1" applyBorder="1" applyAlignment="1">
      <alignment horizontal="right" vertical="center" shrinkToFit="1"/>
    </xf>
    <xf numFmtId="177" fontId="5" fillId="0" borderId="6" xfId="4" applyNumberFormat="1" applyFont="1" applyBorder="1" applyAlignment="1">
      <alignment horizontal="right" vertical="center" shrinkToFit="1"/>
    </xf>
    <xf numFmtId="177" fontId="20" fillId="0" borderId="21" xfId="4" applyNumberFormat="1" applyFont="1" applyBorder="1" applyAlignment="1">
      <alignment horizontal="right" vertical="center" shrinkToFit="1"/>
    </xf>
    <xf numFmtId="0" fontId="21" fillId="0" borderId="4" xfId="4" applyFont="1" applyBorder="1" applyAlignment="1">
      <alignment horizontal="center" shrinkToFit="1"/>
    </xf>
    <xf numFmtId="176" fontId="5" fillId="0" borderId="26" xfId="4" applyNumberFormat="1" applyFont="1" applyBorder="1" applyAlignment="1">
      <alignment horizontal="right" vertical="center" shrinkToFit="1"/>
    </xf>
    <xf numFmtId="176" fontId="5" fillId="0" borderId="18" xfId="4" applyNumberFormat="1" applyFont="1" applyBorder="1" applyAlignment="1">
      <alignment horizontal="right" vertical="center" shrinkToFit="1"/>
    </xf>
    <xf numFmtId="0" fontId="19" fillId="0" borderId="1" xfId="4" applyFont="1" applyBorder="1" applyAlignment="1">
      <alignment horizontal="center" vertical="center"/>
    </xf>
    <xf numFmtId="0" fontId="19" fillId="0" borderId="2" xfId="4" applyFont="1" applyBorder="1" applyAlignment="1">
      <alignment horizontal="center" vertical="center"/>
    </xf>
    <xf numFmtId="0" fontId="6" fillId="0" borderId="2" xfId="4" applyBorder="1" applyAlignment="1"/>
    <xf numFmtId="0" fontId="6" fillId="0" borderId="3" xfId="4" applyBorder="1" applyAlignment="1"/>
    <xf numFmtId="0" fontId="22" fillId="0" borderId="25" xfId="4" quotePrefix="1" applyFont="1" applyBorder="1" applyAlignment="1">
      <alignment horizontal="center" vertical="center"/>
    </xf>
    <xf numFmtId="0" fontId="6" fillId="0" borderId="29" xfId="4" applyBorder="1" applyAlignment="1"/>
    <xf numFmtId="0" fontId="22" fillId="0" borderId="26" xfId="4" quotePrefix="1" applyFont="1" applyBorder="1" applyAlignment="1">
      <alignment horizontal="center" vertical="center"/>
    </xf>
    <xf numFmtId="0" fontId="6" fillId="0" borderId="18" xfId="4" applyBorder="1" applyAlignment="1"/>
    <xf numFmtId="0" fontId="19" fillId="0" borderId="27" xfId="4" applyFont="1" applyBorder="1" applyAlignment="1">
      <alignment horizontal="center" vertical="center"/>
    </xf>
    <xf numFmtId="0" fontId="21" fillId="0" borderId="28" xfId="4" applyFont="1" applyBorder="1" applyAlignment="1">
      <alignment horizontal="center" vertical="center"/>
    </xf>
    <xf numFmtId="0" fontId="19" fillId="0" borderId="25" xfId="4" quotePrefix="1" applyFont="1" applyBorder="1" applyAlignment="1">
      <alignment horizontal="center" vertical="center"/>
    </xf>
    <xf numFmtId="0" fontId="6" fillId="0" borderId="29" xfId="4" applyFont="1" applyBorder="1" applyAlignment="1"/>
    <xf numFmtId="0" fontId="19" fillId="0" borderId="11" xfId="4" quotePrefix="1" applyFont="1" applyBorder="1" applyAlignment="1">
      <alignment horizontal="center" vertical="center"/>
    </xf>
    <xf numFmtId="0" fontId="6" fillId="0" borderId="20" xfId="4" applyFont="1" applyBorder="1" applyAlignment="1"/>
    <xf numFmtId="38" fontId="13" fillId="8" borderId="31" xfId="5" applyFont="1" applyFill="1" applyBorder="1" applyAlignment="1">
      <alignment horizontal="center" vertical="center"/>
    </xf>
    <xf numFmtId="38" fontId="8" fillId="8" borderId="31" xfId="5" applyFont="1" applyFill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0" borderId="49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49" xfId="4" applyFont="1" applyFill="1" applyBorder="1" applyAlignment="1">
      <alignment horizontal="center" vertical="center"/>
    </xf>
    <xf numFmtId="0" fontId="9" fillId="0" borderId="51" xfId="3" applyBorder="1"/>
    <xf numFmtId="0" fontId="0" fillId="0" borderId="51" xfId="0" applyBorder="1"/>
    <xf numFmtId="0" fontId="2" fillId="0" borderId="51" xfId="1" applyFont="1" applyBorder="1" applyAlignment="1">
      <alignment horizontal="right" vertical="center"/>
    </xf>
    <xf numFmtId="0" fontId="2" fillId="0" borderId="51" xfId="1" applyFont="1" applyBorder="1" applyAlignment="1">
      <alignment horizontal="left" vertical="center"/>
    </xf>
    <xf numFmtId="0" fontId="1" fillId="0" borderId="51" xfId="1" applyBorder="1">
      <alignment vertical="center"/>
    </xf>
    <xf numFmtId="0" fontId="2" fillId="0" borderId="51" xfId="1" applyFont="1" applyBorder="1" applyAlignment="1">
      <alignment horizontal="center" vertical="center"/>
    </xf>
  </cellXfs>
  <cellStyles count="7">
    <cellStyle name="パーセント 2" xfId="6"/>
    <cellStyle name="ハイパーリンク" xfId="3" builtinId="8"/>
    <cellStyle name="桁区切り 2" xfId="5"/>
    <cellStyle name="標準" xfId="0" builtinId="0"/>
    <cellStyle name="標準 2" xfId="1"/>
    <cellStyle name="標準 3" xfId="4"/>
    <cellStyle name="標準_★H25-10輸送実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4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1.xml"/><Relationship Id="rId65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5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3.xml"/><Relationship Id="rId7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23/h23-8_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23/h23-9_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23/h23-11_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23/h23-12-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23/h24-1-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23/h24-2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23/h24-3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月動向(1-20)"/>
    </sheetNames>
    <sheetDataSet>
      <sheetData sheetId="0">
        <row r="8">
          <cell r="B8">
            <v>86733</v>
          </cell>
          <cell r="C8">
            <v>95022</v>
          </cell>
          <cell r="F8">
            <v>96547</v>
          </cell>
          <cell r="G8">
            <v>112225</v>
          </cell>
        </row>
        <row r="9">
          <cell r="B9">
            <v>12749</v>
          </cell>
          <cell r="C9">
            <v>14001</v>
          </cell>
          <cell r="F9">
            <v>13959</v>
          </cell>
          <cell r="G9">
            <v>15220</v>
          </cell>
        </row>
        <row r="10">
          <cell r="B10">
            <v>17821</v>
          </cell>
          <cell r="C10">
            <v>19992</v>
          </cell>
          <cell r="F10">
            <v>22101</v>
          </cell>
          <cell r="G10">
            <v>23322</v>
          </cell>
        </row>
        <row r="11">
          <cell r="B11">
            <v>0</v>
          </cell>
          <cell r="C11">
            <v>12950</v>
          </cell>
          <cell r="F11">
            <v>0</v>
          </cell>
          <cell r="G11">
            <v>17295</v>
          </cell>
        </row>
        <row r="12">
          <cell r="B12">
            <v>0</v>
          </cell>
          <cell r="C12">
            <v>14286</v>
          </cell>
          <cell r="F12">
            <v>0</v>
          </cell>
          <cell r="G12">
            <v>18100</v>
          </cell>
        </row>
        <row r="13">
          <cell r="B13">
            <v>1984</v>
          </cell>
          <cell r="C13">
            <v>2102</v>
          </cell>
          <cell r="F13">
            <v>2610</v>
          </cell>
          <cell r="G13">
            <v>2900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F16">
            <v>0</v>
          </cell>
          <cell r="G16">
            <v>0</v>
          </cell>
        </row>
        <row r="18">
          <cell r="B18">
            <v>0</v>
          </cell>
          <cell r="C18">
            <v>0</v>
          </cell>
          <cell r="F18">
            <v>0</v>
          </cell>
          <cell r="G18">
            <v>0</v>
          </cell>
        </row>
        <row r="19">
          <cell r="B19">
            <v>0</v>
          </cell>
          <cell r="C19">
            <v>0</v>
          </cell>
          <cell r="F19">
            <v>0</v>
          </cell>
          <cell r="G19">
            <v>0</v>
          </cell>
        </row>
        <row r="20">
          <cell r="B20">
            <v>14623</v>
          </cell>
          <cell r="C20">
            <v>1958</v>
          </cell>
          <cell r="F20">
            <v>18835</v>
          </cell>
          <cell r="G20">
            <v>2900</v>
          </cell>
        </row>
        <row r="21">
          <cell r="B21">
            <v>2658</v>
          </cell>
          <cell r="C21">
            <v>2840</v>
          </cell>
          <cell r="F21">
            <v>2805</v>
          </cell>
          <cell r="G21">
            <v>2955</v>
          </cell>
        </row>
        <row r="22">
          <cell r="B22">
            <v>2624</v>
          </cell>
          <cell r="C22">
            <v>4712</v>
          </cell>
          <cell r="F22">
            <v>2785</v>
          </cell>
          <cell r="G22">
            <v>5220</v>
          </cell>
        </row>
        <row r="23">
          <cell r="B23">
            <v>1881</v>
          </cell>
          <cell r="C23">
            <v>2120</v>
          </cell>
          <cell r="F23">
            <v>2495</v>
          </cell>
          <cell r="G23">
            <v>2830</v>
          </cell>
        </row>
        <row r="24">
          <cell r="B24">
            <v>2553</v>
          </cell>
          <cell r="C24">
            <v>2859</v>
          </cell>
          <cell r="F24">
            <v>2815</v>
          </cell>
          <cell r="G24">
            <v>2995</v>
          </cell>
        </row>
        <row r="25">
          <cell r="B25">
            <v>0</v>
          </cell>
          <cell r="C25">
            <v>0</v>
          </cell>
          <cell r="F25">
            <v>0</v>
          </cell>
          <cell r="G25">
            <v>0</v>
          </cell>
        </row>
        <row r="26">
          <cell r="B26">
            <v>2169</v>
          </cell>
          <cell r="C26">
            <v>2290</v>
          </cell>
          <cell r="F26">
            <v>2815</v>
          </cell>
          <cell r="G26">
            <v>2800</v>
          </cell>
        </row>
        <row r="28">
          <cell r="B28">
            <v>0</v>
          </cell>
          <cell r="C28">
            <v>2494</v>
          </cell>
          <cell r="F28">
            <v>0</v>
          </cell>
          <cell r="G28">
            <v>2965</v>
          </cell>
        </row>
        <row r="29">
          <cell r="B29">
            <v>0</v>
          </cell>
          <cell r="C29">
            <v>0</v>
          </cell>
          <cell r="F29">
            <v>0</v>
          </cell>
          <cell r="G29">
            <v>0</v>
          </cell>
        </row>
        <row r="30">
          <cell r="B30">
            <v>2293</v>
          </cell>
          <cell r="C30">
            <v>2379</v>
          </cell>
          <cell r="F30">
            <v>2625</v>
          </cell>
          <cell r="G30">
            <v>2985</v>
          </cell>
        </row>
        <row r="31">
          <cell r="B31">
            <v>0</v>
          </cell>
          <cell r="C31">
            <v>0</v>
          </cell>
          <cell r="F31">
            <v>0</v>
          </cell>
          <cell r="G31">
            <v>0</v>
          </cell>
        </row>
        <row r="32">
          <cell r="B32">
            <v>2410</v>
          </cell>
          <cell r="C32">
            <v>2939</v>
          </cell>
          <cell r="F32">
            <v>2835</v>
          </cell>
          <cell r="G32">
            <v>3830</v>
          </cell>
        </row>
        <row r="33">
          <cell r="B33">
            <v>0</v>
          </cell>
          <cell r="C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F34">
            <v>0</v>
          </cell>
          <cell r="G34">
            <v>0</v>
          </cell>
        </row>
        <row r="35">
          <cell r="B35">
            <v>8675</v>
          </cell>
          <cell r="C35">
            <v>0</v>
          </cell>
          <cell r="F35">
            <v>11120</v>
          </cell>
          <cell r="G35">
            <v>0</v>
          </cell>
        </row>
        <row r="37">
          <cell r="B37">
            <v>1417</v>
          </cell>
          <cell r="C37">
            <v>1738</v>
          </cell>
          <cell r="F37">
            <v>1789</v>
          </cell>
          <cell r="G37">
            <v>1180</v>
          </cell>
        </row>
        <row r="38">
          <cell r="B38">
            <v>462</v>
          </cell>
          <cell r="C38">
            <v>537</v>
          </cell>
          <cell r="F38">
            <v>663</v>
          </cell>
          <cell r="G38">
            <v>390</v>
          </cell>
        </row>
        <row r="41">
          <cell r="B41">
            <v>83784</v>
          </cell>
          <cell r="C41">
            <v>85442</v>
          </cell>
          <cell r="F41">
            <v>91448</v>
          </cell>
          <cell r="G41">
            <v>101112</v>
          </cell>
        </row>
        <row r="42">
          <cell r="B42">
            <v>3452</v>
          </cell>
          <cell r="C42">
            <v>3434</v>
          </cell>
          <cell r="F42">
            <v>4860</v>
          </cell>
          <cell r="G42">
            <v>5397</v>
          </cell>
        </row>
        <row r="43">
          <cell r="B43">
            <v>10845</v>
          </cell>
          <cell r="C43">
            <v>13819</v>
          </cell>
          <cell r="F43">
            <v>11689</v>
          </cell>
          <cell r="G43">
            <v>15536</v>
          </cell>
        </row>
        <row r="44">
          <cell r="B44">
            <v>20248</v>
          </cell>
          <cell r="C44">
            <v>18642</v>
          </cell>
          <cell r="F44">
            <v>23608</v>
          </cell>
          <cell r="G44">
            <v>21878</v>
          </cell>
        </row>
        <row r="45">
          <cell r="B45">
            <v>10385</v>
          </cell>
          <cell r="C45">
            <v>11696</v>
          </cell>
          <cell r="F45">
            <v>12604</v>
          </cell>
          <cell r="G45">
            <v>14120</v>
          </cell>
        </row>
        <row r="46">
          <cell r="B46">
            <v>24521</v>
          </cell>
          <cell r="C46">
            <v>26600</v>
          </cell>
          <cell r="F46">
            <v>36196</v>
          </cell>
          <cell r="G46">
            <v>35482</v>
          </cell>
        </row>
        <row r="47">
          <cell r="B47">
            <v>13763</v>
          </cell>
          <cell r="C47">
            <v>17439</v>
          </cell>
          <cell r="F47">
            <v>16272</v>
          </cell>
          <cell r="G47">
            <v>19606</v>
          </cell>
        </row>
        <row r="48">
          <cell r="B48">
            <v>2109</v>
          </cell>
          <cell r="C48">
            <v>4892</v>
          </cell>
          <cell r="F48">
            <v>2268</v>
          </cell>
          <cell r="G48">
            <v>5400</v>
          </cell>
        </row>
        <row r="50">
          <cell r="B50">
            <v>1977</v>
          </cell>
          <cell r="C50">
            <v>2068</v>
          </cell>
          <cell r="F50">
            <v>2160</v>
          </cell>
          <cell r="G50">
            <v>2400</v>
          </cell>
        </row>
        <row r="51">
          <cell r="B51">
            <v>4276</v>
          </cell>
          <cell r="C51">
            <v>6409</v>
          </cell>
          <cell r="F51">
            <v>5130</v>
          </cell>
          <cell r="G51">
            <v>8824</v>
          </cell>
        </row>
        <row r="52">
          <cell r="B52">
            <v>1788</v>
          </cell>
          <cell r="C52">
            <v>1905</v>
          </cell>
          <cell r="F52">
            <v>2156</v>
          </cell>
          <cell r="G52">
            <v>2390</v>
          </cell>
        </row>
        <row r="53">
          <cell r="B53">
            <v>3725</v>
          </cell>
          <cell r="C53">
            <v>4187</v>
          </cell>
          <cell r="F53">
            <v>4860</v>
          </cell>
          <cell r="G53">
            <v>5398</v>
          </cell>
        </row>
        <row r="54">
          <cell r="B54">
            <v>5175</v>
          </cell>
          <cell r="C54">
            <v>4915</v>
          </cell>
          <cell r="F54">
            <v>6685</v>
          </cell>
          <cell r="G54">
            <v>7299</v>
          </cell>
        </row>
        <row r="55">
          <cell r="B55">
            <v>1511</v>
          </cell>
          <cell r="C55">
            <v>1545</v>
          </cell>
          <cell r="F55">
            <v>2280</v>
          </cell>
          <cell r="G55">
            <v>2391</v>
          </cell>
        </row>
        <row r="56">
          <cell r="B56">
            <v>1935</v>
          </cell>
          <cell r="C56">
            <v>1956</v>
          </cell>
          <cell r="F56">
            <v>2140</v>
          </cell>
          <cell r="G56">
            <v>2383</v>
          </cell>
        </row>
        <row r="57">
          <cell r="B57">
            <v>1992</v>
          </cell>
          <cell r="C57">
            <v>2215</v>
          </cell>
          <cell r="F57">
            <v>2376</v>
          </cell>
          <cell r="G57">
            <v>2653</v>
          </cell>
        </row>
        <row r="60">
          <cell r="B60">
            <v>490</v>
          </cell>
          <cell r="C60">
            <v>550</v>
          </cell>
          <cell r="F60">
            <v>558</v>
          </cell>
          <cell r="G60">
            <v>617</v>
          </cell>
        </row>
        <row r="61">
          <cell r="B61">
            <v>419</v>
          </cell>
          <cell r="C61">
            <v>541</v>
          </cell>
          <cell r="F61">
            <v>543</v>
          </cell>
          <cell r="G61">
            <v>610</v>
          </cell>
        </row>
        <row r="62">
          <cell r="B62">
            <v>314</v>
          </cell>
          <cell r="C62">
            <v>457</v>
          </cell>
          <cell r="F62">
            <v>570</v>
          </cell>
          <cell r="G62">
            <v>609</v>
          </cell>
        </row>
        <row r="63">
          <cell r="B63">
            <v>811</v>
          </cell>
          <cell r="C63">
            <v>980</v>
          </cell>
          <cell r="F63">
            <v>1074</v>
          </cell>
          <cell r="G63">
            <v>1204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月(上旬～中旬)"/>
    </sheetNames>
    <sheetDataSet>
      <sheetData sheetId="0">
        <row r="8">
          <cell r="B8">
            <v>76507</v>
          </cell>
          <cell r="C8">
            <v>91285</v>
          </cell>
          <cell r="F8">
            <v>100392</v>
          </cell>
          <cell r="G8">
            <v>117198</v>
          </cell>
        </row>
        <row r="9">
          <cell r="B9">
            <v>8601</v>
          </cell>
          <cell r="C9">
            <v>9479</v>
          </cell>
          <cell r="F9">
            <v>10000</v>
          </cell>
          <cell r="G9">
            <v>10000</v>
          </cell>
        </row>
        <row r="10">
          <cell r="B10">
            <v>19985</v>
          </cell>
          <cell r="C10">
            <v>21549</v>
          </cell>
          <cell r="F10">
            <v>25163</v>
          </cell>
          <cell r="G10">
            <v>24145</v>
          </cell>
        </row>
        <row r="11">
          <cell r="B11">
            <v>0</v>
          </cell>
          <cell r="C11">
            <v>12948</v>
          </cell>
          <cell r="F11">
            <v>0</v>
          </cell>
          <cell r="G11">
            <v>16910</v>
          </cell>
        </row>
        <row r="12">
          <cell r="B12">
            <v>0</v>
          </cell>
          <cell r="C12">
            <v>12043</v>
          </cell>
          <cell r="F12">
            <v>0</v>
          </cell>
          <cell r="G12">
            <v>18100</v>
          </cell>
        </row>
        <row r="13">
          <cell r="B13">
            <v>1379</v>
          </cell>
          <cell r="C13">
            <v>1613</v>
          </cell>
          <cell r="F13">
            <v>2900</v>
          </cell>
          <cell r="G13">
            <v>2900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F16">
            <v>0</v>
          </cell>
          <cell r="G16">
            <v>0</v>
          </cell>
        </row>
        <row r="18">
          <cell r="B18">
            <v>0</v>
          </cell>
          <cell r="C18">
            <v>0</v>
          </cell>
          <cell r="F18">
            <v>0</v>
          </cell>
          <cell r="G18">
            <v>0</v>
          </cell>
        </row>
        <row r="19">
          <cell r="B19">
            <v>0</v>
          </cell>
          <cell r="C19">
            <v>0</v>
          </cell>
          <cell r="F19">
            <v>0</v>
          </cell>
          <cell r="G19">
            <v>0</v>
          </cell>
        </row>
        <row r="20">
          <cell r="B20">
            <v>13378</v>
          </cell>
          <cell r="C20">
            <v>2055</v>
          </cell>
          <cell r="F20">
            <v>20360</v>
          </cell>
          <cell r="G20">
            <v>2900</v>
          </cell>
        </row>
        <row r="21">
          <cell r="B21">
            <v>2872</v>
          </cell>
          <cell r="C21">
            <v>2738</v>
          </cell>
          <cell r="F21">
            <v>2990</v>
          </cell>
          <cell r="G21">
            <v>2975</v>
          </cell>
        </row>
        <row r="22">
          <cell r="B22">
            <v>4330</v>
          </cell>
          <cell r="C22">
            <v>4666</v>
          </cell>
          <cell r="F22">
            <v>5895</v>
          </cell>
          <cell r="G22">
            <v>5805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2507</v>
          </cell>
          <cell r="C24">
            <v>2517</v>
          </cell>
          <cell r="F24">
            <v>2850</v>
          </cell>
          <cell r="G24">
            <v>2945</v>
          </cell>
        </row>
        <row r="25">
          <cell r="B25">
            <v>1496</v>
          </cell>
          <cell r="C25">
            <v>0</v>
          </cell>
          <cell r="F25">
            <v>1895</v>
          </cell>
        </row>
        <row r="26">
          <cell r="B26">
            <v>0</v>
          </cell>
          <cell r="C26">
            <v>0</v>
          </cell>
          <cell r="F26">
            <v>0</v>
          </cell>
          <cell r="G26">
            <v>0</v>
          </cell>
        </row>
        <row r="27">
          <cell r="B27">
            <v>2089</v>
          </cell>
          <cell r="C27">
            <v>1570</v>
          </cell>
          <cell r="F27">
            <v>2835</v>
          </cell>
          <cell r="G27">
            <v>2950</v>
          </cell>
        </row>
        <row r="29">
          <cell r="B29">
            <v>0</v>
          </cell>
          <cell r="C29">
            <v>2418</v>
          </cell>
          <cell r="F29">
            <v>0</v>
          </cell>
          <cell r="G29">
            <v>2985</v>
          </cell>
        </row>
        <row r="30">
          <cell r="B30">
            <v>0</v>
          </cell>
          <cell r="C30">
            <v>0</v>
          </cell>
          <cell r="F30">
            <v>0</v>
          </cell>
          <cell r="G30">
            <v>0</v>
          </cell>
        </row>
        <row r="31">
          <cell r="B31">
            <v>1994</v>
          </cell>
          <cell r="C31">
            <v>1877</v>
          </cell>
          <cell r="F31">
            <v>2775</v>
          </cell>
          <cell r="G31">
            <v>2980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3">
          <cell r="B33">
            <v>2100</v>
          </cell>
          <cell r="C33">
            <v>2447</v>
          </cell>
          <cell r="F33">
            <v>2915</v>
          </cell>
          <cell r="G33">
            <v>3295</v>
          </cell>
        </row>
        <row r="34">
          <cell r="B34">
            <v>0</v>
          </cell>
          <cell r="C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F35">
            <v>0</v>
          </cell>
          <cell r="G35">
            <v>0</v>
          </cell>
        </row>
        <row r="36">
          <cell r="B36">
            <v>7925</v>
          </cell>
          <cell r="C36">
            <v>0</v>
          </cell>
          <cell r="F36">
            <v>10905</v>
          </cell>
          <cell r="G36">
            <v>0</v>
          </cell>
        </row>
        <row r="38">
          <cell r="B38">
            <v>1117</v>
          </cell>
          <cell r="C38">
            <v>1239</v>
          </cell>
          <cell r="F38">
            <v>1846</v>
          </cell>
          <cell r="G38">
            <v>1571</v>
          </cell>
        </row>
        <row r="39">
          <cell r="B39">
            <v>395</v>
          </cell>
          <cell r="C39">
            <v>418</v>
          </cell>
          <cell r="F39">
            <v>741</v>
          </cell>
          <cell r="G39">
            <v>791</v>
          </cell>
        </row>
        <row r="42">
          <cell r="B42">
            <v>77955</v>
          </cell>
          <cell r="C42">
            <v>79085</v>
          </cell>
          <cell r="F42">
            <v>98944</v>
          </cell>
          <cell r="G42">
            <v>93319</v>
          </cell>
        </row>
        <row r="43">
          <cell r="B43">
            <v>2869</v>
          </cell>
          <cell r="C43">
            <v>2711</v>
          </cell>
          <cell r="F43">
            <v>5399</v>
          </cell>
          <cell r="G43">
            <v>5400</v>
          </cell>
        </row>
        <row r="44">
          <cell r="B44">
            <v>9086</v>
          </cell>
          <cell r="C44">
            <v>9756</v>
          </cell>
          <cell r="F44">
            <v>10280</v>
          </cell>
          <cell r="G44">
            <v>10279</v>
          </cell>
        </row>
        <row r="45">
          <cell r="B45">
            <v>15467</v>
          </cell>
          <cell r="C45">
            <v>19876</v>
          </cell>
          <cell r="F45">
            <v>20284</v>
          </cell>
          <cell r="G45">
            <v>23881</v>
          </cell>
        </row>
        <row r="46">
          <cell r="B46">
            <v>10433</v>
          </cell>
          <cell r="C46">
            <v>11724</v>
          </cell>
          <cell r="F46">
            <v>13518</v>
          </cell>
          <cell r="G46">
            <v>14120</v>
          </cell>
        </row>
        <row r="47">
          <cell r="B47">
            <v>22774</v>
          </cell>
          <cell r="C47">
            <v>25496</v>
          </cell>
          <cell r="F47">
            <v>36976</v>
          </cell>
          <cell r="G47">
            <v>32636</v>
          </cell>
        </row>
        <row r="48">
          <cell r="B48">
            <v>10291</v>
          </cell>
          <cell r="C48">
            <v>12784</v>
          </cell>
          <cell r="F48">
            <v>16688</v>
          </cell>
          <cell r="G48">
            <v>15946</v>
          </cell>
        </row>
        <row r="49">
          <cell r="B49">
            <v>3095</v>
          </cell>
          <cell r="C49">
            <v>4123</v>
          </cell>
          <cell r="F49">
            <v>5399</v>
          </cell>
          <cell r="G49">
            <v>5400</v>
          </cell>
        </row>
        <row r="51">
          <cell r="B51">
            <v>1814</v>
          </cell>
          <cell r="C51">
            <v>1953</v>
          </cell>
          <cell r="F51">
            <v>2400</v>
          </cell>
          <cell r="G51">
            <v>2400</v>
          </cell>
        </row>
        <row r="52">
          <cell r="B52">
            <v>2756</v>
          </cell>
          <cell r="C52">
            <v>6069</v>
          </cell>
          <cell r="F52">
            <v>3154</v>
          </cell>
          <cell r="G52">
            <v>10800</v>
          </cell>
        </row>
        <row r="53">
          <cell r="B53">
            <v>1552</v>
          </cell>
          <cell r="C53">
            <v>1856</v>
          </cell>
          <cell r="F53">
            <v>2400</v>
          </cell>
          <cell r="G53">
            <v>2406</v>
          </cell>
        </row>
        <row r="54">
          <cell r="B54">
            <v>3399</v>
          </cell>
          <cell r="C54">
            <v>3234</v>
          </cell>
          <cell r="F54">
            <v>5128</v>
          </cell>
          <cell r="G54">
            <v>5399</v>
          </cell>
        </row>
        <row r="55">
          <cell r="B55">
            <v>3890</v>
          </cell>
          <cell r="C55">
            <v>4538</v>
          </cell>
          <cell r="F55">
            <v>7183</v>
          </cell>
          <cell r="G55">
            <v>7311</v>
          </cell>
        </row>
        <row r="56">
          <cell r="B56">
            <v>1154</v>
          </cell>
          <cell r="C56">
            <v>1417</v>
          </cell>
          <cell r="F56">
            <v>2400</v>
          </cell>
          <cell r="G56">
            <v>2395</v>
          </cell>
        </row>
        <row r="57">
          <cell r="B57">
            <v>1482</v>
          </cell>
          <cell r="C57">
            <v>1612</v>
          </cell>
          <cell r="F57">
            <v>2388</v>
          </cell>
          <cell r="G57">
            <v>2293</v>
          </cell>
        </row>
        <row r="58">
          <cell r="C58">
            <v>1745</v>
          </cell>
          <cell r="G58">
            <v>2507</v>
          </cell>
        </row>
        <row r="61">
          <cell r="B61">
            <v>402</v>
          </cell>
          <cell r="C61">
            <v>488</v>
          </cell>
          <cell r="F61">
            <v>609</v>
          </cell>
          <cell r="G61">
            <v>690</v>
          </cell>
        </row>
        <row r="62">
          <cell r="B62">
            <v>367</v>
          </cell>
          <cell r="C62">
            <v>344</v>
          </cell>
          <cell r="F62">
            <v>598</v>
          </cell>
          <cell r="G62">
            <v>604</v>
          </cell>
        </row>
        <row r="63">
          <cell r="B63">
            <v>294</v>
          </cell>
          <cell r="C63">
            <v>304</v>
          </cell>
          <cell r="F63">
            <v>600</v>
          </cell>
          <cell r="G63">
            <v>597</v>
          </cell>
        </row>
        <row r="64">
          <cell r="B64">
            <v>605</v>
          </cell>
          <cell r="C64">
            <v>506</v>
          </cell>
          <cell r="F64">
            <v>1184</v>
          </cell>
          <cell r="G64">
            <v>1148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月(上旬～中旬)"/>
      <sheetName val="【地域別】11月上～中旬"/>
    </sheetNames>
    <sheetDataSet>
      <sheetData sheetId="0">
        <row r="8">
          <cell r="B8">
            <v>74875</v>
          </cell>
          <cell r="C8">
            <v>72052</v>
          </cell>
          <cell r="F8">
            <v>107090</v>
          </cell>
          <cell r="G8">
            <v>96827</v>
          </cell>
        </row>
        <row r="9">
          <cell r="B9">
            <v>7829</v>
          </cell>
          <cell r="C9">
            <v>7031</v>
          </cell>
          <cell r="F9">
            <v>10000</v>
          </cell>
          <cell r="G9">
            <v>10000</v>
          </cell>
        </row>
        <row r="10">
          <cell r="B10">
            <v>12610</v>
          </cell>
          <cell r="C10">
            <v>9463</v>
          </cell>
          <cell r="F10">
            <v>17088</v>
          </cell>
          <cell r="G10">
            <v>13691</v>
          </cell>
        </row>
        <row r="11">
          <cell r="B11">
            <v>0</v>
          </cell>
          <cell r="C11">
            <v>312</v>
          </cell>
          <cell r="F11">
            <v>0</v>
          </cell>
          <cell r="G11">
            <v>783</v>
          </cell>
        </row>
        <row r="12">
          <cell r="B12">
            <v>0</v>
          </cell>
          <cell r="C12">
            <v>10272</v>
          </cell>
          <cell r="F12">
            <v>0</v>
          </cell>
          <cell r="G12">
            <v>17407</v>
          </cell>
        </row>
        <row r="13">
          <cell r="B13">
            <v>1344</v>
          </cell>
          <cell r="C13">
            <v>1373</v>
          </cell>
          <cell r="F13">
            <v>2900</v>
          </cell>
          <cell r="G13">
            <v>2700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F16">
            <v>0</v>
          </cell>
          <cell r="G16">
            <v>0</v>
          </cell>
        </row>
        <row r="18">
          <cell r="B18">
            <v>0</v>
          </cell>
          <cell r="C18">
            <v>0</v>
          </cell>
          <cell r="F18">
            <v>0</v>
          </cell>
          <cell r="G18">
            <v>0</v>
          </cell>
        </row>
        <row r="19">
          <cell r="B19">
            <v>0</v>
          </cell>
          <cell r="C19">
            <v>0</v>
          </cell>
          <cell r="F19">
            <v>0</v>
          </cell>
          <cell r="G19">
            <v>0</v>
          </cell>
        </row>
        <row r="20">
          <cell r="B20">
            <v>13381</v>
          </cell>
          <cell r="C20">
            <v>11818</v>
          </cell>
          <cell r="F20">
            <v>17450</v>
          </cell>
          <cell r="G20">
            <v>14600</v>
          </cell>
        </row>
        <row r="21">
          <cell r="B21">
            <v>3906</v>
          </cell>
          <cell r="C21">
            <v>3861</v>
          </cell>
          <cell r="F21">
            <v>5750</v>
          </cell>
          <cell r="G21">
            <v>5990</v>
          </cell>
        </row>
        <row r="22">
          <cell r="B22">
            <v>2212</v>
          </cell>
          <cell r="C22">
            <v>1929</v>
          </cell>
          <cell r="F22">
            <v>2950</v>
          </cell>
          <cell r="G22">
            <v>2955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2065</v>
          </cell>
          <cell r="C24">
            <v>2445</v>
          </cell>
          <cell r="F24">
            <v>3100</v>
          </cell>
          <cell r="G24">
            <v>3150</v>
          </cell>
        </row>
        <row r="25">
          <cell r="B25">
            <v>0</v>
          </cell>
          <cell r="C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F26">
            <v>0</v>
          </cell>
          <cell r="G26">
            <v>0</v>
          </cell>
        </row>
        <row r="27">
          <cell r="B27">
            <v>1822</v>
          </cell>
          <cell r="C27">
            <v>1836</v>
          </cell>
          <cell r="F27">
            <v>2945</v>
          </cell>
          <cell r="G27">
            <v>2995</v>
          </cell>
        </row>
        <row r="29">
          <cell r="B29">
            <v>0</v>
          </cell>
          <cell r="C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F30">
            <v>0</v>
          </cell>
          <cell r="G30">
            <v>0</v>
          </cell>
        </row>
        <row r="31">
          <cell r="B31">
            <v>2484</v>
          </cell>
          <cell r="C31">
            <v>2406</v>
          </cell>
          <cell r="F31">
            <v>2945</v>
          </cell>
          <cell r="G31">
            <v>2975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3">
          <cell r="B33">
            <v>3058</v>
          </cell>
          <cell r="C33">
            <v>2822</v>
          </cell>
          <cell r="F33">
            <v>4140</v>
          </cell>
          <cell r="G33">
            <v>3925</v>
          </cell>
        </row>
        <row r="34">
          <cell r="B34">
            <v>0</v>
          </cell>
          <cell r="C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F35">
            <v>0</v>
          </cell>
          <cell r="G35">
            <v>0</v>
          </cell>
        </row>
        <row r="36">
          <cell r="B36">
            <v>8893</v>
          </cell>
          <cell r="C36">
            <v>0</v>
          </cell>
          <cell r="F36">
            <v>11785</v>
          </cell>
          <cell r="G36">
            <v>0</v>
          </cell>
        </row>
        <row r="38">
          <cell r="B38">
            <v>520</v>
          </cell>
          <cell r="C38">
            <v>517</v>
          </cell>
          <cell r="F38">
            <v>956</v>
          </cell>
          <cell r="G38">
            <v>1028</v>
          </cell>
        </row>
        <row r="39">
          <cell r="B39">
            <v>456</v>
          </cell>
          <cell r="C39">
            <v>453</v>
          </cell>
          <cell r="F39">
            <v>780</v>
          </cell>
          <cell r="G39">
            <v>791</v>
          </cell>
        </row>
        <row r="42">
          <cell r="B42">
            <v>69598</v>
          </cell>
          <cell r="C42">
            <v>66146</v>
          </cell>
          <cell r="F42">
            <v>88757</v>
          </cell>
          <cell r="G42">
            <v>88409</v>
          </cell>
        </row>
        <row r="43">
          <cell r="B43">
            <v>2444</v>
          </cell>
          <cell r="C43">
            <v>2715</v>
          </cell>
          <cell r="F43">
            <v>5399</v>
          </cell>
          <cell r="G43">
            <v>5399</v>
          </cell>
        </row>
        <row r="44">
          <cell r="B44">
            <v>8486</v>
          </cell>
          <cell r="C44">
            <v>9218</v>
          </cell>
          <cell r="F44">
            <v>10279</v>
          </cell>
          <cell r="G44">
            <v>10279</v>
          </cell>
        </row>
        <row r="45">
          <cell r="B45">
            <v>9953</v>
          </cell>
          <cell r="C45">
            <v>12578</v>
          </cell>
          <cell r="F45">
            <v>13894</v>
          </cell>
          <cell r="G45">
            <v>19847</v>
          </cell>
        </row>
        <row r="46">
          <cell r="B46">
            <v>9124</v>
          </cell>
          <cell r="C46">
            <v>6911</v>
          </cell>
          <cell r="F46">
            <v>14237</v>
          </cell>
          <cell r="G46">
            <v>12143</v>
          </cell>
        </row>
        <row r="47">
          <cell r="B47">
            <v>24509</v>
          </cell>
          <cell r="C47">
            <v>25364</v>
          </cell>
          <cell r="F47">
            <v>34978</v>
          </cell>
          <cell r="G47">
            <v>32099</v>
          </cell>
        </row>
        <row r="48">
          <cell r="B48">
            <v>12869</v>
          </cell>
          <cell r="C48">
            <v>14183</v>
          </cell>
          <cell r="F48">
            <v>16433</v>
          </cell>
          <cell r="G48">
            <v>18749</v>
          </cell>
        </row>
        <row r="49">
          <cell r="B49">
            <v>4241</v>
          </cell>
          <cell r="C49">
            <v>4269</v>
          </cell>
          <cell r="F49">
            <v>5535</v>
          </cell>
          <cell r="G49">
            <v>5400</v>
          </cell>
        </row>
        <row r="50">
          <cell r="B50">
            <v>2291</v>
          </cell>
          <cell r="C50">
            <v>1958</v>
          </cell>
          <cell r="F50">
            <v>3520</v>
          </cell>
          <cell r="G50">
            <v>2630</v>
          </cell>
        </row>
        <row r="51">
          <cell r="B51">
            <v>1907</v>
          </cell>
          <cell r="C51">
            <v>1726</v>
          </cell>
          <cell r="F51">
            <v>2400</v>
          </cell>
          <cell r="G51">
            <v>2400</v>
          </cell>
        </row>
        <row r="52">
          <cell r="B52">
            <v>3651</v>
          </cell>
          <cell r="C52">
            <v>2959</v>
          </cell>
          <cell r="F52">
            <v>7506</v>
          </cell>
          <cell r="G52">
            <v>3320</v>
          </cell>
        </row>
        <row r="53">
          <cell r="B53">
            <v>1771</v>
          </cell>
          <cell r="C53">
            <v>1825</v>
          </cell>
          <cell r="F53">
            <v>2404</v>
          </cell>
          <cell r="G53">
            <v>2404</v>
          </cell>
        </row>
        <row r="54">
          <cell r="B54">
            <v>3552</v>
          </cell>
          <cell r="C54">
            <v>3364</v>
          </cell>
          <cell r="F54">
            <v>5400</v>
          </cell>
          <cell r="G54">
            <v>5400</v>
          </cell>
        </row>
        <row r="55">
          <cell r="B55">
            <v>2095</v>
          </cell>
          <cell r="F55">
            <v>2520</v>
          </cell>
        </row>
        <row r="56">
          <cell r="B56">
            <v>5006</v>
          </cell>
          <cell r="C56">
            <v>4765</v>
          </cell>
          <cell r="F56">
            <v>7311</v>
          </cell>
          <cell r="G56">
            <v>7323</v>
          </cell>
        </row>
        <row r="57">
          <cell r="B57">
            <v>1513</v>
          </cell>
          <cell r="C57">
            <v>1251</v>
          </cell>
          <cell r="F57">
            <v>2395</v>
          </cell>
          <cell r="G57">
            <v>2399</v>
          </cell>
        </row>
        <row r="58">
          <cell r="B58">
            <v>1746</v>
          </cell>
          <cell r="C58">
            <v>1781</v>
          </cell>
          <cell r="F58">
            <v>2404</v>
          </cell>
          <cell r="G58">
            <v>2418</v>
          </cell>
        </row>
        <row r="62">
          <cell r="B62">
            <v>435</v>
          </cell>
          <cell r="C62">
            <v>440</v>
          </cell>
          <cell r="F62">
            <v>593</v>
          </cell>
          <cell r="G62">
            <v>581</v>
          </cell>
        </row>
        <row r="63">
          <cell r="B63">
            <v>377</v>
          </cell>
          <cell r="C63">
            <v>385</v>
          </cell>
          <cell r="F63">
            <v>594</v>
          </cell>
          <cell r="G63">
            <v>594</v>
          </cell>
        </row>
        <row r="64">
          <cell r="B64">
            <v>323</v>
          </cell>
          <cell r="C64">
            <v>403</v>
          </cell>
          <cell r="F64">
            <v>605</v>
          </cell>
          <cell r="G64">
            <v>598</v>
          </cell>
        </row>
        <row r="65">
          <cell r="B65">
            <v>800</v>
          </cell>
          <cell r="C65">
            <v>731</v>
          </cell>
          <cell r="F65">
            <v>1206</v>
          </cell>
          <cell r="G65">
            <v>1192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月(上旬～中旬)"/>
      <sheetName val="【地域別】12月上～中旬"/>
    </sheetNames>
    <sheetDataSet>
      <sheetData sheetId="0">
        <row r="8">
          <cell r="B8">
            <v>68369</v>
          </cell>
          <cell r="C8">
            <v>66214</v>
          </cell>
          <cell r="F8">
            <v>109544</v>
          </cell>
          <cell r="G8">
            <v>95402</v>
          </cell>
        </row>
        <row r="9">
          <cell r="B9">
            <v>7934</v>
          </cell>
          <cell r="C9">
            <v>7264</v>
          </cell>
          <cell r="F9">
            <v>12141</v>
          </cell>
          <cell r="G9">
            <v>10543</v>
          </cell>
        </row>
        <row r="10">
          <cell r="B10">
            <v>10350</v>
          </cell>
          <cell r="C10">
            <v>7947</v>
          </cell>
          <cell r="F10">
            <v>17077</v>
          </cell>
          <cell r="G10">
            <v>13580</v>
          </cell>
        </row>
        <row r="11">
          <cell r="B11">
            <v>0</v>
          </cell>
          <cell r="C11">
            <v>89</v>
          </cell>
          <cell r="F11">
            <v>0</v>
          </cell>
          <cell r="G11">
            <v>522</v>
          </cell>
        </row>
        <row r="12">
          <cell r="B12">
            <v>0</v>
          </cell>
          <cell r="C12">
            <v>10087</v>
          </cell>
          <cell r="F12">
            <v>0</v>
          </cell>
          <cell r="G12">
            <v>16520</v>
          </cell>
        </row>
        <row r="13">
          <cell r="B13">
            <v>1128</v>
          </cell>
          <cell r="C13">
            <v>1395</v>
          </cell>
          <cell r="F13">
            <v>2900</v>
          </cell>
          <cell r="G13">
            <v>2700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F16">
            <v>0</v>
          </cell>
          <cell r="G16">
            <v>0</v>
          </cell>
        </row>
        <row r="18">
          <cell r="B18">
            <v>0</v>
          </cell>
          <cell r="C18">
            <v>0</v>
          </cell>
          <cell r="F18">
            <v>0</v>
          </cell>
          <cell r="G18">
            <v>0</v>
          </cell>
        </row>
        <row r="19">
          <cell r="B19">
            <v>0</v>
          </cell>
          <cell r="C19">
            <v>0</v>
          </cell>
          <cell r="F19">
            <v>0</v>
          </cell>
          <cell r="G19">
            <v>0</v>
          </cell>
        </row>
        <row r="20">
          <cell r="B20">
            <v>11716</v>
          </cell>
          <cell r="C20">
            <v>11017</v>
          </cell>
          <cell r="F20">
            <v>17610</v>
          </cell>
          <cell r="G20">
            <v>14925</v>
          </cell>
        </row>
        <row r="21">
          <cell r="B21">
            <v>2277</v>
          </cell>
          <cell r="C21">
            <v>2585</v>
          </cell>
          <cell r="F21">
            <v>5880</v>
          </cell>
          <cell r="G21">
            <v>5990</v>
          </cell>
        </row>
        <row r="22">
          <cell r="B22">
            <v>1291</v>
          </cell>
          <cell r="C22">
            <v>1426</v>
          </cell>
          <cell r="F22">
            <v>2945</v>
          </cell>
          <cell r="G22">
            <v>2980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1853</v>
          </cell>
          <cell r="C24">
            <v>1604</v>
          </cell>
          <cell r="F24">
            <v>2955</v>
          </cell>
          <cell r="G24">
            <v>2995</v>
          </cell>
        </row>
        <row r="25">
          <cell r="B25">
            <v>0</v>
          </cell>
          <cell r="C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F26">
            <v>0</v>
          </cell>
          <cell r="G26">
            <v>0</v>
          </cell>
        </row>
        <row r="27">
          <cell r="B27">
            <v>1019</v>
          </cell>
          <cell r="C27">
            <v>1115</v>
          </cell>
          <cell r="F27">
            <v>2810</v>
          </cell>
          <cell r="G27">
            <v>3000</v>
          </cell>
        </row>
        <row r="29">
          <cell r="B29">
            <v>0</v>
          </cell>
          <cell r="C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F30">
            <v>0</v>
          </cell>
          <cell r="G30">
            <v>0</v>
          </cell>
        </row>
        <row r="31">
          <cell r="B31">
            <v>1569</v>
          </cell>
          <cell r="C31">
            <v>1460</v>
          </cell>
          <cell r="F31">
            <v>2940</v>
          </cell>
          <cell r="G31">
            <v>2985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3">
          <cell r="B33">
            <v>1639</v>
          </cell>
          <cell r="C33">
            <v>1755</v>
          </cell>
          <cell r="F33">
            <v>2950</v>
          </cell>
          <cell r="G33">
            <v>2910</v>
          </cell>
        </row>
        <row r="34">
          <cell r="B34">
            <v>0</v>
          </cell>
          <cell r="C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F35">
            <v>0</v>
          </cell>
          <cell r="G35">
            <v>0</v>
          </cell>
        </row>
        <row r="36">
          <cell r="B36">
            <v>6926</v>
          </cell>
          <cell r="C36">
            <v>0</v>
          </cell>
          <cell r="F36">
            <v>11635</v>
          </cell>
          <cell r="G36">
            <v>0</v>
          </cell>
        </row>
        <row r="38">
          <cell r="B38">
            <v>423</v>
          </cell>
          <cell r="C38">
            <v>397</v>
          </cell>
          <cell r="F38">
            <v>1039</v>
          </cell>
          <cell r="G38">
            <v>989</v>
          </cell>
        </row>
        <row r="39">
          <cell r="B39">
            <v>375</v>
          </cell>
          <cell r="C39">
            <v>312</v>
          </cell>
          <cell r="F39">
            <v>741</v>
          </cell>
          <cell r="G39">
            <v>791</v>
          </cell>
        </row>
        <row r="42">
          <cell r="B42">
            <v>61842</v>
          </cell>
          <cell r="C42">
            <v>58567</v>
          </cell>
          <cell r="F42">
            <v>87193</v>
          </cell>
          <cell r="G42">
            <v>88292</v>
          </cell>
        </row>
        <row r="43">
          <cell r="B43">
            <v>6486</v>
          </cell>
          <cell r="C43">
            <v>8487</v>
          </cell>
          <cell r="F43">
            <v>10942</v>
          </cell>
          <cell r="G43">
            <v>10778</v>
          </cell>
        </row>
        <row r="44">
          <cell r="B44">
            <v>9970</v>
          </cell>
          <cell r="C44">
            <v>10390</v>
          </cell>
          <cell r="F44">
            <v>15048</v>
          </cell>
          <cell r="G44">
            <v>19873</v>
          </cell>
        </row>
        <row r="45">
          <cell r="B45">
            <v>7147</v>
          </cell>
          <cell r="C45">
            <v>5843</v>
          </cell>
          <cell r="F45">
            <v>14007</v>
          </cell>
          <cell r="G45">
            <v>12799</v>
          </cell>
        </row>
        <row r="46">
          <cell r="B46">
            <v>23003</v>
          </cell>
          <cell r="C46">
            <v>24329</v>
          </cell>
          <cell r="F46">
            <v>34553</v>
          </cell>
          <cell r="G46">
            <v>34031</v>
          </cell>
        </row>
        <row r="47">
          <cell r="B47">
            <v>2394</v>
          </cell>
          <cell r="C47">
            <v>2472</v>
          </cell>
          <cell r="F47">
            <v>5398</v>
          </cell>
          <cell r="G47">
            <v>5250</v>
          </cell>
        </row>
        <row r="48">
          <cell r="B48">
            <v>10279</v>
          </cell>
          <cell r="C48">
            <v>11995</v>
          </cell>
          <cell r="F48">
            <v>16777</v>
          </cell>
          <cell r="G48">
            <v>18861</v>
          </cell>
        </row>
        <row r="49">
          <cell r="B49">
            <v>4888</v>
          </cell>
          <cell r="C49">
            <v>4272</v>
          </cell>
          <cell r="F49">
            <v>5400</v>
          </cell>
          <cell r="G49">
            <v>5400</v>
          </cell>
        </row>
        <row r="50">
          <cell r="B50">
            <v>2298</v>
          </cell>
          <cell r="C50">
            <v>1964</v>
          </cell>
          <cell r="F50">
            <v>3224</v>
          </cell>
          <cell r="G50">
            <v>2860</v>
          </cell>
        </row>
        <row r="51">
          <cell r="B51">
            <v>1424</v>
          </cell>
          <cell r="C51">
            <v>1629</v>
          </cell>
          <cell r="F51">
            <v>2400</v>
          </cell>
          <cell r="G51">
            <v>2400</v>
          </cell>
        </row>
        <row r="52">
          <cell r="B52">
            <v>3633</v>
          </cell>
          <cell r="C52">
            <v>3124</v>
          </cell>
          <cell r="F52">
            <v>7680</v>
          </cell>
          <cell r="G52">
            <v>3840</v>
          </cell>
        </row>
        <row r="53">
          <cell r="B53">
            <v>2320</v>
          </cell>
          <cell r="C53">
            <v>2519</v>
          </cell>
          <cell r="F53">
            <v>5400</v>
          </cell>
          <cell r="G53">
            <v>5191</v>
          </cell>
        </row>
        <row r="54">
          <cell r="B54">
            <v>1270</v>
          </cell>
          <cell r="F54">
            <v>3136</v>
          </cell>
        </row>
        <row r="55">
          <cell r="B55">
            <v>1389</v>
          </cell>
          <cell r="C55">
            <v>1559</v>
          </cell>
          <cell r="F55">
            <v>2197</v>
          </cell>
          <cell r="G55">
            <v>2403</v>
          </cell>
        </row>
        <row r="56">
          <cell r="B56">
            <v>722</v>
          </cell>
          <cell r="C56">
            <v>908</v>
          </cell>
          <cell r="F56">
            <v>2400</v>
          </cell>
          <cell r="G56">
            <v>2400</v>
          </cell>
        </row>
        <row r="57">
          <cell r="B57">
            <v>846</v>
          </cell>
          <cell r="C57">
            <v>1157</v>
          </cell>
          <cell r="F57">
            <v>2275</v>
          </cell>
          <cell r="G57">
            <v>2404</v>
          </cell>
        </row>
        <row r="58">
          <cell r="B58">
            <v>3318</v>
          </cell>
          <cell r="C58">
            <v>3594</v>
          </cell>
          <cell r="F58">
            <v>7320</v>
          </cell>
          <cell r="G58">
            <v>7317</v>
          </cell>
        </row>
        <row r="62">
          <cell r="B62">
            <v>292</v>
          </cell>
          <cell r="C62">
            <v>303</v>
          </cell>
          <cell r="F62">
            <v>572</v>
          </cell>
          <cell r="G62">
            <v>588</v>
          </cell>
        </row>
        <row r="63">
          <cell r="B63">
            <v>263</v>
          </cell>
          <cell r="C63">
            <v>252</v>
          </cell>
          <cell r="F63">
            <v>500</v>
          </cell>
          <cell r="G63">
            <v>581</v>
          </cell>
        </row>
        <row r="64">
          <cell r="B64">
            <v>191</v>
          </cell>
          <cell r="C64">
            <v>196</v>
          </cell>
          <cell r="F64">
            <v>598</v>
          </cell>
          <cell r="G64">
            <v>599</v>
          </cell>
        </row>
        <row r="65">
          <cell r="B65">
            <v>467</v>
          </cell>
          <cell r="C65">
            <v>474</v>
          </cell>
          <cell r="F65">
            <v>1194</v>
          </cell>
          <cell r="G65">
            <v>1206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地域別】1月上～中旬"/>
      <sheetName val="1月(上旬～中旬)"/>
    </sheetNames>
    <sheetDataSet>
      <sheetData sheetId="0" refreshError="1"/>
      <sheetData sheetId="1">
        <row r="8">
          <cell r="B8">
            <v>56390</v>
          </cell>
          <cell r="C8">
            <v>61754</v>
          </cell>
          <cell r="F8">
            <v>104674</v>
          </cell>
          <cell r="G8">
            <v>94287</v>
          </cell>
        </row>
        <row r="9">
          <cell r="B9">
            <v>8091</v>
          </cell>
          <cell r="C9">
            <v>7795</v>
          </cell>
          <cell r="F9">
            <v>11880</v>
          </cell>
          <cell r="G9">
            <v>11044</v>
          </cell>
        </row>
        <row r="10">
          <cell r="B10">
            <v>9250</v>
          </cell>
          <cell r="C10">
            <v>8783</v>
          </cell>
          <cell r="F10">
            <v>12444</v>
          </cell>
          <cell r="G10">
            <v>13957</v>
          </cell>
        </row>
        <row r="11">
          <cell r="B11">
            <v>0</v>
          </cell>
          <cell r="C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10077</v>
          </cell>
          <cell r="F12">
            <v>0</v>
          </cell>
          <cell r="G12">
            <v>15440</v>
          </cell>
        </row>
        <row r="13">
          <cell r="B13">
            <v>1469</v>
          </cell>
          <cell r="C13">
            <v>1608</v>
          </cell>
          <cell r="F13">
            <v>2900</v>
          </cell>
          <cell r="G13">
            <v>2700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F16">
            <v>0</v>
          </cell>
          <cell r="G16">
            <v>0</v>
          </cell>
        </row>
        <row r="18">
          <cell r="B18">
            <v>0</v>
          </cell>
          <cell r="C18">
            <v>0</v>
          </cell>
          <cell r="F18">
            <v>0</v>
          </cell>
          <cell r="G18">
            <v>0</v>
          </cell>
        </row>
        <row r="19">
          <cell r="B19">
            <v>0</v>
          </cell>
          <cell r="C19">
            <v>0</v>
          </cell>
          <cell r="F19">
            <v>0</v>
          </cell>
          <cell r="G19">
            <v>0</v>
          </cell>
        </row>
        <row r="20">
          <cell r="B20">
            <v>10313</v>
          </cell>
          <cell r="C20">
            <v>9547</v>
          </cell>
          <cell r="F20">
            <v>17600</v>
          </cell>
          <cell r="G20">
            <v>14600</v>
          </cell>
        </row>
        <row r="21">
          <cell r="B21">
            <v>2736</v>
          </cell>
          <cell r="C21">
            <v>3215</v>
          </cell>
          <cell r="F21">
            <v>5910</v>
          </cell>
          <cell r="G21">
            <v>6000</v>
          </cell>
        </row>
        <row r="22">
          <cell r="B22">
            <v>1449</v>
          </cell>
          <cell r="C22">
            <v>1746</v>
          </cell>
          <cell r="F22">
            <v>2960</v>
          </cell>
          <cell r="G22">
            <v>2990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1499</v>
          </cell>
          <cell r="C24">
            <v>1617</v>
          </cell>
          <cell r="F24">
            <v>2940</v>
          </cell>
          <cell r="G24">
            <v>2995</v>
          </cell>
        </row>
        <row r="25">
          <cell r="B25">
            <v>0</v>
          </cell>
          <cell r="C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F26">
            <v>0</v>
          </cell>
          <cell r="G26">
            <v>0</v>
          </cell>
        </row>
        <row r="27">
          <cell r="B27">
            <v>1472</v>
          </cell>
          <cell r="C27">
            <v>1445</v>
          </cell>
          <cell r="F27">
            <v>2945</v>
          </cell>
          <cell r="G27">
            <v>3000</v>
          </cell>
        </row>
        <row r="29">
          <cell r="B29">
            <v>0</v>
          </cell>
          <cell r="C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F30">
            <v>0</v>
          </cell>
          <cell r="G30">
            <v>0</v>
          </cell>
        </row>
        <row r="31">
          <cell r="B31">
            <v>1763</v>
          </cell>
          <cell r="C31">
            <v>1611</v>
          </cell>
          <cell r="F31">
            <v>2920</v>
          </cell>
          <cell r="G31">
            <v>2985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3">
          <cell r="B33">
            <v>1600</v>
          </cell>
          <cell r="C33">
            <v>1442</v>
          </cell>
          <cell r="F33">
            <v>2930</v>
          </cell>
          <cell r="G33">
            <v>2820</v>
          </cell>
        </row>
        <row r="34">
          <cell r="B34">
            <v>0</v>
          </cell>
          <cell r="C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F35">
            <v>0</v>
          </cell>
          <cell r="G35">
            <v>0</v>
          </cell>
        </row>
        <row r="36">
          <cell r="B36">
            <v>7139</v>
          </cell>
          <cell r="C36">
            <v>0</v>
          </cell>
          <cell r="F36">
            <v>11665</v>
          </cell>
          <cell r="G36">
            <v>0</v>
          </cell>
        </row>
        <row r="38">
          <cell r="B38">
            <v>638</v>
          </cell>
          <cell r="C38">
            <v>769</v>
          </cell>
          <cell r="F38">
            <v>1000</v>
          </cell>
          <cell r="G38">
            <v>1090</v>
          </cell>
        </row>
        <row r="39">
          <cell r="B39">
            <v>454</v>
          </cell>
          <cell r="C39">
            <v>473</v>
          </cell>
          <cell r="F39">
            <v>780</v>
          </cell>
          <cell r="G39">
            <v>780</v>
          </cell>
        </row>
        <row r="42">
          <cell r="B42">
            <v>55751</v>
          </cell>
          <cell r="C42">
            <v>58104</v>
          </cell>
          <cell r="F42">
            <v>87794</v>
          </cell>
          <cell r="G42">
            <v>87773</v>
          </cell>
        </row>
        <row r="43">
          <cell r="B43">
            <v>6630</v>
          </cell>
          <cell r="C43">
            <v>7829</v>
          </cell>
          <cell r="F43">
            <v>11142</v>
          </cell>
          <cell r="G43">
            <v>10944</v>
          </cell>
        </row>
        <row r="44">
          <cell r="B44">
            <v>7841</v>
          </cell>
          <cell r="C44">
            <v>9602</v>
          </cell>
          <cell r="F44">
            <v>14304</v>
          </cell>
          <cell r="G44">
            <v>18901</v>
          </cell>
        </row>
        <row r="45">
          <cell r="B45">
            <v>6663</v>
          </cell>
          <cell r="C45">
            <v>6274</v>
          </cell>
          <cell r="F45">
            <v>14120</v>
          </cell>
          <cell r="G45">
            <v>12144</v>
          </cell>
        </row>
        <row r="46">
          <cell r="B46">
            <v>17994</v>
          </cell>
          <cell r="C46">
            <v>20007</v>
          </cell>
          <cell r="F46">
            <v>34235</v>
          </cell>
          <cell r="G46">
            <v>32366</v>
          </cell>
        </row>
        <row r="47">
          <cell r="B47">
            <v>3070</v>
          </cell>
          <cell r="C47">
            <v>2910</v>
          </cell>
          <cell r="F47">
            <v>5400</v>
          </cell>
          <cell r="G47">
            <v>5400</v>
          </cell>
        </row>
        <row r="48">
          <cell r="B48">
            <v>8637</v>
          </cell>
          <cell r="C48">
            <v>11174</v>
          </cell>
          <cell r="F48">
            <v>14903</v>
          </cell>
          <cell r="G48">
            <v>17811</v>
          </cell>
        </row>
        <row r="49">
          <cell r="B49">
            <v>2696</v>
          </cell>
          <cell r="C49">
            <v>3355</v>
          </cell>
          <cell r="F49">
            <v>3470</v>
          </cell>
          <cell r="G49">
            <v>5400</v>
          </cell>
        </row>
        <row r="50">
          <cell r="B50">
            <v>767</v>
          </cell>
          <cell r="C50">
            <v>946</v>
          </cell>
          <cell r="F50">
            <v>2142</v>
          </cell>
          <cell r="G50">
            <v>2040</v>
          </cell>
        </row>
        <row r="51">
          <cell r="B51">
            <v>1585</v>
          </cell>
          <cell r="C51">
            <v>1681</v>
          </cell>
          <cell r="F51">
            <v>2400</v>
          </cell>
          <cell r="G51">
            <v>2400</v>
          </cell>
        </row>
        <row r="52">
          <cell r="B52">
            <v>3432</v>
          </cell>
          <cell r="C52">
            <v>2852</v>
          </cell>
          <cell r="F52">
            <v>6744</v>
          </cell>
          <cell r="G52">
            <v>3632</v>
          </cell>
        </row>
        <row r="53">
          <cell r="B53">
            <v>2037</v>
          </cell>
          <cell r="C53">
            <v>2848</v>
          </cell>
          <cell r="F53">
            <v>5400</v>
          </cell>
          <cell r="G53">
            <v>5400</v>
          </cell>
        </row>
        <row r="54">
          <cell r="B54">
            <v>1766</v>
          </cell>
          <cell r="F54">
            <v>2808</v>
          </cell>
        </row>
        <row r="55">
          <cell r="B55">
            <v>1381</v>
          </cell>
          <cell r="C55">
            <v>1233</v>
          </cell>
          <cell r="F55">
            <v>2425</v>
          </cell>
          <cell r="G55">
            <v>2398</v>
          </cell>
        </row>
        <row r="56">
          <cell r="B56">
            <v>1067</v>
          </cell>
          <cell r="C56">
            <v>1010</v>
          </cell>
          <cell r="F56">
            <v>2395</v>
          </cell>
          <cell r="G56">
            <v>2391</v>
          </cell>
        </row>
        <row r="57">
          <cell r="B57">
            <v>1330</v>
          </cell>
          <cell r="C57">
            <v>1171</v>
          </cell>
          <cell r="F57">
            <v>2390</v>
          </cell>
          <cell r="G57">
            <v>2274</v>
          </cell>
        </row>
        <row r="58">
          <cell r="B58">
            <v>3945</v>
          </cell>
          <cell r="C58">
            <v>3542</v>
          </cell>
          <cell r="F58">
            <v>7303</v>
          </cell>
          <cell r="G58">
            <v>7308</v>
          </cell>
        </row>
        <row r="62">
          <cell r="B62">
            <v>389</v>
          </cell>
          <cell r="C62">
            <v>380</v>
          </cell>
          <cell r="F62">
            <v>609</v>
          </cell>
          <cell r="G62">
            <v>574</v>
          </cell>
        </row>
        <row r="63">
          <cell r="B63">
            <v>365</v>
          </cell>
          <cell r="C63">
            <v>334</v>
          </cell>
          <cell r="F63">
            <v>574</v>
          </cell>
          <cell r="G63">
            <v>601</v>
          </cell>
        </row>
        <row r="64">
          <cell r="B64">
            <v>308</v>
          </cell>
          <cell r="C64">
            <v>272</v>
          </cell>
          <cell r="F64">
            <v>603</v>
          </cell>
          <cell r="G64">
            <v>602</v>
          </cell>
        </row>
        <row r="65">
          <cell r="B65">
            <v>761</v>
          </cell>
          <cell r="C65">
            <v>661</v>
          </cell>
          <cell r="F65">
            <v>1213</v>
          </cell>
          <cell r="G65">
            <v>1206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(上旬～中旬)"/>
      <sheetName val="【地域別】2月上～中旬"/>
    </sheetNames>
    <sheetDataSet>
      <sheetData sheetId="0">
        <row r="8">
          <cell r="B8">
            <v>72847</v>
          </cell>
          <cell r="C8">
            <v>72240</v>
          </cell>
          <cell r="F8">
            <v>102153</v>
          </cell>
          <cell r="G8">
            <v>94730</v>
          </cell>
        </row>
        <row r="9">
          <cell r="B9">
            <v>7879</v>
          </cell>
          <cell r="C9">
            <v>8175</v>
          </cell>
          <cell r="F9">
            <v>10000</v>
          </cell>
          <cell r="G9">
            <v>9875</v>
          </cell>
        </row>
        <row r="10">
          <cell r="B10">
            <v>11062</v>
          </cell>
          <cell r="C10">
            <v>10562</v>
          </cell>
          <cell r="F10">
            <v>16620</v>
          </cell>
          <cell r="G10">
            <v>13962</v>
          </cell>
        </row>
        <row r="11">
          <cell r="B11">
            <v>0</v>
          </cell>
          <cell r="C11">
            <v>23</v>
          </cell>
          <cell r="F11">
            <v>0</v>
          </cell>
          <cell r="G11">
            <v>261</v>
          </cell>
        </row>
        <row r="12">
          <cell r="B12">
            <v>0</v>
          </cell>
          <cell r="C12">
            <v>12426</v>
          </cell>
          <cell r="F12">
            <v>0</v>
          </cell>
          <cell r="G12">
            <v>15200</v>
          </cell>
        </row>
        <row r="13">
          <cell r="B13">
            <v>880</v>
          </cell>
          <cell r="C13">
            <v>1122</v>
          </cell>
          <cell r="F13">
            <v>2900</v>
          </cell>
          <cell r="G13">
            <v>2700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F16">
            <v>0</v>
          </cell>
          <cell r="G16">
            <v>0</v>
          </cell>
        </row>
        <row r="18">
          <cell r="B18">
            <v>0</v>
          </cell>
          <cell r="C18">
            <v>0</v>
          </cell>
          <cell r="F18">
            <v>0</v>
          </cell>
          <cell r="G18">
            <v>0</v>
          </cell>
        </row>
        <row r="19">
          <cell r="B19">
            <v>0</v>
          </cell>
          <cell r="C19">
            <v>0</v>
          </cell>
          <cell r="F19">
            <v>0</v>
          </cell>
          <cell r="G19">
            <v>0</v>
          </cell>
        </row>
        <row r="20">
          <cell r="B20">
            <v>11568</v>
          </cell>
          <cell r="C20">
            <v>11123</v>
          </cell>
          <cell r="F20">
            <v>17320</v>
          </cell>
          <cell r="G20">
            <v>14595</v>
          </cell>
        </row>
        <row r="21">
          <cell r="B21">
            <v>3898</v>
          </cell>
          <cell r="C21">
            <v>3786</v>
          </cell>
          <cell r="F21">
            <v>5915</v>
          </cell>
          <cell r="G21">
            <v>5965</v>
          </cell>
        </row>
        <row r="22">
          <cell r="B22">
            <v>1917</v>
          </cell>
          <cell r="C22">
            <v>2265</v>
          </cell>
          <cell r="F22">
            <v>2930</v>
          </cell>
          <cell r="G22">
            <v>3000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1787</v>
          </cell>
          <cell r="C24">
            <v>1830</v>
          </cell>
          <cell r="F24">
            <v>2985</v>
          </cell>
          <cell r="G24">
            <v>2980</v>
          </cell>
        </row>
        <row r="25">
          <cell r="B25">
            <v>0</v>
          </cell>
          <cell r="C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F26">
            <v>0</v>
          </cell>
          <cell r="G26">
            <v>0</v>
          </cell>
        </row>
        <row r="27">
          <cell r="B27">
            <v>1969</v>
          </cell>
          <cell r="C27">
            <v>2052</v>
          </cell>
          <cell r="F27">
            <v>2980</v>
          </cell>
          <cell r="G27">
            <v>3000</v>
          </cell>
        </row>
        <row r="29">
          <cell r="B29">
            <v>0</v>
          </cell>
          <cell r="C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F30">
            <v>0</v>
          </cell>
          <cell r="G30">
            <v>0</v>
          </cell>
        </row>
        <row r="31">
          <cell r="B31">
            <v>2122</v>
          </cell>
          <cell r="C31">
            <v>2143</v>
          </cell>
          <cell r="F31">
            <v>2935</v>
          </cell>
          <cell r="G31">
            <v>2985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3">
          <cell r="B33">
            <v>2104</v>
          </cell>
          <cell r="C33">
            <v>1907</v>
          </cell>
          <cell r="F33">
            <v>2935</v>
          </cell>
          <cell r="G33">
            <v>3000</v>
          </cell>
        </row>
        <row r="34">
          <cell r="B34">
            <v>0</v>
          </cell>
          <cell r="C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F35">
            <v>0</v>
          </cell>
          <cell r="G35">
            <v>0</v>
          </cell>
        </row>
        <row r="36">
          <cell r="B36">
            <v>10205</v>
          </cell>
          <cell r="C36">
            <v>0</v>
          </cell>
          <cell r="F36">
            <v>11665</v>
          </cell>
          <cell r="G36">
            <v>0</v>
          </cell>
        </row>
        <row r="38">
          <cell r="B38">
            <v>402</v>
          </cell>
          <cell r="C38">
            <v>421</v>
          </cell>
          <cell r="F38">
            <v>978</v>
          </cell>
          <cell r="G38">
            <v>978</v>
          </cell>
        </row>
        <row r="39">
          <cell r="B39">
            <v>388</v>
          </cell>
          <cell r="C39">
            <v>527</v>
          </cell>
          <cell r="F39">
            <v>780</v>
          </cell>
          <cell r="G39">
            <v>780</v>
          </cell>
        </row>
        <row r="42">
          <cell r="B42">
            <v>66204</v>
          </cell>
          <cell r="C42">
            <v>71578</v>
          </cell>
          <cell r="F42">
            <v>87385</v>
          </cell>
          <cell r="G42">
            <v>87790</v>
          </cell>
        </row>
        <row r="43">
          <cell r="B43">
            <v>7605</v>
          </cell>
          <cell r="C43">
            <v>9162</v>
          </cell>
          <cell r="F43">
            <v>10280</v>
          </cell>
          <cell r="G43">
            <v>10266</v>
          </cell>
        </row>
        <row r="44">
          <cell r="B44">
            <v>9320</v>
          </cell>
          <cell r="C44">
            <v>11681</v>
          </cell>
          <cell r="F44">
            <v>13839</v>
          </cell>
          <cell r="G44">
            <v>19306</v>
          </cell>
        </row>
        <row r="45">
          <cell r="B45">
            <v>7267</v>
          </cell>
          <cell r="C45">
            <v>7090</v>
          </cell>
          <cell r="F45">
            <v>14327</v>
          </cell>
          <cell r="G45">
            <v>12248</v>
          </cell>
        </row>
        <row r="46">
          <cell r="B46">
            <v>23682</v>
          </cell>
          <cell r="C46">
            <v>25460</v>
          </cell>
          <cell r="F46">
            <v>35263</v>
          </cell>
          <cell r="G46">
            <v>35291</v>
          </cell>
        </row>
        <row r="47">
          <cell r="B47">
            <v>2294</v>
          </cell>
          <cell r="C47">
            <v>2206</v>
          </cell>
          <cell r="F47">
            <v>5399</v>
          </cell>
          <cell r="G47">
            <v>5400</v>
          </cell>
        </row>
        <row r="48">
          <cell r="B48">
            <v>12648</v>
          </cell>
          <cell r="C48">
            <v>14719</v>
          </cell>
          <cell r="F48">
            <v>17084</v>
          </cell>
          <cell r="G48">
            <v>17938</v>
          </cell>
        </row>
        <row r="49">
          <cell r="B49">
            <v>3955</v>
          </cell>
          <cell r="C49">
            <v>4045</v>
          </cell>
          <cell r="F49">
            <v>5212</v>
          </cell>
          <cell r="G49">
            <v>5400</v>
          </cell>
        </row>
        <row r="50">
          <cell r="B50">
            <v>1294</v>
          </cell>
          <cell r="C50">
            <v>1522</v>
          </cell>
          <cell r="F50">
            <v>2016</v>
          </cell>
          <cell r="G50">
            <v>2400</v>
          </cell>
        </row>
        <row r="51">
          <cell r="B51">
            <v>1734</v>
          </cell>
          <cell r="C51">
            <v>1908</v>
          </cell>
          <cell r="F51">
            <v>2400</v>
          </cell>
          <cell r="G51">
            <v>2400</v>
          </cell>
        </row>
        <row r="52">
          <cell r="B52">
            <v>4113</v>
          </cell>
          <cell r="C52">
            <v>4369</v>
          </cell>
          <cell r="F52">
            <v>6848</v>
          </cell>
          <cell r="G52">
            <v>6744</v>
          </cell>
        </row>
        <row r="53">
          <cell r="B53">
            <v>2426</v>
          </cell>
          <cell r="C53">
            <v>2983</v>
          </cell>
          <cell r="F53">
            <v>5130</v>
          </cell>
          <cell r="G53">
            <v>4860</v>
          </cell>
        </row>
        <row r="54">
          <cell r="B54">
            <v>1937</v>
          </cell>
          <cell r="F54">
            <v>2520</v>
          </cell>
        </row>
        <row r="55">
          <cell r="B55">
            <v>1417</v>
          </cell>
          <cell r="C55">
            <v>1586</v>
          </cell>
          <cell r="F55">
            <v>2399</v>
          </cell>
          <cell r="G55">
            <v>2399</v>
          </cell>
        </row>
        <row r="56">
          <cell r="B56">
            <v>1154</v>
          </cell>
          <cell r="C56">
            <v>1066</v>
          </cell>
          <cell r="F56">
            <v>2400</v>
          </cell>
          <cell r="G56">
            <v>2400</v>
          </cell>
        </row>
        <row r="57">
          <cell r="B57">
            <v>1594</v>
          </cell>
          <cell r="C57">
            <v>1004</v>
          </cell>
          <cell r="F57">
            <v>2395</v>
          </cell>
          <cell r="G57">
            <v>2040</v>
          </cell>
        </row>
        <row r="58">
          <cell r="B58">
            <v>3925</v>
          </cell>
          <cell r="C58">
            <v>3675</v>
          </cell>
          <cell r="F58">
            <v>7320</v>
          </cell>
          <cell r="G58">
            <v>7312</v>
          </cell>
        </row>
        <row r="62">
          <cell r="B62">
            <v>389</v>
          </cell>
          <cell r="C62">
            <v>294</v>
          </cell>
          <cell r="F62">
            <v>602</v>
          </cell>
          <cell r="G62">
            <v>506</v>
          </cell>
        </row>
        <row r="63">
          <cell r="B63">
            <v>298</v>
          </cell>
          <cell r="C63">
            <v>378</v>
          </cell>
          <cell r="F63">
            <v>600</v>
          </cell>
          <cell r="G63">
            <v>598</v>
          </cell>
        </row>
        <row r="64">
          <cell r="B64">
            <v>309</v>
          </cell>
          <cell r="C64">
            <v>310</v>
          </cell>
          <cell r="F64">
            <v>598</v>
          </cell>
          <cell r="G64">
            <v>600</v>
          </cell>
        </row>
        <row r="65">
          <cell r="B65">
            <v>543</v>
          </cell>
          <cell r="C65">
            <v>578</v>
          </cell>
          <cell r="F65">
            <v>1195</v>
          </cell>
          <cell r="G65">
            <v>1199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地域別】3月上～中旬"/>
      <sheetName val="3月(上旬～中旬)"/>
    </sheetNames>
    <sheetDataSet>
      <sheetData sheetId="0"/>
      <sheetData sheetId="1">
        <row r="8">
          <cell r="B8">
            <v>71460</v>
          </cell>
          <cell r="C8">
            <v>61632</v>
          </cell>
          <cell r="F8">
            <v>101824</v>
          </cell>
          <cell r="G8">
            <v>89698</v>
          </cell>
        </row>
        <row r="9">
          <cell r="B9">
            <v>8357</v>
          </cell>
          <cell r="C9">
            <v>8760</v>
          </cell>
          <cell r="F9">
            <v>10000</v>
          </cell>
          <cell r="G9">
            <v>10000</v>
          </cell>
        </row>
        <row r="10">
          <cell r="B10">
            <v>13883</v>
          </cell>
          <cell r="C10">
            <v>11205</v>
          </cell>
          <cell r="F10">
            <v>17088</v>
          </cell>
          <cell r="G10">
            <v>13968</v>
          </cell>
        </row>
        <row r="11">
          <cell r="B11">
            <v>0</v>
          </cell>
          <cell r="C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13012</v>
          </cell>
          <cell r="F12">
            <v>0</v>
          </cell>
          <cell r="G12">
            <v>15200</v>
          </cell>
        </row>
        <row r="13">
          <cell r="B13">
            <v>1465</v>
          </cell>
          <cell r="C13">
            <v>1177</v>
          </cell>
          <cell r="F13">
            <v>2900</v>
          </cell>
          <cell r="G13">
            <v>2565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F16">
            <v>0</v>
          </cell>
          <cell r="G16">
            <v>0</v>
          </cell>
        </row>
        <row r="18">
          <cell r="B18">
            <v>0</v>
          </cell>
          <cell r="C18">
            <v>0</v>
          </cell>
          <cell r="F18">
            <v>0</v>
          </cell>
          <cell r="G18">
            <v>0</v>
          </cell>
        </row>
        <row r="19">
          <cell r="B19">
            <v>0</v>
          </cell>
          <cell r="C19">
            <v>0</v>
          </cell>
          <cell r="F19">
            <v>0</v>
          </cell>
          <cell r="G19">
            <v>0</v>
          </cell>
        </row>
        <row r="20">
          <cell r="B20">
            <v>12241</v>
          </cell>
          <cell r="C20">
            <v>10518</v>
          </cell>
          <cell r="F20">
            <v>17300</v>
          </cell>
          <cell r="G20">
            <v>14565</v>
          </cell>
        </row>
        <row r="21">
          <cell r="B21">
            <v>4088</v>
          </cell>
          <cell r="C21">
            <v>3506</v>
          </cell>
          <cell r="F21">
            <v>5905</v>
          </cell>
          <cell r="G21">
            <v>5795</v>
          </cell>
        </row>
        <row r="22">
          <cell r="B22">
            <v>2112</v>
          </cell>
          <cell r="C22">
            <v>1716</v>
          </cell>
          <cell r="F22">
            <v>2950</v>
          </cell>
          <cell r="G22">
            <v>2840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2553</v>
          </cell>
          <cell r="C24">
            <v>2354</v>
          </cell>
          <cell r="F24">
            <v>2955</v>
          </cell>
          <cell r="G24">
            <v>2940</v>
          </cell>
        </row>
        <row r="25">
          <cell r="B25">
            <v>1730</v>
          </cell>
          <cell r="C25">
            <v>0</v>
          </cell>
          <cell r="F25">
            <v>1915</v>
          </cell>
          <cell r="G25">
            <v>0</v>
          </cell>
        </row>
        <row r="26">
          <cell r="B26">
            <v>0</v>
          </cell>
          <cell r="C26">
            <v>0</v>
          </cell>
          <cell r="F26">
            <v>0</v>
          </cell>
          <cell r="G26">
            <v>0</v>
          </cell>
        </row>
        <row r="27">
          <cell r="B27">
            <v>2573</v>
          </cell>
          <cell r="C27">
            <v>2296</v>
          </cell>
          <cell r="F27">
            <v>2945</v>
          </cell>
          <cell r="G27">
            <v>3000</v>
          </cell>
        </row>
        <row r="28">
          <cell r="B28">
            <v>0</v>
          </cell>
          <cell r="C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F30">
            <v>0</v>
          </cell>
          <cell r="G30">
            <v>0</v>
          </cell>
        </row>
        <row r="31">
          <cell r="B31">
            <v>2555</v>
          </cell>
          <cell r="C31">
            <v>2248</v>
          </cell>
          <cell r="F31">
            <v>2960</v>
          </cell>
          <cell r="G31">
            <v>2950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3">
          <cell r="B33">
            <v>2408</v>
          </cell>
          <cell r="C33">
            <v>2344</v>
          </cell>
          <cell r="F33">
            <v>2955</v>
          </cell>
          <cell r="G33">
            <v>3000</v>
          </cell>
        </row>
        <row r="34">
          <cell r="B34">
            <v>0</v>
          </cell>
          <cell r="C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F35">
            <v>0</v>
          </cell>
          <cell r="G35">
            <v>0</v>
          </cell>
        </row>
        <row r="36">
          <cell r="B36">
            <v>9726</v>
          </cell>
          <cell r="C36">
            <v>0</v>
          </cell>
          <cell r="F36">
            <v>11640</v>
          </cell>
          <cell r="G36">
            <v>0</v>
          </cell>
        </row>
        <row r="38">
          <cell r="B38">
            <v>721</v>
          </cell>
          <cell r="C38">
            <v>688</v>
          </cell>
          <cell r="F38">
            <v>1357</v>
          </cell>
          <cell r="G38">
            <v>1412</v>
          </cell>
        </row>
        <row r="39">
          <cell r="B39">
            <v>588</v>
          </cell>
          <cell r="C39">
            <v>529</v>
          </cell>
          <cell r="F39">
            <v>802</v>
          </cell>
          <cell r="G39">
            <v>780</v>
          </cell>
        </row>
        <row r="42">
          <cell r="B42">
            <v>73752</v>
          </cell>
          <cell r="C42">
            <v>66483</v>
          </cell>
          <cell r="F42">
            <v>91342</v>
          </cell>
          <cell r="G42">
            <v>89088</v>
          </cell>
        </row>
        <row r="43">
          <cell r="B43">
            <v>9121</v>
          </cell>
          <cell r="C43">
            <v>9883</v>
          </cell>
          <cell r="F43">
            <v>10280</v>
          </cell>
          <cell r="G43">
            <v>10280</v>
          </cell>
        </row>
        <row r="44">
          <cell r="B44">
            <v>16331</v>
          </cell>
          <cell r="C44">
            <v>14066</v>
          </cell>
          <cell r="F44">
            <v>24972</v>
          </cell>
          <cell r="G44">
            <v>18766</v>
          </cell>
        </row>
        <row r="45">
          <cell r="B45">
            <v>9040</v>
          </cell>
          <cell r="C45">
            <v>8786</v>
          </cell>
          <cell r="F45">
            <v>13932</v>
          </cell>
          <cell r="G45">
            <v>12039</v>
          </cell>
        </row>
        <row r="46">
          <cell r="B46">
            <v>23840</v>
          </cell>
          <cell r="C46">
            <v>24214</v>
          </cell>
          <cell r="F46">
            <v>35380</v>
          </cell>
          <cell r="G46">
            <v>35174</v>
          </cell>
        </row>
        <row r="47">
          <cell r="B47">
            <v>2263</v>
          </cell>
          <cell r="C47">
            <v>2596</v>
          </cell>
          <cell r="F47">
            <v>5130</v>
          </cell>
          <cell r="G47">
            <v>5130</v>
          </cell>
        </row>
        <row r="48">
          <cell r="B48">
            <v>12641</v>
          </cell>
          <cell r="C48">
            <v>14873</v>
          </cell>
          <cell r="F48">
            <v>18498</v>
          </cell>
          <cell r="G48">
            <v>18042</v>
          </cell>
        </row>
        <row r="49">
          <cell r="B49">
            <v>4360</v>
          </cell>
          <cell r="C49">
            <v>1996</v>
          </cell>
          <cell r="F49">
            <v>5400</v>
          </cell>
          <cell r="G49">
            <v>2970</v>
          </cell>
        </row>
        <row r="50">
          <cell r="B50">
            <v>1609</v>
          </cell>
          <cell r="C50">
            <v>1675</v>
          </cell>
          <cell r="F50">
            <v>2520</v>
          </cell>
          <cell r="G50">
            <v>2400</v>
          </cell>
        </row>
        <row r="51">
          <cell r="B51">
            <v>1993</v>
          </cell>
          <cell r="C51">
            <v>2011</v>
          </cell>
          <cell r="F51">
            <v>2456</v>
          </cell>
          <cell r="G51">
            <v>2400</v>
          </cell>
        </row>
        <row r="52">
          <cell r="B52">
            <v>5022</v>
          </cell>
          <cell r="C52">
            <v>4894</v>
          </cell>
          <cell r="F52">
            <v>6640</v>
          </cell>
          <cell r="G52">
            <v>6640</v>
          </cell>
        </row>
        <row r="53">
          <cell r="B53">
            <v>3253</v>
          </cell>
          <cell r="C53">
            <v>3623</v>
          </cell>
          <cell r="F53">
            <v>5394</v>
          </cell>
          <cell r="G53">
            <v>5400</v>
          </cell>
        </row>
        <row r="54">
          <cell r="B54">
            <v>2132</v>
          </cell>
          <cell r="F54">
            <v>2520</v>
          </cell>
        </row>
        <row r="55">
          <cell r="B55">
            <v>1486</v>
          </cell>
          <cell r="C55">
            <v>1565</v>
          </cell>
          <cell r="F55">
            <v>2281</v>
          </cell>
          <cell r="G55">
            <v>2400</v>
          </cell>
        </row>
        <row r="56">
          <cell r="B56">
            <v>1275</v>
          </cell>
          <cell r="C56">
            <v>1182</v>
          </cell>
          <cell r="F56">
            <v>2396</v>
          </cell>
          <cell r="G56">
            <v>2391</v>
          </cell>
        </row>
        <row r="57">
          <cell r="B57">
            <v>1642</v>
          </cell>
          <cell r="C57">
            <v>1452</v>
          </cell>
          <cell r="F57">
            <v>2392</v>
          </cell>
          <cell r="G57">
            <v>2388</v>
          </cell>
        </row>
        <row r="58">
          <cell r="B58">
            <v>4113</v>
          </cell>
          <cell r="C58">
            <v>3581</v>
          </cell>
          <cell r="F58">
            <v>7312</v>
          </cell>
          <cell r="G58">
            <v>7317</v>
          </cell>
        </row>
        <row r="62">
          <cell r="B62">
            <v>456</v>
          </cell>
          <cell r="C62">
            <v>459</v>
          </cell>
          <cell r="F62">
            <v>608</v>
          </cell>
          <cell r="G62">
            <v>610</v>
          </cell>
        </row>
        <row r="63">
          <cell r="B63">
            <v>485</v>
          </cell>
          <cell r="C63">
            <v>404</v>
          </cell>
          <cell r="F63">
            <v>1025</v>
          </cell>
          <cell r="G63">
            <v>600</v>
          </cell>
        </row>
        <row r="64">
          <cell r="B64">
            <v>383</v>
          </cell>
          <cell r="C64">
            <v>331</v>
          </cell>
          <cell r="F64">
            <v>604</v>
          </cell>
          <cell r="G64">
            <v>606</v>
          </cell>
        </row>
        <row r="65">
          <cell r="B65">
            <v>797</v>
          </cell>
          <cell r="C65">
            <v>742</v>
          </cell>
          <cell r="F65">
            <v>1208</v>
          </cell>
          <cell r="G65">
            <v>1197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2" x14ac:dyDescent="0.15"/>
  <cols>
    <col min="1" max="2" width="10.25" style="3" bestFit="1" customWidth="1"/>
    <col min="3" max="3" width="10.375" style="3" bestFit="1" customWidth="1"/>
    <col min="4" max="4" width="9.375" style="3" bestFit="1" customWidth="1"/>
    <col min="5" max="5" width="9.125" style="3" customWidth="1"/>
    <col min="6" max="8" width="9" style="3"/>
    <col min="9" max="9" width="18.875" style="3" customWidth="1"/>
    <col min="10" max="16384" width="9" style="3"/>
  </cols>
  <sheetData>
    <row r="1" spans="1:10" ht="21" customHeight="1" x14ac:dyDescent="0.15">
      <c r="A1" s="6" t="s">
        <v>106</v>
      </c>
      <c r="B1" s="31" t="s">
        <v>69</v>
      </c>
      <c r="C1" s="6"/>
      <c r="D1" s="6"/>
      <c r="E1" s="6"/>
      <c r="F1" s="6"/>
      <c r="G1" s="6"/>
      <c r="H1" s="6"/>
      <c r="I1" s="6"/>
    </row>
    <row r="2" spans="1:10" ht="21" customHeight="1" x14ac:dyDescent="0.15">
      <c r="A2" s="683" t="s">
        <v>0</v>
      </c>
      <c r="B2" s="682" t="s">
        <v>12</v>
      </c>
      <c r="C2" s="682"/>
      <c r="D2" s="682"/>
      <c r="E2" s="682" t="s">
        <v>74</v>
      </c>
      <c r="F2" s="682"/>
      <c r="G2" s="682"/>
      <c r="H2" s="682"/>
      <c r="I2" s="676" t="s">
        <v>75</v>
      </c>
      <c r="J2" s="680"/>
    </row>
    <row r="3" spans="1:10" ht="21" customHeight="1" x14ac:dyDescent="0.15">
      <c r="A3" s="684"/>
      <c r="B3" s="7" t="s">
        <v>1</v>
      </c>
      <c r="C3" s="8" t="s">
        <v>71</v>
      </c>
      <c r="D3" s="9" t="s">
        <v>2</v>
      </c>
      <c r="E3" s="7" t="s">
        <v>4</v>
      </c>
      <c r="F3" s="8" t="s">
        <v>3</v>
      </c>
      <c r="G3" s="8" t="s">
        <v>5</v>
      </c>
      <c r="H3" s="9" t="s">
        <v>6</v>
      </c>
      <c r="I3" s="676" t="s">
        <v>4</v>
      </c>
      <c r="J3" s="680"/>
    </row>
    <row r="4" spans="1:10" ht="21" customHeight="1" x14ac:dyDescent="0.15">
      <c r="A4" s="20" t="s">
        <v>11</v>
      </c>
      <c r="B4" s="12">
        <f>'４月(月間)'!$B$6</f>
        <v>384153</v>
      </c>
      <c r="C4" s="13">
        <f>'４月(月間)'!$F$6</f>
        <v>615264</v>
      </c>
      <c r="D4" s="27">
        <f>B4/C4</f>
        <v>0.62437100171633642</v>
      </c>
      <c r="E4" s="14" t="s">
        <v>7</v>
      </c>
      <c r="F4" s="15" t="s">
        <v>8</v>
      </c>
      <c r="G4" s="15" t="s">
        <v>9</v>
      </c>
      <c r="H4" s="16" t="s">
        <v>10</v>
      </c>
      <c r="I4" s="677"/>
      <c r="J4" s="680"/>
    </row>
    <row r="5" spans="1:10" ht="21" customHeight="1" x14ac:dyDescent="0.15">
      <c r="A5" s="21" t="s">
        <v>13</v>
      </c>
      <c r="B5" s="672">
        <f>'５月(月間)'!$B$6</f>
        <v>390959</v>
      </c>
      <c r="C5" s="673">
        <f>'５月(月間)'!$F$6</f>
        <v>643761</v>
      </c>
      <c r="D5" s="28">
        <f t="shared" ref="D5:D15" si="0">B5/C5</f>
        <v>0.6073045742131008</v>
      </c>
      <c r="E5" s="17" t="s">
        <v>14</v>
      </c>
      <c r="F5" s="18" t="s">
        <v>15</v>
      </c>
      <c r="G5" s="18" t="s">
        <v>16</v>
      </c>
      <c r="H5" s="19" t="s">
        <v>17</v>
      </c>
      <c r="I5" s="678" t="s">
        <v>14</v>
      </c>
      <c r="J5" s="680"/>
    </row>
    <row r="6" spans="1:10" ht="21" customHeight="1" x14ac:dyDescent="0.15">
      <c r="A6" s="21" t="s">
        <v>18</v>
      </c>
      <c r="B6" s="672">
        <f>'６月(月間)'!$B$6</f>
        <v>397846</v>
      </c>
      <c r="C6" s="673">
        <f>'６月(月間)'!$F$6</f>
        <v>628031</v>
      </c>
      <c r="D6" s="28">
        <f t="shared" si="0"/>
        <v>0.63348146827147067</v>
      </c>
      <c r="E6" s="17" t="s">
        <v>19</v>
      </c>
      <c r="F6" s="18" t="s">
        <v>20</v>
      </c>
      <c r="G6" s="18" t="s">
        <v>21</v>
      </c>
      <c r="H6" s="19" t="s">
        <v>22</v>
      </c>
      <c r="I6" s="678" t="s">
        <v>19</v>
      </c>
      <c r="J6" s="680"/>
    </row>
    <row r="7" spans="1:10" ht="21" customHeight="1" x14ac:dyDescent="0.15">
      <c r="A7" s="21" t="s">
        <v>23</v>
      </c>
      <c r="B7" s="672">
        <f>'７月(月間)'!$B$6</f>
        <v>509866</v>
      </c>
      <c r="C7" s="673">
        <f>'７月(月間)'!$F$6</f>
        <v>726476</v>
      </c>
      <c r="D7" s="28">
        <f t="shared" si="0"/>
        <v>0.70183460981505241</v>
      </c>
      <c r="E7" s="17" t="s">
        <v>24</v>
      </c>
      <c r="F7" s="18" t="s">
        <v>25</v>
      </c>
      <c r="G7" s="18" t="s">
        <v>26</v>
      </c>
      <c r="H7" s="19" t="s">
        <v>27</v>
      </c>
      <c r="I7" s="678" t="s">
        <v>24</v>
      </c>
      <c r="J7" s="680"/>
    </row>
    <row r="8" spans="1:10" ht="21" customHeight="1" x14ac:dyDescent="0.15">
      <c r="A8" s="21" t="s">
        <v>28</v>
      </c>
      <c r="B8" s="672">
        <f>'８月(月間)'!$B$6</f>
        <v>613983</v>
      </c>
      <c r="C8" s="673">
        <f>'８月(月間)'!$F$6</f>
        <v>734895</v>
      </c>
      <c r="D8" s="28">
        <f t="shared" si="0"/>
        <v>0.83547037331863738</v>
      </c>
      <c r="E8" s="17" t="s">
        <v>29</v>
      </c>
      <c r="F8" s="18" t="s">
        <v>30</v>
      </c>
      <c r="G8" s="18" t="s">
        <v>31</v>
      </c>
      <c r="H8" s="19" t="s">
        <v>32</v>
      </c>
      <c r="I8" s="678" t="s">
        <v>29</v>
      </c>
      <c r="J8" s="680"/>
    </row>
    <row r="9" spans="1:10" ht="21" customHeight="1" x14ac:dyDescent="0.15">
      <c r="A9" s="21" t="s">
        <v>33</v>
      </c>
      <c r="B9" s="672">
        <f>'９月(月間)'!$B$6</f>
        <v>535256</v>
      </c>
      <c r="C9" s="673">
        <f>'９月(月間)'!$F$6</f>
        <v>705184</v>
      </c>
      <c r="D9" s="28">
        <f t="shared" si="0"/>
        <v>0.75903026727776013</v>
      </c>
      <c r="E9" s="17" t="s">
        <v>34</v>
      </c>
      <c r="F9" s="18" t="s">
        <v>35</v>
      </c>
      <c r="G9" s="18" t="s">
        <v>36</v>
      </c>
      <c r="H9" s="19" t="s">
        <v>37</v>
      </c>
      <c r="I9" s="679" t="s">
        <v>34</v>
      </c>
      <c r="J9" s="680"/>
    </row>
    <row r="10" spans="1:10" ht="21" customHeight="1" x14ac:dyDescent="0.15">
      <c r="A10" s="21" t="s">
        <v>66</v>
      </c>
      <c r="B10" s="672">
        <f>'10月(月間)'!$B$6</f>
        <v>524151</v>
      </c>
      <c r="C10" s="673">
        <f>'10月(月間)'!$F$6</f>
        <v>703241</v>
      </c>
      <c r="D10" s="28">
        <f t="shared" si="0"/>
        <v>0.74533623608407362</v>
      </c>
      <c r="E10" s="17" t="s">
        <v>53</v>
      </c>
      <c r="F10" s="18" t="s">
        <v>56</v>
      </c>
      <c r="G10" s="18" t="s">
        <v>57</v>
      </c>
      <c r="H10" s="19" t="s">
        <v>58</v>
      </c>
      <c r="I10" s="681"/>
      <c r="J10" s="680"/>
    </row>
    <row r="11" spans="1:10" ht="21" customHeight="1" x14ac:dyDescent="0.15">
      <c r="A11" s="21" t="s">
        <v>67</v>
      </c>
      <c r="B11" s="672">
        <f>'11月(月間)'!$B$6</f>
        <v>469410</v>
      </c>
      <c r="C11" s="673">
        <f>'11月(月間)'!$F$6</f>
        <v>679467</v>
      </c>
      <c r="D11" s="28">
        <f t="shared" si="0"/>
        <v>0.6908503282720132</v>
      </c>
      <c r="E11" s="17" t="s">
        <v>54</v>
      </c>
      <c r="F11" s="18" t="s">
        <v>59</v>
      </c>
      <c r="G11" s="18" t="s">
        <v>60</v>
      </c>
      <c r="H11" s="19" t="s">
        <v>61</v>
      </c>
      <c r="I11" s="678" t="s">
        <v>54</v>
      </c>
      <c r="J11" s="680"/>
    </row>
    <row r="12" spans="1:10" ht="21" customHeight="1" x14ac:dyDescent="0.15">
      <c r="A12" s="21" t="s">
        <v>68</v>
      </c>
      <c r="B12" s="672">
        <f>'12月(月間)'!$B$6</f>
        <v>476237</v>
      </c>
      <c r="C12" s="673">
        <f>'12月(月間)'!$F$6</f>
        <v>723805</v>
      </c>
      <c r="D12" s="28">
        <f t="shared" si="0"/>
        <v>0.65796312542742863</v>
      </c>
      <c r="E12" s="17" t="s">
        <v>55</v>
      </c>
      <c r="F12" s="18" t="s">
        <v>62</v>
      </c>
      <c r="G12" s="18" t="s">
        <v>63</v>
      </c>
      <c r="H12" s="19" t="s">
        <v>64</v>
      </c>
      <c r="I12" s="678" t="s">
        <v>55</v>
      </c>
      <c r="J12" s="680"/>
    </row>
    <row r="13" spans="1:10" ht="21" customHeight="1" x14ac:dyDescent="0.15">
      <c r="A13" s="21" t="s">
        <v>38</v>
      </c>
      <c r="B13" s="672">
        <f>'１月(月間)'!$B$6</f>
        <v>421738</v>
      </c>
      <c r="C13" s="673">
        <f>'１月(月間)'!$F$6</f>
        <v>691471</v>
      </c>
      <c r="D13" s="28">
        <f t="shared" si="0"/>
        <v>0.60991422633776393</v>
      </c>
      <c r="E13" s="17" t="s">
        <v>41</v>
      </c>
      <c r="F13" s="18" t="s">
        <v>44</v>
      </c>
      <c r="G13" s="18" t="s">
        <v>45</v>
      </c>
      <c r="H13" s="19" t="s">
        <v>46</v>
      </c>
      <c r="I13" s="678" t="s">
        <v>41</v>
      </c>
      <c r="J13" s="680"/>
    </row>
    <row r="14" spans="1:10" ht="21" customHeight="1" x14ac:dyDescent="0.15">
      <c r="A14" s="21" t="s">
        <v>39</v>
      </c>
      <c r="B14" s="672">
        <f>'２月(月間)'!$B$6</f>
        <v>457353</v>
      </c>
      <c r="C14" s="673">
        <f>'２月(月間)'!$F$6</f>
        <v>656068</v>
      </c>
      <c r="D14" s="28">
        <f t="shared" si="0"/>
        <v>0.69711218959010346</v>
      </c>
      <c r="E14" s="17" t="s">
        <v>42</v>
      </c>
      <c r="F14" s="18" t="s">
        <v>47</v>
      </c>
      <c r="G14" s="18" t="s">
        <v>48</v>
      </c>
      <c r="H14" s="19" t="s">
        <v>49</v>
      </c>
      <c r="I14" s="678" t="s">
        <v>42</v>
      </c>
      <c r="J14" s="680"/>
    </row>
    <row r="15" spans="1:10" ht="21" customHeight="1" thickBot="1" x14ac:dyDescent="0.2">
      <c r="A15" s="22" t="s">
        <v>40</v>
      </c>
      <c r="B15" s="674">
        <f>'３月(月間)'!$B$6</f>
        <v>557788</v>
      </c>
      <c r="C15" s="675">
        <f>'３月(月間)'!$F$6</f>
        <v>731876</v>
      </c>
      <c r="D15" s="29">
        <f t="shared" si="0"/>
        <v>0.76213456924397027</v>
      </c>
      <c r="E15" s="23" t="s">
        <v>43</v>
      </c>
      <c r="F15" s="24" t="s">
        <v>50</v>
      </c>
      <c r="G15" s="24" t="s">
        <v>51</v>
      </c>
      <c r="H15" s="25" t="s">
        <v>52</v>
      </c>
      <c r="I15" s="679" t="s">
        <v>43</v>
      </c>
      <c r="J15" s="680"/>
    </row>
    <row r="16" spans="1:10" ht="23.25" customHeight="1" thickTop="1" x14ac:dyDescent="0.15">
      <c r="A16" s="32" t="s">
        <v>65</v>
      </c>
      <c r="B16" s="10">
        <f>SUM(B4:B15)</f>
        <v>5738740</v>
      </c>
      <c r="C16" s="11">
        <f>SUM(C4:C15)</f>
        <v>8239539</v>
      </c>
      <c r="D16" s="30">
        <f t="shared" ref="D16" si="1">B16/C16</f>
        <v>0.69648799526284177</v>
      </c>
      <c r="E16" s="670" t="s">
        <v>72</v>
      </c>
      <c r="F16" s="26"/>
      <c r="G16" s="26"/>
      <c r="H16" s="26"/>
      <c r="I16" s="26"/>
    </row>
    <row r="17" spans="5:5" ht="17.25" customHeight="1" x14ac:dyDescent="0.15">
      <c r="E17" s="671" t="s">
        <v>73</v>
      </c>
    </row>
  </sheetData>
  <mergeCells count="3">
    <mergeCell ref="E2:H2"/>
    <mergeCell ref="B2:D2"/>
    <mergeCell ref="A2:A3"/>
  </mergeCells>
  <phoneticPr fontId="3"/>
  <hyperlinks>
    <hyperlink ref="E4" location="'4月（月間）'!A1" display="４月月間"/>
    <hyperlink ref="F4" location="'4月（上旬）'!A1" display="４月上旬"/>
    <hyperlink ref="G4" location="'4月（中旬）'!A1" display="４月中旬"/>
    <hyperlink ref="H4" location="'4月（下旬）'!A1" display="４月下旬"/>
    <hyperlink ref="E5" location="'５月（月間）'!A1" display="５月月間"/>
    <hyperlink ref="F5" location="'５月(上旬)'!A1" display="５月上旬"/>
    <hyperlink ref="G5" location="'５月(中旬)'!A1" display="５月中旬"/>
    <hyperlink ref="H5" location="'５月(下旬)'!A1" display="５月下旬"/>
    <hyperlink ref="I5" location="'５月月間'!A1" display="５月月間"/>
    <hyperlink ref="E6" location="'６月(月間)'!A1" display="６月月間"/>
    <hyperlink ref="F6" location="'６月(上旬)'!A1" display="６月上旬"/>
    <hyperlink ref="G6" location="'６月(中旬)'!A1" display="６月中旬"/>
    <hyperlink ref="H6" location="'６月(下旬)'!A1" display="６月下旬"/>
    <hyperlink ref="I6" location="'６月月間'!A1" display="６月月間"/>
    <hyperlink ref="E7" location="'７月(月間)'!A1" display="７月月間"/>
    <hyperlink ref="F7" location="'７月(上旬)'!A1" display="７月上旬"/>
    <hyperlink ref="G7" location="'７月(中旬)'!A1" display="７月中旬"/>
    <hyperlink ref="H7" location="'７月(下旬)'!A1" display="７月下旬"/>
    <hyperlink ref="I7" location="'７月月間'!A1" display="７月月間"/>
    <hyperlink ref="E8" location="'８月(月間)'!A1" display="８月月間"/>
    <hyperlink ref="F8" location="'８月(上旬)'!A1" display="８月上旬"/>
    <hyperlink ref="G8" location="'８月(中旬)'!A1" display="８月中旬"/>
    <hyperlink ref="H8" location="'８月(下旬)'!A1" display="８月下旬"/>
    <hyperlink ref="I8" location="'８月月間'!A1" display="８月月間"/>
    <hyperlink ref="E9" location="'９月(月間)'!A1" display="９月月間"/>
    <hyperlink ref="F9" location="'９月(上旬)'!A1" display="９月上旬"/>
    <hyperlink ref="G9" location="'９月(中旬)'!A1" display="９月中旬"/>
    <hyperlink ref="H9" location="'９月(下旬)'!A1" display="９月下旬"/>
    <hyperlink ref="I9" location="'９月月間'!A1" display="９月月間"/>
    <hyperlink ref="E10" location="'10月(月間)'!A1" display="10月月間"/>
    <hyperlink ref="F10" location="'10月(上旬)'!A1" display="10月上旬"/>
    <hyperlink ref="G10" location="'10月(中旬)'!A1" display="10月中旬"/>
    <hyperlink ref="H10" location="'10月(下旬)'!A1" display="10月下旬"/>
    <hyperlink ref="H11" location="'11月（下旬）'!A1" display="11月下旬"/>
    <hyperlink ref="E11" location="'11月（月間）'!A1" display="11月月間"/>
    <hyperlink ref="F11" location="'11月（上旬）'!A1" display="11月上旬"/>
    <hyperlink ref="G11" location="'11月（中旬）'!A1" display="11月中旬"/>
    <hyperlink ref="I11" location="'11月月間'!A1" display="11月月間"/>
    <hyperlink ref="E12" location="'12月（月間）'!A1" display="12月月間"/>
    <hyperlink ref="F12" location="'12月（上旬）'!A1" display="12月上旬"/>
    <hyperlink ref="G12" location="'12月（中旬）'!A1" display="12月中旬"/>
    <hyperlink ref="H12" location="'12月（下旬）'!A1" display="12月下旬"/>
    <hyperlink ref="I12" location="'12月月間'!A1" display="12月月間"/>
    <hyperlink ref="E13" location="'１月(月間)'!A1" display="１月月間"/>
    <hyperlink ref="I13" location="'１月月間'!A1" display="１月月間"/>
    <hyperlink ref="F13" location="'１月(上旬)'!A1" display="１月上旬"/>
    <hyperlink ref="G13" location="'１月(中旬)'!A1" display="１月中旬"/>
    <hyperlink ref="H13" location="'1月(下旬)'!A1" display="１月下旬"/>
    <hyperlink ref="E14" location="'２月(月間)'!A1" display="２月月間"/>
    <hyperlink ref="I14" location="'２月月間'!A1" display="２月月間"/>
    <hyperlink ref="F14" location="'２月(上旬)'!A1" display="２月上旬"/>
    <hyperlink ref="G14" location="'２月(中旬)'!A1" display="２月中旬"/>
    <hyperlink ref="H14" location="'２月(下旬)'!A1" display="２月下旬"/>
    <hyperlink ref="E15" location="'３月(月間)'!A1" display="３月月間"/>
    <hyperlink ref="F15" location="'３月(上旬)'!A1" display="３月上旬"/>
    <hyperlink ref="G15" location="'３月(中旬)'!A1" display="３月中旬"/>
    <hyperlink ref="H15" location="'３月(下旬)'!A1" display="３月下旬"/>
    <hyperlink ref="I15" location="'３月月間'!A1" display="３月月間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view="pageBreakPreview" zoomScaleNormal="100" zoomScaleSheetLayoutView="100" workbookViewId="0">
      <selection activeCell="L13" sqref="L13"/>
    </sheetView>
  </sheetViews>
  <sheetFormatPr defaultRowHeight="13.5" x14ac:dyDescent="0.15"/>
  <cols>
    <col min="1" max="1" width="11.375" style="110" customWidth="1"/>
    <col min="2" max="2" width="5.625" style="110" customWidth="1"/>
    <col min="3" max="4" width="9.375" style="108" customWidth="1"/>
    <col min="5" max="5" width="7.375" style="108" customWidth="1"/>
    <col min="6" max="6" width="9.625" style="108" customWidth="1"/>
    <col min="7" max="8" width="9.375" style="108" customWidth="1"/>
    <col min="9" max="9" width="7.375" style="108" customWidth="1"/>
    <col min="10" max="10" width="9.625" style="108" customWidth="1"/>
    <col min="11" max="16384" width="9" style="108"/>
  </cols>
  <sheetData>
    <row r="1" spans="1:10" ht="18.75" x14ac:dyDescent="0.15">
      <c r="A1" s="714" t="str">
        <f>'h23'!A1</f>
        <v>平成23年度</v>
      </c>
      <c r="B1" s="714"/>
      <c r="C1" s="1"/>
      <c r="D1" s="1"/>
      <c r="E1" s="1"/>
      <c r="F1" s="5" t="str">
        <f ca="1">RIGHT(CELL("filename",$A$1),LEN(CELL("filename",$A$1))-FIND("]",CELL("filename",$A$1)))</f>
        <v>５月月間</v>
      </c>
      <c r="G1" s="4" t="s">
        <v>69</v>
      </c>
      <c r="H1" s="2"/>
      <c r="I1" s="2"/>
      <c r="J1" s="2"/>
    </row>
    <row r="2" spans="1:10" ht="18" customHeight="1" x14ac:dyDescent="0.15">
      <c r="A2" s="121"/>
      <c r="B2" s="384"/>
      <c r="C2" s="706" t="s">
        <v>190</v>
      </c>
      <c r="D2" s="721"/>
      <c r="E2" s="722"/>
      <c r="F2" s="723"/>
      <c r="G2" s="706" t="s">
        <v>189</v>
      </c>
      <c r="H2" s="721"/>
      <c r="I2" s="722"/>
      <c r="J2" s="723"/>
    </row>
    <row r="3" spans="1:10" ht="18.75" customHeight="1" x14ac:dyDescent="0.15">
      <c r="A3" s="115"/>
      <c r="B3" s="383"/>
      <c r="C3" s="724" t="s">
        <v>188</v>
      </c>
      <c r="D3" s="726" t="s">
        <v>187</v>
      </c>
      <c r="E3" s="706" t="s">
        <v>184</v>
      </c>
      <c r="F3" s="707"/>
      <c r="G3" s="702" t="s">
        <v>186</v>
      </c>
      <c r="H3" s="704" t="s">
        <v>185</v>
      </c>
      <c r="I3" s="706" t="s">
        <v>184</v>
      </c>
      <c r="J3" s="707"/>
    </row>
    <row r="4" spans="1:10" ht="18" customHeight="1" x14ac:dyDescent="0.15">
      <c r="A4" s="119"/>
      <c r="B4" s="382"/>
      <c r="C4" s="725"/>
      <c r="D4" s="727"/>
      <c r="E4" s="381" t="s">
        <v>183</v>
      </c>
      <c r="F4" s="381" t="s">
        <v>182</v>
      </c>
      <c r="G4" s="703"/>
      <c r="H4" s="705"/>
      <c r="I4" s="381" t="s">
        <v>183</v>
      </c>
      <c r="J4" s="381" t="s">
        <v>182</v>
      </c>
    </row>
    <row r="5" spans="1:10" ht="13.5" customHeight="1" x14ac:dyDescent="0.15">
      <c r="A5" s="710" t="s">
        <v>181</v>
      </c>
      <c r="B5" s="711"/>
      <c r="C5" s="712">
        <v>390959</v>
      </c>
      <c r="D5" s="712">
        <v>471629</v>
      </c>
      <c r="E5" s="708">
        <v>0.82895453841896916</v>
      </c>
      <c r="F5" s="717">
        <v>-80670</v>
      </c>
      <c r="G5" s="712">
        <v>643761</v>
      </c>
      <c r="H5" s="712">
        <v>754224</v>
      </c>
      <c r="I5" s="708">
        <v>0.85354085788837264</v>
      </c>
      <c r="J5" s="717">
        <v>-110463</v>
      </c>
    </row>
    <row r="6" spans="1:10" ht="13.5" customHeight="1" x14ac:dyDescent="0.15">
      <c r="A6" s="719" t="s">
        <v>105</v>
      </c>
      <c r="B6" s="720"/>
      <c r="C6" s="713"/>
      <c r="D6" s="713"/>
      <c r="E6" s="709"/>
      <c r="F6" s="718"/>
      <c r="G6" s="713"/>
      <c r="H6" s="713"/>
      <c r="I6" s="709"/>
      <c r="J6" s="718"/>
    </row>
    <row r="7" spans="1:10" ht="18" customHeight="1" x14ac:dyDescent="0.15">
      <c r="A7" s="715" t="s">
        <v>180</v>
      </c>
      <c r="B7" s="716"/>
      <c r="C7" s="368">
        <v>164035</v>
      </c>
      <c r="D7" s="368">
        <v>204466</v>
      </c>
      <c r="E7" s="367">
        <v>0.80226052253186353</v>
      </c>
      <c r="F7" s="366">
        <v>-40431</v>
      </c>
      <c r="G7" s="368">
        <v>284989</v>
      </c>
      <c r="H7" s="368">
        <v>348051</v>
      </c>
      <c r="I7" s="367">
        <v>0.81881390945579813</v>
      </c>
      <c r="J7" s="366">
        <v>-63062</v>
      </c>
    </row>
    <row r="8" spans="1:10" ht="18" customHeight="1" x14ac:dyDescent="0.15">
      <c r="A8" s="372" t="s">
        <v>179</v>
      </c>
      <c r="B8" s="372" t="s">
        <v>103</v>
      </c>
      <c r="C8" s="371">
        <v>67304</v>
      </c>
      <c r="D8" s="371">
        <v>97238</v>
      </c>
      <c r="E8" s="370">
        <v>0.69215738702976204</v>
      </c>
      <c r="F8" s="369">
        <v>-29934</v>
      </c>
      <c r="G8" s="371">
        <v>121168</v>
      </c>
      <c r="H8" s="371">
        <v>176220</v>
      </c>
      <c r="I8" s="370">
        <v>0.68759505163999546</v>
      </c>
      <c r="J8" s="369">
        <v>-55052</v>
      </c>
    </row>
    <row r="9" spans="1:10" ht="18" customHeight="1" x14ac:dyDescent="0.15">
      <c r="A9" s="358"/>
      <c r="B9" s="358" t="s">
        <v>102</v>
      </c>
      <c r="C9" s="357">
        <v>8087</v>
      </c>
      <c r="D9" s="357">
        <v>9129</v>
      </c>
      <c r="E9" s="356">
        <v>0.88585825391609163</v>
      </c>
      <c r="F9" s="355">
        <v>-1042</v>
      </c>
      <c r="G9" s="357">
        <v>13430</v>
      </c>
      <c r="H9" s="357">
        <v>13855</v>
      </c>
      <c r="I9" s="356">
        <v>0.96932515337423308</v>
      </c>
      <c r="J9" s="355">
        <v>-425</v>
      </c>
    </row>
    <row r="10" spans="1:10" ht="18" customHeight="1" x14ac:dyDescent="0.15">
      <c r="A10" s="358"/>
      <c r="B10" s="358" t="s">
        <v>100</v>
      </c>
      <c r="C10" s="357">
        <v>74179</v>
      </c>
      <c r="D10" s="357">
        <v>83249</v>
      </c>
      <c r="E10" s="356">
        <v>0.89104974233924727</v>
      </c>
      <c r="F10" s="355">
        <v>-9070</v>
      </c>
      <c r="G10" s="357">
        <v>131629</v>
      </c>
      <c r="H10" s="357">
        <v>138860</v>
      </c>
      <c r="I10" s="356">
        <v>0.94792596860146916</v>
      </c>
      <c r="J10" s="355">
        <v>-7231</v>
      </c>
    </row>
    <row r="11" spans="1:10" ht="18" customHeight="1" x14ac:dyDescent="0.15">
      <c r="A11" s="380"/>
      <c r="B11" s="380" t="s">
        <v>104</v>
      </c>
      <c r="C11" s="379">
        <v>14465</v>
      </c>
      <c r="D11" s="379">
        <v>14850</v>
      </c>
      <c r="E11" s="378">
        <v>0.97407407407407409</v>
      </c>
      <c r="F11" s="377">
        <v>-385</v>
      </c>
      <c r="G11" s="379">
        <v>18762</v>
      </c>
      <c r="H11" s="379">
        <v>19116</v>
      </c>
      <c r="I11" s="378">
        <v>0.98148148148148151</v>
      </c>
      <c r="J11" s="377">
        <v>-354</v>
      </c>
    </row>
    <row r="12" spans="1:10" ht="18" customHeight="1" x14ac:dyDescent="0.15">
      <c r="A12" s="715" t="s">
        <v>178</v>
      </c>
      <c r="B12" s="716"/>
      <c r="C12" s="368">
        <v>104636</v>
      </c>
      <c r="D12" s="368">
        <v>114099</v>
      </c>
      <c r="E12" s="367">
        <v>0.91706325208809891</v>
      </c>
      <c r="F12" s="366">
        <v>-9463</v>
      </c>
      <c r="G12" s="368">
        <v>150851</v>
      </c>
      <c r="H12" s="368">
        <v>153489</v>
      </c>
      <c r="I12" s="367">
        <v>0.98281310061307325</v>
      </c>
      <c r="J12" s="366">
        <v>-2638</v>
      </c>
    </row>
    <row r="13" spans="1:10" ht="18" customHeight="1" x14ac:dyDescent="0.15">
      <c r="A13" s="376" t="s">
        <v>177</v>
      </c>
      <c r="B13" s="376" t="s">
        <v>103</v>
      </c>
      <c r="C13" s="375">
        <v>37631</v>
      </c>
      <c r="D13" s="375">
        <v>41077</v>
      </c>
      <c r="E13" s="374">
        <v>0.91610877133188884</v>
      </c>
      <c r="F13" s="373">
        <v>-3446</v>
      </c>
      <c r="G13" s="375">
        <v>52787</v>
      </c>
      <c r="H13" s="375">
        <v>49034</v>
      </c>
      <c r="I13" s="374">
        <v>1.0765387282293919</v>
      </c>
      <c r="J13" s="373">
        <v>3753</v>
      </c>
    </row>
    <row r="14" spans="1:10" ht="18" customHeight="1" x14ac:dyDescent="0.15">
      <c r="A14" s="358"/>
      <c r="B14" s="358" t="s">
        <v>102</v>
      </c>
      <c r="C14" s="357">
        <v>2485</v>
      </c>
      <c r="D14" s="357">
        <v>14061</v>
      </c>
      <c r="E14" s="356">
        <v>0.17672996230709054</v>
      </c>
      <c r="F14" s="355">
        <v>-11576</v>
      </c>
      <c r="G14" s="357">
        <v>4640</v>
      </c>
      <c r="H14" s="357">
        <v>22029</v>
      </c>
      <c r="I14" s="356">
        <v>0.21063144037405238</v>
      </c>
      <c r="J14" s="355">
        <v>-17389</v>
      </c>
    </row>
    <row r="15" spans="1:10" ht="18" customHeight="1" x14ac:dyDescent="0.15">
      <c r="A15" s="358"/>
      <c r="B15" s="358" t="s">
        <v>100</v>
      </c>
      <c r="C15" s="357">
        <v>57036</v>
      </c>
      <c r="D15" s="357">
        <v>53356</v>
      </c>
      <c r="E15" s="356">
        <v>1.0689706874578304</v>
      </c>
      <c r="F15" s="355">
        <v>3680</v>
      </c>
      <c r="G15" s="357">
        <v>82627</v>
      </c>
      <c r="H15" s="357">
        <v>71452</v>
      </c>
      <c r="I15" s="356">
        <v>1.156398701225998</v>
      </c>
      <c r="J15" s="355">
        <v>11175</v>
      </c>
    </row>
    <row r="16" spans="1:10" ht="18" customHeight="1" x14ac:dyDescent="0.15">
      <c r="A16" s="380"/>
      <c r="B16" s="380" t="s">
        <v>104</v>
      </c>
      <c r="C16" s="379">
        <v>7484</v>
      </c>
      <c r="D16" s="379">
        <v>5605</v>
      </c>
      <c r="E16" s="378">
        <v>1.3352363960749332</v>
      </c>
      <c r="F16" s="377">
        <v>1879</v>
      </c>
      <c r="G16" s="379">
        <v>10797</v>
      </c>
      <c r="H16" s="379">
        <v>10974</v>
      </c>
      <c r="I16" s="378">
        <v>0.9838709677419355</v>
      </c>
      <c r="J16" s="377">
        <v>-177</v>
      </c>
    </row>
    <row r="17" spans="1:10" ht="18" customHeight="1" x14ac:dyDescent="0.15">
      <c r="A17" s="715" t="s">
        <v>176</v>
      </c>
      <c r="B17" s="716"/>
      <c r="C17" s="368">
        <v>52472</v>
      </c>
      <c r="D17" s="368">
        <v>59284</v>
      </c>
      <c r="E17" s="367">
        <v>0.88509547264017274</v>
      </c>
      <c r="F17" s="366">
        <v>-6812</v>
      </c>
      <c r="G17" s="368">
        <v>92982</v>
      </c>
      <c r="H17" s="368">
        <v>98252</v>
      </c>
      <c r="I17" s="367">
        <v>0.94636241501445262</v>
      </c>
      <c r="J17" s="366">
        <v>-5270</v>
      </c>
    </row>
    <row r="18" spans="1:10" ht="18" customHeight="1" x14ac:dyDescent="0.15">
      <c r="A18" s="376" t="s">
        <v>175</v>
      </c>
      <c r="B18" s="376" t="s">
        <v>103</v>
      </c>
      <c r="C18" s="375">
        <v>0</v>
      </c>
      <c r="D18" s="375">
        <v>16100</v>
      </c>
      <c r="E18" s="374">
        <v>0</v>
      </c>
      <c r="F18" s="373">
        <v>-16100</v>
      </c>
      <c r="G18" s="375">
        <v>0</v>
      </c>
      <c r="H18" s="375">
        <v>26741</v>
      </c>
      <c r="I18" s="374">
        <v>0</v>
      </c>
      <c r="J18" s="373">
        <v>-26741</v>
      </c>
    </row>
    <row r="19" spans="1:10" ht="18" customHeight="1" x14ac:dyDescent="0.15">
      <c r="A19" s="358"/>
      <c r="B19" s="358" t="s">
        <v>102</v>
      </c>
      <c r="C19" s="357">
        <v>16774</v>
      </c>
      <c r="D19" s="357">
        <v>3268</v>
      </c>
      <c r="E19" s="356">
        <v>5.132802937576499</v>
      </c>
      <c r="F19" s="355">
        <v>13506</v>
      </c>
      <c r="G19" s="357">
        <v>26825</v>
      </c>
      <c r="H19" s="357">
        <v>5235</v>
      </c>
      <c r="I19" s="356">
        <v>5.1241642788920725</v>
      </c>
      <c r="J19" s="355">
        <v>21590</v>
      </c>
    </row>
    <row r="20" spans="1:10" ht="18" customHeight="1" x14ac:dyDescent="0.15">
      <c r="A20" s="358"/>
      <c r="B20" s="358" t="s">
        <v>100</v>
      </c>
      <c r="C20" s="357">
        <v>28515</v>
      </c>
      <c r="D20" s="357">
        <v>32915</v>
      </c>
      <c r="E20" s="356">
        <v>0.86632234543521192</v>
      </c>
      <c r="F20" s="355">
        <v>-4400</v>
      </c>
      <c r="G20" s="357">
        <v>55537</v>
      </c>
      <c r="H20" s="357">
        <v>55302</v>
      </c>
      <c r="I20" s="356">
        <v>1.0042493942352899</v>
      </c>
      <c r="J20" s="355">
        <v>235</v>
      </c>
    </row>
    <row r="21" spans="1:10" ht="18" customHeight="1" x14ac:dyDescent="0.15">
      <c r="A21" s="122"/>
      <c r="B21" s="122" t="s">
        <v>104</v>
      </c>
      <c r="C21" s="354">
        <v>7183</v>
      </c>
      <c r="D21" s="354">
        <v>7001</v>
      </c>
      <c r="E21" s="353">
        <v>1.0259962862448222</v>
      </c>
      <c r="F21" s="352">
        <v>182</v>
      </c>
      <c r="G21" s="354">
        <v>10620</v>
      </c>
      <c r="H21" s="354">
        <v>10974</v>
      </c>
      <c r="I21" s="353">
        <v>0.967741935483871</v>
      </c>
      <c r="J21" s="352">
        <v>-354</v>
      </c>
    </row>
    <row r="22" spans="1:10" ht="18" customHeight="1" x14ac:dyDescent="0.15">
      <c r="A22" s="715" t="s">
        <v>174</v>
      </c>
      <c r="B22" s="716"/>
      <c r="C22" s="368">
        <v>31108</v>
      </c>
      <c r="D22" s="368">
        <v>42890</v>
      </c>
      <c r="E22" s="367">
        <v>0.72529727209139661</v>
      </c>
      <c r="F22" s="366">
        <v>-11782</v>
      </c>
      <c r="G22" s="368">
        <v>51257</v>
      </c>
      <c r="H22" s="368">
        <v>73747</v>
      </c>
      <c r="I22" s="367">
        <v>0.69503844224171829</v>
      </c>
      <c r="J22" s="366">
        <v>-22490</v>
      </c>
    </row>
    <row r="23" spans="1:10" ht="18" customHeight="1" x14ac:dyDescent="0.15">
      <c r="A23" s="372"/>
      <c r="B23" s="372" t="s">
        <v>103</v>
      </c>
      <c r="C23" s="371">
        <v>0</v>
      </c>
      <c r="D23" s="371">
        <v>20491</v>
      </c>
      <c r="E23" s="370">
        <v>0</v>
      </c>
      <c r="F23" s="369">
        <v>-20491</v>
      </c>
      <c r="G23" s="371">
        <v>0</v>
      </c>
      <c r="H23" s="371">
        <v>37789</v>
      </c>
      <c r="I23" s="370">
        <v>0</v>
      </c>
      <c r="J23" s="369">
        <v>-37789</v>
      </c>
    </row>
    <row r="24" spans="1:10" ht="18" customHeight="1" x14ac:dyDescent="0.15">
      <c r="A24" s="358"/>
      <c r="B24" s="358" t="s">
        <v>102</v>
      </c>
      <c r="C24" s="357">
        <v>14212</v>
      </c>
      <c r="D24" s="357">
        <v>2510</v>
      </c>
      <c r="E24" s="356">
        <v>5.6621513944223105</v>
      </c>
      <c r="F24" s="355">
        <v>11702</v>
      </c>
      <c r="G24" s="357">
        <v>22410</v>
      </c>
      <c r="H24" s="357">
        <v>4647</v>
      </c>
      <c r="I24" s="356">
        <v>4.8224661071659138</v>
      </c>
      <c r="J24" s="355">
        <v>17763</v>
      </c>
    </row>
    <row r="25" spans="1:10" ht="18" customHeight="1" x14ac:dyDescent="0.15">
      <c r="A25" s="358"/>
      <c r="B25" s="358" t="s">
        <v>100</v>
      </c>
      <c r="C25" s="357">
        <v>16896</v>
      </c>
      <c r="D25" s="357">
        <v>19889</v>
      </c>
      <c r="E25" s="356">
        <v>0.84951480717984817</v>
      </c>
      <c r="F25" s="355">
        <v>-2993</v>
      </c>
      <c r="G25" s="357">
        <v>28847</v>
      </c>
      <c r="H25" s="357">
        <v>31311</v>
      </c>
      <c r="I25" s="356">
        <v>0.92130561144645651</v>
      </c>
      <c r="J25" s="355">
        <v>-2464</v>
      </c>
    </row>
    <row r="26" spans="1:10" ht="18" customHeight="1" x14ac:dyDescent="0.15">
      <c r="A26" s="122"/>
      <c r="B26" s="122" t="s">
        <v>104</v>
      </c>
      <c r="C26" s="354"/>
      <c r="D26" s="354"/>
      <c r="E26" s="353" t="e">
        <v>#DIV/0!</v>
      </c>
      <c r="F26" s="352">
        <v>0</v>
      </c>
      <c r="G26" s="354"/>
      <c r="H26" s="354"/>
      <c r="I26" s="353" t="e">
        <v>#DIV/0!</v>
      </c>
      <c r="J26" s="352">
        <v>0</v>
      </c>
    </row>
    <row r="27" spans="1:10" ht="18" customHeight="1" x14ac:dyDescent="0.15">
      <c r="A27" s="715" t="s">
        <v>173</v>
      </c>
      <c r="B27" s="716"/>
      <c r="C27" s="368">
        <v>38708</v>
      </c>
      <c r="D27" s="368">
        <v>50890</v>
      </c>
      <c r="E27" s="367">
        <v>0.76062094714089212</v>
      </c>
      <c r="F27" s="366">
        <v>-12182</v>
      </c>
      <c r="G27" s="368">
        <v>63682</v>
      </c>
      <c r="H27" s="368">
        <v>80685</v>
      </c>
      <c r="I27" s="367">
        <v>0.78926690215033768</v>
      </c>
      <c r="J27" s="366">
        <v>-17003</v>
      </c>
    </row>
    <row r="28" spans="1:10" ht="18" customHeight="1" x14ac:dyDescent="0.15">
      <c r="A28" s="365"/>
      <c r="B28" s="365" t="s">
        <v>103</v>
      </c>
      <c r="C28" s="364">
        <v>0</v>
      </c>
      <c r="D28" s="364">
        <v>0</v>
      </c>
      <c r="E28" s="363" t="e">
        <v>#DIV/0!</v>
      </c>
      <c r="F28" s="362">
        <v>0</v>
      </c>
      <c r="G28" s="364">
        <v>0</v>
      </c>
      <c r="H28" s="364">
        <v>0</v>
      </c>
      <c r="I28" s="363" t="e">
        <v>#DIV/0!</v>
      </c>
      <c r="J28" s="362">
        <v>0</v>
      </c>
    </row>
    <row r="29" spans="1:10" ht="18" customHeight="1" x14ac:dyDescent="0.15">
      <c r="A29" s="116"/>
      <c r="B29" s="116" t="s">
        <v>102</v>
      </c>
      <c r="C29" s="361">
        <v>9438</v>
      </c>
      <c r="D29" s="361">
        <v>12706</v>
      </c>
      <c r="E29" s="360">
        <v>0.74279867779002051</v>
      </c>
      <c r="F29" s="359">
        <v>-3268</v>
      </c>
      <c r="G29" s="361">
        <v>12955</v>
      </c>
      <c r="H29" s="361">
        <v>17954</v>
      </c>
      <c r="I29" s="360">
        <v>0.72156622479670274</v>
      </c>
      <c r="J29" s="359">
        <v>-4999</v>
      </c>
    </row>
    <row r="30" spans="1:10" ht="18" customHeight="1" x14ac:dyDescent="0.15">
      <c r="A30" s="358"/>
      <c r="B30" s="358" t="s">
        <v>101</v>
      </c>
      <c r="C30" s="357">
        <v>1533</v>
      </c>
      <c r="D30" s="357">
        <v>1903</v>
      </c>
      <c r="E30" s="356">
        <v>0.80557015239096164</v>
      </c>
      <c r="F30" s="355">
        <v>-370</v>
      </c>
      <c r="G30" s="357">
        <v>2859</v>
      </c>
      <c r="H30" s="357">
        <v>2674</v>
      </c>
      <c r="I30" s="356">
        <v>1.069184741959611</v>
      </c>
      <c r="J30" s="355">
        <v>185</v>
      </c>
    </row>
    <row r="31" spans="1:10" ht="18" customHeight="1" x14ac:dyDescent="0.15">
      <c r="A31" s="358"/>
      <c r="B31" s="358" t="s">
        <v>100</v>
      </c>
      <c r="C31" s="357">
        <v>25226</v>
      </c>
      <c r="D31" s="357">
        <v>33999</v>
      </c>
      <c r="E31" s="356">
        <v>0.74196299891173267</v>
      </c>
      <c r="F31" s="355">
        <v>-8773</v>
      </c>
      <c r="G31" s="357">
        <v>43102</v>
      </c>
      <c r="H31" s="357">
        <v>55095</v>
      </c>
      <c r="I31" s="356">
        <v>0.782321444777203</v>
      </c>
      <c r="J31" s="355">
        <v>-11993</v>
      </c>
    </row>
    <row r="32" spans="1:10" ht="18" customHeight="1" x14ac:dyDescent="0.15">
      <c r="A32" s="358"/>
      <c r="B32" s="358" t="s">
        <v>99</v>
      </c>
      <c r="C32" s="357">
        <v>2414</v>
      </c>
      <c r="D32" s="357">
        <v>2124</v>
      </c>
      <c r="E32" s="356">
        <v>1.1365348399246704</v>
      </c>
      <c r="F32" s="355">
        <v>290</v>
      </c>
      <c r="G32" s="357">
        <v>4550</v>
      </c>
      <c r="H32" s="357">
        <v>4638</v>
      </c>
      <c r="I32" s="356">
        <v>0.98102630444156969</v>
      </c>
      <c r="J32" s="355">
        <v>-88</v>
      </c>
    </row>
    <row r="33" spans="1:10" ht="18" customHeight="1" x14ac:dyDescent="0.15">
      <c r="A33" s="358"/>
      <c r="B33" s="358" t="s">
        <v>104</v>
      </c>
      <c r="C33" s="357"/>
      <c r="D33" s="357"/>
      <c r="E33" s="356" t="e">
        <v>#DIV/0!</v>
      </c>
      <c r="F33" s="355">
        <v>0</v>
      </c>
      <c r="G33" s="357"/>
      <c r="H33" s="357"/>
      <c r="I33" s="356" t="e">
        <v>#DIV/0!</v>
      </c>
      <c r="J33" s="355">
        <v>0</v>
      </c>
    </row>
    <row r="34" spans="1:10" ht="18" customHeight="1" x14ac:dyDescent="0.15">
      <c r="A34" s="122"/>
      <c r="B34" s="122" t="s">
        <v>172</v>
      </c>
      <c r="C34" s="354">
        <v>97</v>
      </c>
      <c r="D34" s="354">
        <v>158</v>
      </c>
      <c r="E34" s="353">
        <v>0.61392405063291144</v>
      </c>
      <c r="F34" s="352">
        <v>-61</v>
      </c>
      <c r="G34" s="354">
        <v>216</v>
      </c>
      <c r="H34" s="354">
        <v>324</v>
      </c>
      <c r="I34" s="353">
        <v>0.66666666666666663</v>
      </c>
      <c r="J34" s="352">
        <v>-108</v>
      </c>
    </row>
  </sheetData>
  <mergeCells count="24">
    <mergeCell ref="A1:B1"/>
    <mergeCell ref="A22:B22"/>
    <mergeCell ref="A27:B27"/>
    <mergeCell ref="J5:J6"/>
    <mergeCell ref="A6:B6"/>
    <mergeCell ref="A7:B7"/>
    <mergeCell ref="A12:B12"/>
    <mergeCell ref="F5:F6"/>
    <mergeCell ref="G5:G6"/>
    <mergeCell ref="H5:H6"/>
    <mergeCell ref="C2:F2"/>
    <mergeCell ref="G2:J2"/>
    <mergeCell ref="C3:C4"/>
    <mergeCell ref="D3:D4"/>
    <mergeCell ref="E3:F3"/>
    <mergeCell ref="A17:B17"/>
    <mergeCell ref="G3:G4"/>
    <mergeCell ref="H3:H4"/>
    <mergeCell ref="I3:J3"/>
    <mergeCell ref="I5:I6"/>
    <mergeCell ref="A5:B5"/>
    <mergeCell ref="C5:C6"/>
    <mergeCell ref="D5:D6"/>
    <mergeCell ref="E5:E6"/>
  </mergeCells>
  <phoneticPr fontId="3"/>
  <hyperlinks>
    <hyperlink ref="A1" location="'R3'!A1" display="令和３年度"/>
    <hyperlink ref="A1:B1" location="'h23'!A1" display="'h23'!A1"/>
  </hyperlinks>
  <pageMargins left="0.39370078740157483" right="0.39370078740157483" top="0.98425196850393704" bottom="0.98425196850393704" header="0.51181102362204722" footer="0.51181102362204722"/>
  <pageSetup paperSize="9" scale="76" orientation="landscape" r:id="rId1"/>
  <headerFooter alignWithMargins="0">
    <oddHeader>&amp;C2011年&amp;A航空旅客輸送実績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Normal="100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６月(月間)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2" t="s">
        <v>94</v>
      </c>
      <c r="C2" s="770"/>
      <c r="D2" s="770"/>
      <c r="E2" s="771"/>
      <c r="F2" s="772" t="s">
        <v>155</v>
      </c>
      <c r="G2" s="770"/>
      <c r="H2" s="770"/>
      <c r="I2" s="771"/>
      <c r="J2" s="772" t="s">
        <v>154</v>
      </c>
      <c r="K2" s="770"/>
      <c r="L2" s="771"/>
    </row>
    <row r="3" spans="1:12" x14ac:dyDescent="0.4">
      <c r="A3" s="685"/>
      <c r="B3" s="689"/>
      <c r="C3" s="690"/>
      <c r="D3" s="690"/>
      <c r="E3" s="691"/>
      <c r="F3" s="689"/>
      <c r="G3" s="690"/>
      <c r="H3" s="690"/>
      <c r="I3" s="691"/>
      <c r="J3" s="689"/>
      <c r="K3" s="690"/>
      <c r="L3" s="691"/>
    </row>
    <row r="4" spans="1:12" x14ac:dyDescent="0.4">
      <c r="A4" s="685"/>
      <c r="B4" s="686" t="s">
        <v>192</v>
      </c>
      <c r="C4" s="687" t="s">
        <v>191</v>
      </c>
      <c r="D4" s="692" t="s">
        <v>93</v>
      </c>
      <c r="E4" s="692"/>
      <c r="F4" s="693" t="s">
        <v>192</v>
      </c>
      <c r="G4" s="693" t="s">
        <v>191</v>
      </c>
      <c r="H4" s="692" t="s">
        <v>93</v>
      </c>
      <c r="I4" s="692"/>
      <c r="J4" s="693" t="s">
        <v>192</v>
      </c>
      <c r="K4" s="693" t="s">
        <v>191</v>
      </c>
      <c r="L4" s="694" t="s">
        <v>91</v>
      </c>
    </row>
    <row r="5" spans="1:12" s="107" customFormat="1" x14ac:dyDescent="0.4">
      <c r="A5" s="685"/>
      <c r="B5" s="686"/>
      <c r="C5" s="688"/>
      <c r="D5" s="248" t="s">
        <v>92</v>
      </c>
      <c r="E5" s="176" t="s">
        <v>91</v>
      </c>
      <c r="F5" s="693"/>
      <c r="G5" s="693"/>
      <c r="H5" s="248" t="s">
        <v>92</v>
      </c>
      <c r="I5" s="248" t="s">
        <v>91</v>
      </c>
      <c r="J5" s="693"/>
      <c r="K5" s="693"/>
      <c r="L5" s="695"/>
    </row>
    <row r="6" spans="1:12" s="80" customFormat="1" x14ac:dyDescent="0.4">
      <c r="A6" s="136" t="s">
        <v>151</v>
      </c>
      <c r="B6" s="389">
        <v>397846</v>
      </c>
      <c r="C6" s="388">
        <v>429280</v>
      </c>
      <c r="D6" s="168">
        <v>0.9267750652254938</v>
      </c>
      <c r="E6" s="176">
        <v>-31434</v>
      </c>
      <c r="F6" s="389">
        <v>628031</v>
      </c>
      <c r="G6" s="388">
        <v>686077</v>
      </c>
      <c r="H6" s="168">
        <v>0.91539433620424526</v>
      </c>
      <c r="I6" s="169">
        <v>-58046</v>
      </c>
      <c r="J6" s="168">
        <v>0.63348146827147067</v>
      </c>
      <c r="K6" s="168">
        <v>0.62570236285431524</v>
      </c>
      <c r="L6" s="184">
        <v>7.7791054171554297E-3</v>
      </c>
    </row>
    <row r="7" spans="1:12" s="80" customFormat="1" x14ac:dyDescent="0.4">
      <c r="A7" s="136" t="s">
        <v>90</v>
      </c>
      <c r="B7" s="389">
        <v>154151</v>
      </c>
      <c r="C7" s="388">
        <v>185815</v>
      </c>
      <c r="D7" s="168">
        <v>0.82959395097274169</v>
      </c>
      <c r="E7" s="176">
        <v>-31664</v>
      </c>
      <c r="F7" s="389">
        <v>224175</v>
      </c>
      <c r="G7" s="388">
        <v>305270</v>
      </c>
      <c r="H7" s="168">
        <v>0.7343499197431782</v>
      </c>
      <c r="I7" s="169">
        <v>-81095</v>
      </c>
      <c r="J7" s="168">
        <v>0.68763689082190249</v>
      </c>
      <c r="K7" s="168">
        <v>0.60869066727814725</v>
      </c>
      <c r="L7" s="184">
        <v>7.8946223543755245E-2</v>
      </c>
    </row>
    <row r="8" spans="1:12" x14ac:dyDescent="0.4">
      <c r="A8" s="160" t="s">
        <v>150</v>
      </c>
      <c r="B8" s="419">
        <v>102397</v>
      </c>
      <c r="C8" s="418">
        <v>157289</v>
      </c>
      <c r="D8" s="181">
        <v>0.65101183172376964</v>
      </c>
      <c r="E8" s="137">
        <v>-54892</v>
      </c>
      <c r="F8" s="419">
        <v>149010</v>
      </c>
      <c r="G8" s="418">
        <v>261734</v>
      </c>
      <c r="H8" s="181">
        <v>0.56931846836864908</v>
      </c>
      <c r="I8" s="166">
        <v>-112724</v>
      </c>
      <c r="J8" s="181">
        <v>0.68718206831756257</v>
      </c>
      <c r="K8" s="181">
        <v>0.60094981928217195</v>
      </c>
      <c r="L8" s="180">
        <v>8.6232249035390618E-2</v>
      </c>
    </row>
    <row r="9" spans="1:12" x14ac:dyDescent="0.4">
      <c r="A9" s="48" t="s">
        <v>86</v>
      </c>
      <c r="B9" s="417">
        <v>73083</v>
      </c>
      <c r="C9" s="422">
        <v>91006</v>
      </c>
      <c r="D9" s="175">
        <v>0.80305694130057359</v>
      </c>
      <c r="E9" s="176">
        <v>-17923</v>
      </c>
      <c r="F9" s="417">
        <v>112132</v>
      </c>
      <c r="G9" s="422">
        <v>155362</v>
      </c>
      <c r="H9" s="175">
        <v>0.7217466304501744</v>
      </c>
      <c r="I9" s="176">
        <v>-43230</v>
      </c>
      <c r="J9" s="175">
        <v>0.6517586416009703</v>
      </c>
      <c r="K9" s="175">
        <v>0.5857674334779418</v>
      </c>
      <c r="L9" s="174">
        <v>6.59912081230285E-2</v>
      </c>
    </row>
    <row r="10" spans="1:12" x14ac:dyDescent="0.4">
      <c r="A10" s="49" t="s">
        <v>89</v>
      </c>
      <c r="B10" s="406">
        <v>12663</v>
      </c>
      <c r="C10" s="421">
        <v>10573</v>
      </c>
      <c r="D10" s="177">
        <v>1.1976733188309845</v>
      </c>
      <c r="E10" s="176">
        <v>2090</v>
      </c>
      <c r="F10" s="406">
        <v>15000</v>
      </c>
      <c r="G10" s="421">
        <v>15000</v>
      </c>
      <c r="H10" s="177">
        <v>1</v>
      </c>
      <c r="I10" s="162">
        <v>0</v>
      </c>
      <c r="J10" s="177">
        <v>0.84419999999999995</v>
      </c>
      <c r="K10" s="177">
        <v>0.70486666666666664</v>
      </c>
      <c r="L10" s="182">
        <v>0.13933333333333331</v>
      </c>
    </row>
    <row r="11" spans="1:12" x14ac:dyDescent="0.4">
      <c r="A11" s="49" t="s">
        <v>124</v>
      </c>
      <c r="B11" s="406">
        <v>14025</v>
      </c>
      <c r="C11" s="421">
        <v>21297</v>
      </c>
      <c r="D11" s="177">
        <v>0.65854345682490489</v>
      </c>
      <c r="E11" s="176">
        <v>-7272</v>
      </c>
      <c r="F11" s="406">
        <v>17528</v>
      </c>
      <c r="G11" s="421">
        <v>32599</v>
      </c>
      <c r="H11" s="177">
        <v>0.53768520506764006</v>
      </c>
      <c r="I11" s="162">
        <v>-15071</v>
      </c>
      <c r="J11" s="177">
        <v>0.80014833409402097</v>
      </c>
      <c r="K11" s="177">
        <v>0.65330224853523111</v>
      </c>
      <c r="L11" s="182">
        <v>0.14684608555878986</v>
      </c>
    </row>
    <row r="12" spans="1:12" x14ac:dyDescent="0.4">
      <c r="A12" s="49" t="s">
        <v>84</v>
      </c>
      <c r="B12" s="406">
        <v>0</v>
      </c>
      <c r="C12" s="421">
        <v>14969</v>
      </c>
      <c r="D12" s="177">
        <v>0</v>
      </c>
      <c r="E12" s="176">
        <v>-14969</v>
      </c>
      <c r="F12" s="406">
        <v>0</v>
      </c>
      <c r="G12" s="421">
        <v>26530</v>
      </c>
      <c r="H12" s="177">
        <v>0</v>
      </c>
      <c r="I12" s="162">
        <v>-26530</v>
      </c>
      <c r="J12" s="177" t="e">
        <v>#DIV/0!</v>
      </c>
      <c r="K12" s="177">
        <v>0.56422917451941201</v>
      </c>
      <c r="L12" s="182" t="e">
        <v>#DIV/0!</v>
      </c>
    </row>
    <row r="13" spans="1:12" x14ac:dyDescent="0.4">
      <c r="A13" s="49" t="s">
        <v>85</v>
      </c>
      <c r="B13" s="406">
        <v>0</v>
      </c>
      <c r="C13" s="421">
        <v>16679</v>
      </c>
      <c r="D13" s="177">
        <v>0</v>
      </c>
      <c r="E13" s="176">
        <v>-16679</v>
      </c>
      <c r="F13" s="406">
        <v>0</v>
      </c>
      <c r="G13" s="421">
        <v>28220</v>
      </c>
      <c r="H13" s="177">
        <v>0</v>
      </c>
      <c r="I13" s="162">
        <v>-28220</v>
      </c>
      <c r="J13" s="177" t="e">
        <v>#DIV/0!</v>
      </c>
      <c r="K13" s="177">
        <v>0.59103472714386962</v>
      </c>
      <c r="L13" s="182" t="e">
        <v>#DIV/0!</v>
      </c>
    </row>
    <row r="14" spans="1:12" x14ac:dyDescent="0.4">
      <c r="A14" s="55" t="s">
        <v>149</v>
      </c>
      <c r="B14" s="409">
        <v>2626</v>
      </c>
      <c r="C14" s="420">
        <v>2765</v>
      </c>
      <c r="D14" s="171">
        <v>0.94972875226039788</v>
      </c>
      <c r="E14" s="176">
        <v>-139</v>
      </c>
      <c r="F14" s="409">
        <v>4350</v>
      </c>
      <c r="G14" s="408">
        <v>4023</v>
      </c>
      <c r="H14" s="171">
        <v>1.0812826249067859</v>
      </c>
      <c r="I14" s="161">
        <v>327</v>
      </c>
      <c r="J14" s="171">
        <v>0.60367816091954019</v>
      </c>
      <c r="K14" s="171">
        <v>0.68729803629132491</v>
      </c>
      <c r="L14" s="170">
        <v>-8.3619875371784724E-2</v>
      </c>
    </row>
    <row r="15" spans="1:12" x14ac:dyDescent="0.4">
      <c r="A15" s="49" t="s">
        <v>148</v>
      </c>
      <c r="B15" s="406"/>
      <c r="C15" s="405"/>
      <c r="D15" s="44" t="e">
        <v>#DIV/0!</v>
      </c>
      <c r="E15" s="176">
        <v>0</v>
      </c>
      <c r="F15" s="406"/>
      <c r="G15" s="405"/>
      <c r="H15" s="177" t="e">
        <v>#DIV/0!</v>
      </c>
      <c r="I15" s="162">
        <v>0</v>
      </c>
      <c r="J15" s="177" t="e">
        <v>#DIV/0!</v>
      </c>
      <c r="K15" s="177" t="e">
        <v>#DIV/0!</v>
      </c>
      <c r="L15" s="182" t="e">
        <v>#DIV/0!</v>
      </c>
    </row>
    <row r="16" spans="1:12" s="33" customFormat="1" x14ac:dyDescent="0.4">
      <c r="A16" s="61" t="s">
        <v>147</v>
      </c>
      <c r="B16" s="407"/>
      <c r="C16" s="405"/>
      <c r="D16" s="44" t="e">
        <v>#DIV/0!</v>
      </c>
      <c r="E16" s="176">
        <v>0</v>
      </c>
      <c r="F16" s="407"/>
      <c r="G16" s="405"/>
      <c r="H16" s="44" t="e">
        <v>#DIV/0!</v>
      </c>
      <c r="I16" s="68">
        <v>0</v>
      </c>
      <c r="J16" s="44" t="e">
        <v>#DIV/0!</v>
      </c>
      <c r="K16" s="44" t="e">
        <v>#DIV/0!</v>
      </c>
      <c r="L16" s="43" t="e">
        <v>#DIV/0!</v>
      </c>
    </row>
    <row r="17" spans="1:12" x14ac:dyDescent="0.4">
      <c r="A17" s="61" t="s">
        <v>146</v>
      </c>
      <c r="B17" s="409"/>
      <c r="C17" s="420"/>
      <c r="D17" s="171" t="e">
        <v>#DIV/0!</v>
      </c>
      <c r="E17" s="178">
        <v>0</v>
      </c>
      <c r="F17" s="409"/>
      <c r="G17" s="420"/>
      <c r="H17" s="58" t="e">
        <v>#DIV/0!</v>
      </c>
      <c r="I17" s="161">
        <v>0</v>
      </c>
      <c r="J17" s="171" t="e">
        <v>#DIV/0!</v>
      </c>
      <c r="K17" s="171" t="e">
        <v>#DIV/0!</v>
      </c>
      <c r="L17" s="170" t="e">
        <v>#DIV/0!</v>
      </c>
    </row>
    <row r="18" spans="1:12" x14ac:dyDescent="0.4">
      <c r="A18" s="160" t="s">
        <v>145</v>
      </c>
      <c r="B18" s="419">
        <v>50221</v>
      </c>
      <c r="C18" s="418">
        <v>26858</v>
      </c>
      <c r="D18" s="181">
        <v>1.8698711743242238</v>
      </c>
      <c r="E18" s="166">
        <v>23363</v>
      </c>
      <c r="F18" s="419">
        <v>75165</v>
      </c>
      <c r="G18" s="418">
        <v>40405</v>
      </c>
      <c r="H18" s="181">
        <v>1.8602895681227571</v>
      </c>
      <c r="I18" s="166">
        <v>34760</v>
      </c>
      <c r="J18" s="181">
        <v>0.66814341781414222</v>
      </c>
      <c r="K18" s="181">
        <v>0.66471971290681842</v>
      </c>
      <c r="L18" s="180">
        <v>3.4237049073237991E-3</v>
      </c>
    </row>
    <row r="19" spans="1:12" x14ac:dyDescent="0.4">
      <c r="A19" s="48" t="s">
        <v>144</v>
      </c>
      <c r="B19" s="417"/>
      <c r="C19" s="410"/>
      <c r="D19" s="175" t="e">
        <v>#DIV/0!</v>
      </c>
      <c r="E19" s="176">
        <v>0</v>
      </c>
      <c r="F19" s="417"/>
      <c r="G19" s="410"/>
      <c r="H19" s="175" t="e">
        <v>#DIV/0!</v>
      </c>
      <c r="I19" s="176">
        <v>0</v>
      </c>
      <c r="J19" s="175" t="e">
        <v>#DIV/0!</v>
      </c>
      <c r="K19" s="175" t="e">
        <v>#DIV/0!</v>
      </c>
      <c r="L19" s="174" t="e">
        <v>#DIV/0!</v>
      </c>
    </row>
    <row r="20" spans="1:12" x14ac:dyDescent="0.4">
      <c r="A20" s="49" t="s">
        <v>124</v>
      </c>
      <c r="B20" s="406"/>
      <c r="C20" s="405"/>
      <c r="D20" s="177" t="e">
        <v>#DIV/0!</v>
      </c>
      <c r="E20" s="176">
        <v>0</v>
      </c>
      <c r="F20" s="406"/>
      <c r="G20" s="405"/>
      <c r="H20" s="177" t="e">
        <v>#DIV/0!</v>
      </c>
      <c r="I20" s="162">
        <v>0</v>
      </c>
      <c r="J20" s="177" t="e">
        <v>#DIV/0!</v>
      </c>
      <c r="K20" s="177" t="e">
        <v>#DIV/0!</v>
      </c>
      <c r="L20" s="182" t="e">
        <v>#DIV/0!</v>
      </c>
    </row>
    <row r="21" spans="1:12" x14ac:dyDescent="0.4">
      <c r="A21" s="49" t="s">
        <v>113</v>
      </c>
      <c r="B21" s="406">
        <v>16265</v>
      </c>
      <c r="C21" s="405">
        <v>2584</v>
      </c>
      <c r="D21" s="177">
        <v>6.2945046439628483</v>
      </c>
      <c r="E21" s="176">
        <v>13681</v>
      </c>
      <c r="F21" s="406">
        <v>26215</v>
      </c>
      <c r="G21" s="405">
        <v>4350</v>
      </c>
      <c r="H21" s="177">
        <v>6.0264367816091955</v>
      </c>
      <c r="I21" s="162">
        <v>21865</v>
      </c>
      <c r="J21" s="177">
        <v>0.62044630936486744</v>
      </c>
      <c r="K21" s="177">
        <v>0.59402298850574708</v>
      </c>
      <c r="L21" s="182">
        <v>2.6423320859120358E-2</v>
      </c>
    </row>
    <row r="22" spans="1:12" x14ac:dyDescent="0.4">
      <c r="A22" s="49" t="s">
        <v>143</v>
      </c>
      <c r="B22" s="406">
        <v>5915</v>
      </c>
      <c r="C22" s="405">
        <v>5900</v>
      </c>
      <c r="D22" s="177">
        <v>1.0025423728813558</v>
      </c>
      <c r="E22" s="176">
        <v>15</v>
      </c>
      <c r="F22" s="406">
        <v>8895</v>
      </c>
      <c r="G22" s="405">
        <v>8930</v>
      </c>
      <c r="H22" s="177">
        <v>0.99608062709966405</v>
      </c>
      <c r="I22" s="162">
        <v>-35</v>
      </c>
      <c r="J22" s="177">
        <v>0.66498032602585722</v>
      </c>
      <c r="K22" s="177">
        <v>0.6606942889137738</v>
      </c>
      <c r="L22" s="182">
        <v>4.2860371120834184E-3</v>
      </c>
    </row>
    <row r="23" spans="1:12" x14ac:dyDescent="0.4">
      <c r="A23" s="49" t="s">
        <v>142</v>
      </c>
      <c r="B23" s="409">
        <v>3664</v>
      </c>
      <c r="C23" s="408">
        <v>3911</v>
      </c>
      <c r="D23" s="171">
        <v>0.9368447967271798</v>
      </c>
      <c r="E23" s="176">
        <v>-247</v>
      </c>
      <c r="F23" s="409">
        <v>4360</v>
      </c>
      <c r="G23" s="408">
        <v>4480</v>
      </c>
      <c r="H23" s="171">
        <v>0.9732142857142857</v>
      </c>
      <c r="I23" s="161">
        <v>-120</v>
      </c>
      <c r="J23" s="171">
        <v>0.84036697247706427</v>
      </c>
      <c r="K23" s="171">
        <v>0.87299107142857146</v>
      </c>
      <c r="L23" s="170">
        <v>-3.2624098951507197E-2</v>
      </c>
    </row>
    <row r="24" spans="1:12" x14ac:dyDescent="0.4">
      <c r="A24" s="61" t="s">
        <v>141</v>
      </c>
      <c r="B24" s="406"/>
      <c r="C24" s="405"/>
      <c r="D24" s="177" t="e">
        <v>#DIV/0!</v>
      </c>
      <c r="E24" s="176">
        <v>0</v>
      </c>
      <c r="F24" s="406"/>
      <c r="G24" s="405"/>
      <c r="H24" s="177" t="e">
        <v>#DIV/0!</v>
      </c>
      <c r="I24" s="162">
        <v>0</v>
      </c>
      <c r="J24" s="177" t="e">
        <v>#DIV/0!</v>
      </c>
      <c r="K24" s="177" t="e">
        <v>#DIV/0!</v>
      </c>
      <c r="L24" s="182" t="e">
        <v>#DIV/0!</v>
      </c>
    </row>
    <row r="25" spans="1:12" x14ac:dyDescent="0.4">
      <c r="A25" s="61" t="s">
        <v>140</v>
      </c>
      <c r="B25" s="406">
        <v>2793</v>
      </c>
      <c r="C25" s="405">
        <v>3386</v>
      </c>
      <c r="D25" s="177">
        <v>0.82486709982279971</v>
      </c>
      <c r="E25" s="176">
        <v>-593</v>
      </c>
      <c r="F25" s="406">
        <v>4445</v>
      </c>
      <c r="G25" s="405">
        <v>4445</v>
      </c>
      <c r="H25" s="177">
        <v>1</v>
      </c>
      <c r="I25" s="162">
        <v>0</v>
      </c>
      <c r="J25" s="177">
        <v>0.62834645669291334</v>
      </c>
      <c r="K25" s="177">
        <v>0.76175478065241842</v>
      </c>
      <c r="L25" s="182">
        <v>-0.13340832395950508</v>
      </c>
    </row>
    <row r="26" spans="1:12" x14ac:dyDescent="0.4">
      <c r="A26" s="49" t="s">
        <v>139</v>
      </c>
      <c r="B26" s="406"/>
      <c r="C26" s="405"/>
      <c r="D26" s="177" t="e">
        <v>#DIV/0!</v>
      </c>
      <c r="E26" s="176">
        <v>0</v>
      </c>
      <c r="F26" s="406"/>
      <c r="G26" s="405"/>
      <c r="H26" s="177" t="e">
        <v>#DIV/0!</v>
      </c>
      <c r="I26" s="162">
        <v>0</v>
      </c>
      <c r="J26" s="177" t="e">
        <v>#DIV/0!</v>
      </c>
      <c r="K26" s="177" t="e">
        <v>#DIV/0!</v>
      </c>
      <c r="L26" s="182" t="e">
        <v>#DIV/0!</v>
      </c>
    </row>
    <row r="27" spans="1:12" x14ac:dyDescent="0.4">
      <c r="A27" s="49" t="s">
        <v>138</v>
      </c>
      <c r="B27" s="406">
        <v>2996</v>
      </c>
      <c r="C27" s="405">
        <v>2659</v>
      </c>
      <c r="D27" s="177">
        <v>1.1267393757051523</v>
      </c>
      <c r="E27" s="176">
        <v>337</v>
      </c>
      <c r="F27" s="406">
        <v>4485</v>
      </c>
      <c r="G27" s="405">
        <v>4465</v>
      </c>
      <c r="H27" s="177">
        <v>1.0044792833146696</v>
      </c>
      <c r="I27" s="162">
        <v>20</v>
      </c>
      <c r="J27" s="177">
        <v>0.66800445930880714</v>
      </c>
      <c r="K27" s="177">
        <v>0.59552071668533035</v>
      </c>
      <c r="L27" s="182">
        <v>7.2483742623476788E-2</v>
      </c>
    </row>
    <row r="28" spans="1:12" x14ac:dyDescent="0.4">
      <c r="A28" s="49" t="s">
        <v>137</v>
      </c>
      <c r="B28" s="409"/>
      <c r="C28" s="408">
        <v>2479</v>
      </c>
      <c r="D28" s="171">
        <v>0</v>
      </c>
      <c r="E28" s="176">
        <v>-2479</v>
      </c>
      <c r="F28" s="409"/>
      <c r="G28" s="408">
        <v>4490</v>
      </c>
      <c r="H28" s="171">
        <v>0</v>
      </c>
      <c r="I28" s="161">
        <v>-4490</v>
      </c>
      <c r="J28" s="171" t="e">
        <v>#DIV/0!</v>
      </c>
      <c r="K28" s="171">
        <v>0.55211581291759471</v>
      </c>
      <c r="L28" s="170" t="e">
        <v>#DIV/0!</v>
      </c>
    </row>
    <row r="29" spans="1:12" x14ac:dyDescent="0.4">
      <c r="A29" s="61" t="s">
        <v>136</v>
      </c>
      <c r="B29" s="406"/>
      <c r="C29" s="405"/>
      <c r="D29" s="177" t="e">
        <v>#DIV/0!</v>
      </c>
      <c r="E29" s="176">
        <v>0</v>
      </c>
      <c r="F29" s="406"/>
      <c r="G29" s="405"/>
      <c r="H29" s="177" t="e">
        <v>#DIV/0!</v>
      </c>
      <c r="I29" s="162">
        <v>0</v>
      </c>
      <c r="J29" s="177" t="e">
        <v>#DIV/0!</v>
      </c>
      <c r="K29" s="177" t="e">
        <v>#DIV/0!</v>
      </c>
      <c r="L29" s="182" t="e">
        <v>#DIV/0!</v>
      </c>
    </row>
    <row r="30" spans="1:12" x14ac:dyDescent="0.4">
      <c r="A30" s="49" t="s">
        <v>135</v>
      </c>
      <c r="B30" s="406">
        <v>4012</v>
      </c>
      <c r="C30" s="405">
        <v>2942</v>
      </c>
      <c r="D30" s="177">
        <v>1.3636981645139361</v>
      </c>
      <c r="E30" s="176">
        <v>1070</v>
      </c>
      <c r="F30" s="406">
        <v>5070</v>
      </c>
      <c r="G30" s="405">
        <v>4470</v>
      </c>
      <c r="H30" s="177">
        <v>1.1342281879194631</v>
      </c>
      <c r="I30" s="162">
        <v>600</v>
      </c>
      <c r="J30" s="177">
        <v>0.79132149901380666</v>
      </c>
      <c r="K30" s="177">
        <v>0.65816554809843397</v>
      </c>
      <c r="L30" s="182">
        <v>0.13315595091537269</v>
      </c>
    </row>
    <row r="31" spans="1:12" x14ac:dyDescent="0.4">
      <c r="A31" s="61" t="s">
        <v>134</v>
      </c>
      <c r="B31" s="409"/>
      <c r="C31" s="408"/>
      <c r="D31" s="171" t="e">
        <v>#DIV/0!</v>
      </c>
      <c r="E31" s="176">
        <v>0</v>
      </c>
      <c r="F31" s="409"/>
      <c r="G31" s="408"/>
      <c r="H31" s="171" t="e">
        <v>#DIV/0!</v>
      </c>
      <c r="I31" s="161">
        <v>0</v>
      </c>
      <c r="J31" s="171" t="e">
        <v>#DIV/0!</v>
      </c>
      <c r="K31" s="171" t="e">
        <v>#DIV/0!</v>
      </c>
      <c r="L31" s="170" t="e">
        <v>#DIV/0!</v>
      </c>
    </row>
    <row r="32" spans="1:12" x14ac:dyDescent="0.4">
      <c r="A32" s="61" t="s">
        <v>133</v>
      </c>
      <c r="B32" s="409">
        <v>3214</v>
      </c>
      <c r="C32" s="408">
        <v>2997</v>
      </c>
      <c r="D32" s="171">
        <v>1.0724057390724058</v>
      </c>
      <c r="E32" s="176">
        <v>217</v>
      </c>
      <c r="F32" s="409">
        <v>4480</v>
      </c>
      <c r="G32" s="408">
        <v>4775</v>
      </c>
      <c r="H32" s="171">
        <v>0.93821989528795813</v>
      </c>
      <c r="I32" s="161">
        <v>-295</v>
      </c>
      <c r="J32" s="171">
        <v>0.71741071428571423</v>
      </c>
      <c r="K32" s="171">
        <v>0.62764397905759162</v>
      </c>
      <c r="L32" s="170">
        <v>8.9766735228122618E-2</v>
      </c>
    </row>
    <row r="33" spans="1:12" x14ac:dyDescent="0.4">
      <c r="A33" s="49" t="s">
        <v>132</v>
      </c>
      <c r="B33" s="406"/>
      <c r="C33" s="405"/>
      <c r="D33" s="177" t="e">
        <v>#DIV/0!</v>
      </c>
      <c r="E33" s="176">
        <v>0</v>
      </c>
      <c r="F33" s="406"/>
      <c r="G33" s="405"/>
      <c r="H33" s="177" t="e">
        <v>#DIV/0!</v>
      </c>
      <c r="I33" s="162">
        <v>0</v>
      </c>
      <c r="J33" s="177" t="e">
        <v>#DIV/0!</v>
      </c>
      <c r="K33" s="177" t="e">
        <v>#DIV/0!</v>
      </c>
      <c r="L33" s="182" t="e">
        <v>#DIV/0!</v>
      </c>
    </row>
    <row r="34" spans="1:12" x14ac:dyDescent="0.4">
      <c r="A34" s="61" t="s">
        <v>88</v>
      </c>
      <c r="B34" s="409"/>
      <c r="C34" s="408"/>
      <c r="D34" s="171" t="e">
        <v>#DIV/0!</v>
      </c>
      <c r="E34" s="176">
        <v>0</v>
      </c>
      <c r="F34" s="409"/>
      <c r="G34" s="408"/>
      <c r="H34" s="171" t="e">
        <v>#DIV/0!</v>
      </c>
      <c r="I34" s="161">
        <v>0</v>
      </c>
      <c r="J34" s="171" t="e">
        <v>#DIV/0!</v>
      </c>
      <c r="K34" s="171" t="e">
        <v>#DIV/0!</v>
      </c>
      <c r="L34" s="170" t="e">
        <v>#DIV/0!</v>
      </c>
    </row>
    <row r="35" spans="1:12" x14ac:dyDescent="0.4">
      <c r="A35" s="42" t="s">
        <v>131</v>
      </c>
      <c r="B35" s="400">
        <v>11362</v>
      </c>
      <c r="C35" s="399"/>
      <c r="D35" s="171" t="e">
        <v>#DIV/0!</v>
      </c>
      <c r="E35" s="178">
        <v>11362</v>
      </c>
      <c r="F35" s="400">
        <v>17215</v>
      </c>
      <c r="G35" s="399"/>
      <c r="H35" s="171" t="e">
        <v>#DIV/0!</v>
      </c>
      <c r="I35" s="161">
        <v>17215</v>
      </c>
      <c r="J35" s="171">
        <v>0.66000580888759808</v>
      </c>
      <c r="K35" s="171" t="e">
        <v>#DIV/0!</v>
      </c>
      <c r="L35" s="170" t="e">
        <v>#DIV/0!</v>
      </c>
    </row>
    <row r="36" spans="1:12" x14ac:dyDescent="0.4">
      <c r="A36" s="160" t="s">
        <v>130</v>
      </c>
      <c r="B36" s="419">
        <v>1533</v>
      </c>
      <c r="C36" s="418">
        <v>1668</v>
      </c>
      <c r="D36" s="181">
        <v>0.9190647482014388</v>
      </c>
      <c r="E36" s="166">
        <v>-135</v>
      </c>
      <c r="F36" s="419">
        <v>0</v>
      </c>
      <c r="G36" s="418">
        <v>3131</v>
      </c>
      <c r="H36" s="181">
        <v>0</v>
      </c>
      <c r="I36" s="166">
        <v>-3131</v>
      </c>
      <c r="J36" s="181" t="e">
        <v>#DIV/0!</v>
      </c>
      <c r="K36" s="181">
        <v>0.53273714468221012</v>
      </c>
      <c r="L36" s="180" t="e">
        <v>#DIV/0!</v>
      </c>
    </row>
    <row r="37" spans="1:12" x14ac:dyDescent="0.4">
      <c r="A37" s="48" t="s">
        <v>129</v>
      </c>
      <c r="B37" s="417">
        <v>956</v>
      </c>
      <c r="C37" s="410">
        <v>1050</v>
      </c>
      <c r="D37" s="175">
        <v>0.91047619047619044</v>
      </c>
      <c r="E37" s="176">
        <v>-94</v>
      </c>
      <c r="F37" s="417">
        <v>1456</v>
      </c>
      <c r="G37" s="410">
        <v>1961</v>
      </c>
      <c r="H37" s="175">
        <v>0</v>
      </c>
      <c r="I37" s="176">
        <v>-1961</v>
      </c>
      <c r="J37" s="175" t="e">
        <v>#DIV/0!</v>
      </c>
      <c r="K37" s="175">
        <v>0.53544110147883728</v>
      </c>
      <c r="L37" s="174" t="e">
        <v>#DIV/0!</v>
      </c>
    </row>
    <row r="38" spans="1:12" x14ac:dyDescent="0.4">
      <c r="A38" s="49" t="s">
        <v>128</v>
      </c>
      <c r="B38" s="406">
        <v>577</v>
      </c>
      <c r="C38" s="405">
        <v>618</v>
      </c>
      <c r="D38" s="177">
        <v>0.93365695792880254</v>
      </c>
      <c r="E38" s="178">
        <v>-41</v>
      </c>
      <c r="F38" s="406">
        <v>1192</v>
      </c>
      <c r="G38" s="405">
        <v>1170</v>
      </c>
      <c r="H38" s="177">
        <v>0</v>
      </c>
      <c r="I38" s="162">
        <v>-1170</v>
      </c>
      <c r="J38" s="177" t="e">
        <v>#DIV/0!</v>
      </c>
      <c r="K38" s="177">
        <v>0.52820512820512822</v>
      </c>
      <c r="L38" s="182" t="e">
        <v>#DIV/0!</v>
      </c>
    </row>
    <row r="39" spans="1:12" s="80" customFormat="1" x14ac:dyDescent="0.4">
      <c r="A39" s="136" t="s">
        <v>87</v>
      </c>
      <c r="B39" s="416">
        <v>201466</v>
      </c>
      <c r="C39" s="415">
        <v>213908</v>
      </c>
      <c r="D39" s="168">
        <v>0.94183480748733095</v>
      </c>
      <c r="E39" s="166">
        <v>-12442</v>
      </c>
      <c r="F39" s="416">
        <v>349133</v>
      </c>
      <c r="G39" s="415">
        <v>339164</v>
      </c>
      <c r="H39" s="168">
        <v>1.0293928600912832</v>
      </c>
      <c r="I39" s="169">
        <v>9969</v>
      </c>
      <c r="J39" s="168">
        <v>0.5770465696453787</v>
      </c>
      <c r="K39" s="168">
        <v>0.6306919366442193</v>
      </c>
      <c r="L39" s="184">
        <v>-5.3645366998840593E-2</v>
      </c>
    </row>
    <row r="40" spans="1:12" s="80" customFormat="1" x14ac:dyDescent="0.4">
      <c r="A40" s="160" t="s">
        <v>127</v>
      </c>
      <c r="B40" s="389">
        <v>199359</v>
      </c>
      <c r="C40" s="388">
        <v>211918</v>
      </c>
      <c r="D40" s="168">
        <v>0.94073651129210356</v>
      </c>
      <c r="E40" s="166">
        <v>-12559</v>
      </c>
      <c r="F40" s="389">
        <v>344649</v>
      </c>
      <c r="G40" s="388">
        <v>334669</v>
      </c>
      <c r="H40" s="168">
        <v>1.0298205092195571</v>
      </c>
      <c r="I40" s="169">
        <v>9980</v>
      </c>
      <c r="J40" s="168">
        <v>0.57844067442528491</v>
      </c>
      <c r="K40" s="168">
        <v>0.63321670068037372</v>
      </c>
      <c r="L40" s="184">
        <v>-5.4776026255088817E-2</v>
      </c>
    </row>
    <row r="41" spans="1:12" x14ac:dyDescent="0.4">
      <c r="A41" s="49" t="s">
        <v>86</v>
      </c>
      <c r="B41" s="407">
        <v>80802</v>
      </c>
      <c r="C41" s="414">
        <v>86148</v>
      </c>
      <c r="D41" s="201">
        <v>0.93794400334308403</v>
      </c>
      <c r="E41" s="176">
        <v>-5346</v>
      </c>
      <c r="F41" s="413">
        <v>123006</v>
      </c>
      <c r="G41" s="405">
        <v>128136</v>
      </c>
      <c r="H41" s="171">
        <v>0.95996441281138789</v>
      </c>
      <c r="I41" s="162">
        <v>-5130</v>
      </c>
      <c r="J41" s="177">
        <v>0.65689478562021364</v>
      </c>
      <c r="K41" s="177">
        <v>0.67231691327964038</v>
      </c>
      <c r="L41" s="182">
        <v>-1.5422127659426743E-2</v>
      </c>
    </row>
    <row r="42" spans="1:12" x14ac:dyDescent="0.4">
      <c r="A42" s="49" t="s">
        <v>126</v>
      </c>
      <c r="B42" s="407">
        <v>5079</v>
      </c>
      <c r="C42" s="405">
        <v>5044</v>
      </c>
      <c r="D42" s="175">
        <v>1.0069389373513085</v>
      </c>
      <c r="E42" s="176">
        <v>35</v>
      </c>
      <c r="F42" s="406">
        <v>8100</v>
      </c>
      <c r="G42" s="405">
        <v>8100</v>
      </c>
      <c r="H42" s="171">
        <v>1</v>
      </c>
      <c r="I42" s="162">
        <v>0</v>
      </c>
      <c r="J42" s="177">
        <v>0.62703703703703706</v>
      </c>
      <c r="K42" s="177">
        <v>0.62271604938271607</v>
      </c>
      <c r="L42" s="182">
        <v>4.3209876543209846E-3</v>
      </c>
    </row>
    <row r="43" spans="1:12" x14ac:dyDescent="0.4">
      <c r="A43" s="49" t="s">
        <v>125</v>
      </c>
      <c r="B43" s="407">
        <v>11799</v>
      </c>
      <c r="C43" s="405">
        <v>11133</v>
      </c>
      <c r="D43" s="175">
        <v>1.0598221503637832</v>
      </c>
      <c r="E43" s="176">
        <v>666</v>
      </c>
      <c r="F43" s="406">
        <v>15420</v>
      </c>
      <c r="G43" s="405">
        <v>15420</v>
      </c>
      <c r="H43" s="171">
        <v>1</v>
      </c>
      <c r="I43" s="162">
        <v>0</v>
      </c>
      <c r="J43" s="177">
        <v>0.76517509727626454</v>
      </c>
      <c r="K43" s="177">
        <v>0.72198443579766536</v>
      </c>
      <c r="L43" s="182">
        <v>4.3190661478599179E-2</v>
      </c>
    </row>
    <row r="44" spans="1:12" x14ac:dyDescent="0.4">
      <c r="A44" s="61" t="s">
        <v>124</v>
      </c>
      <c r="B44" s="407">
        <v>23202</v>
      </c>
      <c r="C44" s="405">
        <v>16306</v>
      </c>
      <c r="D44" s="175">
        <v>1.422911811603091</v>
      </c>
      <c r="E44" s="176">
        <v>6896</v>
      </c>
      <c r="F44" s="406">
        <v>45583</v>
      </c>
      <c r="G44" s="405">
        <v>28741</v>
      </c>
      <c r="H44" s="171">
        <v>1.5859921366688703</v>
      </c>
      <c r="I44" s="162">
        <v>16842</v>
      </c>
      <c r="J44" s="177">
        <v>0.50900555031481032</v>
      </c>
      <c r="K44" s="177">
        <v>0.56734282036115657</v>
      </c>
      <c r="L44" s="182">
        <v>-5.8337270046346257E-2</v>
      </c>
    </row>
    <row r="45" spans="1:12" x14ac:dyDescent="0.4">
      <c r="A45" s="61" t="s">
        <v>123</v>
      </c>
      <c r="B45" s="407">
        <v>10264</v>
      </c>
      <c r="C45" s="405">
        <v>11606</v>
      </c>
      <c r="D45" s="175">
        <v>0.88437015336894709</v>
      </c>
      <c r="E45" s="176">
        <v>-1342</v>
      </c>
      <c r="F45" s="406">
        <v>20427</v>
      </c>
      <c r="G45" s="405">
        <v>21180</v>
      </c>
      <c r="H45" s="171">
        <v>0.96444759206798869</v>
      </c>
      <c r="I45" s="162">
        <v>-753</v>
      </c>
      <c r="J45" s="177">
        <v>0.5024722181426543</v>
      </c>
      <c r="K45" s="177">
        <v>0.54796978281397546</v>
      </c>
      <c r="L45" s="182">
        <v>-4.5497564671321156E-2</v>
      </c>
    </row>
    <row r="46" spans="1:12" x14ac:dyDescent="0.4">
      <c r="A46" s="49" t="s">
        <v>84</v>
      </c>
      <c r="B46" s="407">
        <v>29031</v>
      </c>
      <c r="C46" s="405">
        <v>34148</v>
      </c>
      <c r="D46" s="175">
        <v>0.85015227831791029</v>
      </c>
      <c r="E46" s="176">
        <v>-5117</v>
      </c>
      <c r="F46" s="406">
        <v>59803</v>
      </c>
      <c r="G46" s="405">
        <v>52928</v>
      </c>
      <c r="H46" s="171">
        <v>1.1298934401451028</v>
      </c>
      <c r="I46" s="162">
        <v>6875</v>
      </c>
      <c r="J46" s="177">
        <v>0.48544387405314116</v>
      </c>
      <c r="K46" s="177">
        <v>0.64517835550181379</v>
      </c>
      <c r="L46" s="182">
        <v>-0.15973448144867264</v>
      </c>
    </row>
    <row r="47" spans="1:12" x14ac:dyDescent="0.4">
      <c r="A47" s="49" t="s">
        <v>85</v>
      </c>
      <c r="B47" s="407">
        <v>16431</v>
      </c>
      <c r="C47" s="405">
        <v>19158</v>
      </c>
      <c r="D47" s="175">
        <v>0.85765737550892573</v>
      </c>
      <c r="E47" s="176">
        <v>-2727</v>
      </c>
      <c r="F47" s="412">
        <v>33424</v>
      </c>
      <c r="G47" s="405">
        <v>29659</v>
      </c>
      <c r="H47" s="171">
        <v>1.1269429178326984</v>
      </c>
      <c r="I47" s="162">
        <v>3765</v>
      </c>
      <c r="J47" s="177">
        <v>0.49159286740067015</v>
      </c>
      <c r="K47" s="177">
        <v>0.64594220978455108</v>
      </c>
      <c r="L47" s="182">
        <v>-0.15434934238388093</v>
      </c>
    </row>
    <row r="48" spans="1:12" x14ac:dyDescent="0.4">
      <c r="A48" s="49" t="s">
        <v>83</v>
      </c>
      <c r="B48" s="407"/>
      <c r="C48" s="405">
        <v>4559</v>
      </c>
      <c r="D48" s="175">
        <v>0</v>
      </c>
      <c r="E48" s="176">
        <v>-4559</v>
      </c>
      <c r="F48" s="411"/>
      <c r="G48" s="405">
        <v>8100</v>
      </c>
      <c r="H48" s="171">
        <v>0</v>
      </c>
      <c r="I48" s="162">
        <v>-8100</v>
      </c>
      <c r="J48" s="177" t="e">
        <v>#DIV/0!</v>
      </c>
      <c r="K48" s="177">
        <v>0.56283950617283951</v>
      </c>
      <c r="L48" s="182" t="e">
        <v>#DIV/0!</v>
      </c>
    </row>
    <row r="49" spans="1:12" x14ac:dyDescent="0.4">
      <c r="A49" s="49" t="s">
        <v>122</v>
      </c>
      <c r="B49" s="407"/>
      <c r="C49" s="410"/>
      <c r="D49" s="175" t="e">
        <v>#DIV/0!</v>
      </c>
      <c r="E49" s="176">
        <v>0</v>
      </c>
      <c r="F49" s="406"/>
      <c r="G49" s="405"/>
      <c r="H49" s="171" t="e">
        <v>#DIV/0!</v>
      </c>
      <c r="I49" s="162">
        <v>0</v>
      </c>
      <c r="J49" s="177" t="e">
        <v>#DIV/0!</v>
      </c>
      <c r="K49" s="177" t="e">
        <v>#DIV/0!</v>
      </c>
      <c r="L49" s="182" t="e">
        <v>#DIV/0!</v>
      </c>
    </row>
    <row r="50" spans="1:12" x14ac:dyDescent="0.4">
      <c r="A50" s="49" t="s">
        <v>121</v>
      </c>
      <c r="B50" s="407">
        <v>2128</v>
      </c>
      <c r="C50" s="410">
        <v>2136</v>
      </c>
      <c r="D50" s="175">
        <v>0.99625468164794007</v>
      </c>
      <c r="E50" s="176">
        <v>-8</v>
      </c>
      <c r="F50" s="409">
        <v>3781</v>
      </c>
      <c r="G50" s="405">
        <v>3600</v>
      </c>
      <c r="H50" s="171">
        <v>1.0502777777777779</v>
      </c>
      <c r="I50" s="162">
        <v>181</v>
      </c>
      <c r="J50" s="177">
        <v>0.56281407035175879</v>
      </c>
      <c r="K50" s="177">
        <v>0.59333333333333338</v>
      </c>
      <c r="L50" s="182">
        <v>-3.0519262981574591E-2</v>
      </c>
    </row>
    <row r="51" spans="1:12" x14ac:dyDescent="0.4">
      <c r="A51" s="49" t="s">
        <v>82</v>
      </c>
      <c r="B51" s="407">
        <v>4228</v>
      </c>
      <c r="C51" s="405">
        <v>5298</v>
      </c>
      <c r="D51" s="175">
        <v>0.79803699509248771</v>
      </c>
      <c r="E51" s="176">
        <v>-1070</v>
      </c>
      <c r="F51" s="409">
        <v>5084</v>
      </c>
      <c r="G51" s="405">
        <v>8910</v>
      </c>
      <c r="H51" s="171">
        <v>0.57059483726150395</v>
      </c>
      <c r="I51" s="162">
        <v>-3826</v>
      </c>
      <c r="J51" s="177">
        <v>0.83162863886703386</v>
      </c>
      <c r="K51" s="177">
        <v>0.59461279461279459</v>
      </c>
      <c r="L51" s="182">
        <v>0.23701584425423927</v>
      </c>
    </row>
    <row r="52" spans="1:12" x14ac:dyDescent="0.4">
      <c r="A52" s="61" t="s">
        <v>80</v>
      </c>
      <c r="B52" s="407">
        <v>1698</v>
      </c>
      <c r="C52" s="408">
        <v>2211</v>
      </c>
      <c r="D52" s="175">
        <v>0.76797829036635001</v>
      </c>
      <c r="E52" s="176">
        <v>-513</v>
      </c>
      <c r="F52" s="406">
        <v>3599</v>
      </c>
      <c r="G52" s="405">
        <v>3601</v>
      </c>
      <c r="H52" s="171">
        <v>0.99944459872257707</v>
      </c>
      <c r="I52" s="162">
        <v>-2</v>
      </c>
      <c r="J52" s="177">
        <v>0.47179772158933037</v>
      </c>
      <c r="K52" s="171">
        <v>0.61399611219105799</v>
      </c>
      <c r="L52" s="170">
        <v>-0.14219839060172762</v>
      </c>
    </row>
    <row r="53" spans="1:12" x14ac:dyDescent="0.4">
      <c r="A53" s="49" t="s">
        <v>81</v>
      </c>
      <c r="B53" s="407">
        <v>6049</v>
      </c>
      <c r="C53" s="405">
        <v>4725</v>
      </c>
      <c r="D53" s="175">
        <v>1.2802116402116401</v>
      </c>
      <c r="E53" s="176">
        <v>1324</v>
      </c>
      <c r="F53" s="406">
        <v>8235</v>
      </c>
      <c r="G53" s="405">
        <v>8098</v>
      </c>
      <c r="H53" s="177">
        <v>1.0169177574709805</v>
      </c>
      <c r="I53" s="162">
        <v>137</v>
      </c>
      <c r="J53" s="177">
        <v>0.73454766241651492</v>
      </c>
      <c r="K53" s="177">
        <v>0.58347740182761176</v>
      </c>
      <c r="L53" s="182">
        <v>0.15107026058890316</v>
      </c>
    </row>
    <row r="54" spans="1:12" x14ac:dyDescent="0.4">
      <c r="A54" s="49" t="s">
        <v>77</v>
      </c>
      <c r="B54" s="407">
        <v>5150</v>
      </c>
      <c r="C54" s="405">
        <v>5988</v>
      </c>
      <c r="D54" s="175">
        <v>0.86005344021376084</v>
      </c>
      <c r="E54" s="176">
        <v>-838</v>
      </c>
      <c r="F54" s="406">
        <v>10992</v>
      </c>
      <c r="G54" s="405">
        <v>10994</v>
      </c>
      <c r="H54" s="177">
        <v>0.99981808259050386</v>
      </c>
      <c r="I54" s="162">
        <v>-2</v>
      </c>
      <c r="J54" s="177">
        <v>0.4685225618631732</v>
      </c>
      <c r="K54" s="177">
        <v>0.54466072403128984</v>
      </c>
      <c r="L54" s="182">
        <v>-7.6138162168116641E-2</v>
      </c>
    </row>
    <row r="55" spans="1:12" x14ac:dyDescent="0.4">
      <c r="A55" s="49" t="s">
        <v>79</v>
      </c>
      <c r="B55" s="407">
        <v>1425</v>
      </c>
      <c r="C55" s="405">
        <v>1521</v>
      </c>
      <c r="D55" s="175">
        <v>0.93688362919132151</v>
      </c>
      <c r="E55" s="176">
        <v>-96</v>
      </c>
      <c r="F55" s="406">
        <v>3600</v>
      </c>
      <c r="G55" s="405">
        <v>3600</v>
      </c>
      <c r="H55" s="177">
        <v>1</v>
      </c>
      <c r="I55" s="162">
        <v>0</v>
      </c>
      <c r="J55" s="177">
        <v>0.39583333333333331</v>
      </c>
      <c r="K55" s="177">
        <v>0.42249999999999999</v>
      </c>
      <c r="L55" s="182">
        <v>-2.6666666666666672E-2</v>
      </c>
    </row>
    <row r="56" spans="1:12" x14ac:dyDescent="0.4">
      <c r="A56" s="49" t="s">
        <v>78</v>
      </c>
      <c r="B56" s="407">
        <v>2073</v>
      </c>
      <c r="C56" s="405">
        <v>1937</v>
      </c>
      <c r="D56" s="175">
        <v>1.0702116675271038</v>
      </c>
      <c r="E56" s="176">
        <v>136</v>
      </c>
      <c r="F56" s="406">
        <v>3595</v>
      </c>
      <c r="G56" s="405">
        <v>3602</v>
      </c>
      <c r="H56" s="177">
        <v>0.99805663520266519</v>
      </c>
      <c r="I56" s="162">
        <v>-7</v>
      </c>
      <c r="J56" s="177">
        <v>0.57663421418636995</v>
      </c>
      <c r="K56" s="177">
        <v>0.53775680177679064</v>
      </c>
      <c r="L56" s="182">
        <v>3.8877412409579315E-2</v>
      </c>
    </row>
    <row r="57" spans="1:12" x14ac:dyDescent="0.4">
      <c r="A57" s="55" t="s">
        <v>120</v>
      </c>
      <c r="B57" s="404"/>
      <c r="C57" s="402"/>
      <c r="D57" s="179" t="e">
        <v>#DIV/0!</v>
      </c>
      <c r="E57" s="176">
        <v>0</v>
      </c>
      <c r="F57" s="403"/>
      <c r="G57" s="402"/>
      <c r="H57" s="179" t="e">
        <v>#DIV/0!</v>
      </c>
      <c r="I57" s="178">
        <v>0</v>
      </c>
      <c r="J57" s="179" t="e">
        <v>#DIV/0!</v>
      </c>
      <c r="K57" s="179" t="e">
        <v>#DIV/0!</v>
      </c>
      <c r="L57" s="233" t="e">
        <v>#DIV/0!</v>
      </c>
    </row>
    <row r="58" spans="1:12" x14ac:dyDescent="0.4">
      <c r="A58" s="42" t="s">
        <v>119</v>
      </c>
      <c r="B58" s="401"/>
      <c r="C58" s="399"/>
      <c r="D58" s="194" t="e">
        <v>#DIV/0!</v>
      </c>
      <c r="E58" s="178">
        <v>0</v>
      </c>
      <c r="F58" s="400"/>
      <c r="G58" s="399"/>
      <c r="H58" s="194" t="e">
        <v>#DIV/0!</v>
      </c>
      <c r="I58" s="137">
        <v>0</v>
      </c>
      <c r="J58" s="194" t="e">
        <v>#DIV/0!</v>
      </c>
      <c r="K58" s="194" t="e">
        <v>#DIV/0!</v>
      </c>
      <c r="L58" s="193" t="e">
        <v>#DIV/0!</v>
      </c>
    </row>
    <row r="59" spans="1:12" x14ac:dyDescent="0.4">
      <c r="A59" s="160" t="s">
        <v>118</v>
      </c>
      <c r="B59" s="398">
        <v>2107</v>
      </c>
      <c r="C59" s="397">
        <v>1990</v>
      </c>
      <c r="D59" s="181">
        <v>1.0587939698492463</v>
      </c>
      <c r="E59" s="166">
        <v>117</v>
      </c>
      <c r="F59" s="398">
        <v>4484</v>
      </c>
      <c r="G59" s="397">
        <v>4495</v>
      </c>
      <c r="H59" s="181">
        <v>0.99755283648498327</v>
      </c>
      <c r="I59" s="166">
        <v>-11</v>
      </c>
      <c r="J59" s="181">
        <v>0.46989295272078502</v>
      </c>
      <c r="K59" s="181">
        <v>0.44271412680756395</v>
      </c>
      <c r="L59" s="180">
        <v>2.7178825913221072E-2</v>
      </c>
    </row>
    <row r="60" spans="1:12" x14ac:dyDescent="0.4">
      <c r="A60" s="55" t="s">
        <v>76</v>
      </c>
      <c r="B60" s="396">
        <v>522</v>
      </c>
      <c r="C60" s="395">
        <v>528</v>
      </c>
      <c r="D60" s="175">
        <v>0.98863636363636365</v>
      </c>
      <c r="E60" s="176">
        <v>-6</v>
      </c>
      <c r="F60" s="396">
        <v>901</v>
      </c>
      <c r="G60" s="395">
        <v>896</v>
      </c>
      <c r="H60" s="175">
        <v>1.0055803571428572</v>
      </c>
      <c r="I60" s="176">
        <v>5</v>
      </c>
      <c r="J60" s="175">
        <v>0.5793562708102109</v>
      </c>
      <c r="K60" s="175">
        <v>0.5892857142857143</v>
      </c>
      <c r="L60" s="174">
        <v>-9.9294434755033967E-3</v>
      </c>
    </row>
    <row r="61" spans="1:12" x14ac:dyDescent="0.4">
      <c r="A61" s="49" t="s">
        <v>117</v>
      </c>
      <c r="B61" s="396">
        <v>443</v>
      </c>
      <c r="C61" s="395">
        <v>427</v>
      </c>
      <c r="D61" s="175">
        <v>1.0374707259953162</v>
      </c>
      <c r="E61" s="176">
        <v>16</v>
      </c>
      <c r="F61" s="396">
        <v>899</v>
      </c>
      <c r="G61" s="395">
        <v>897</v>
      </c>
      <c r="H61" s="175">
        <v>1.0022296544035674</v>
      </c>
      <c r="I61" s="176">
        <v>2</v>
      </c>
      <c r="J61" s="175">
        <v>0.49276974416017799</v>
      </c>
      <c r="K61" s="175">
        <v>0.47603121516164992</v>
      </c>
      <c r="L61" s="174">
        <v>1.6738528998528068E-2</v>
      </c>
    </row>
    <row r="62" spans="1:12" x14ac:dyDescent="0.4">
      <c r="A62" s="48" t="s">
        <v>116</v>
      </c>
      <c r="B62" s="396">
        <v>308</v>
      </c>
      <c r="C62" s="395">
        <v>330</v>
      </c>
      <c r="D62" s="175">
        <v>0.93333333333333335</v>
      </c>
      <c r="E62" s="176">
        <v>-22</v>
      </c>
      <c r="F62" s="396">
        <v>897</v>
      </c>
      <c r="G62" s="395">
        <v>899</v>
      </c>
      <c r="H62" s="175">
        <v>0.99777530589543939</v>
      </c>
      <c r="I62" s="176">
        <v>-2</v>
      </c>
      <c r="J62" s="175">
        <v>0.34336677814938682</v>
      </c>
      <c r="K62" s="175">
        <v>0.36707452725250278</v>
      </c>
      <c r="L62" s="174">
        <v>-2.370774910311596E-2</v>
      </c>
    </row>
    <row r="63" spans="1:12" x14ac:dyDescent="0.4">
      <c r="A63" s="42" t="s">
        <v>115</v>
      </c>
      <c r="B63" s="394">
        <v>834</v>
      </c>
      <c r="C63" s="393">
        <v>705</v>
      </c>
      <c r="D63" s="177">
        <v>1.1829787234042553</v>
      </c>
      <c r="E63" s="178">
        <v>129</v>
      </c>
      <c r="F63" s="394">
        <v>1787</v>
      </c>
      <c r="G63" s="393">
        <v>1803</v>
      </c>
      <c r="H63" s="177">
        <v>0.9911259012756517</v>
      </c>
      <c r="I63" s="162">
        <v>-16</v>
      </c>
      <c r="J63" s="177">
        <v>0.4667039731393397</v>
      </c>
      <c r="K63" s="177">
        <v>0.39101497504159732</v>
      </c>
      <c r="L63" s="182">
        <v>7.5688998097742377E-2</v>
      </c>
    </row>
    <row r="64" spans="1:12" x14ac:dyDescent="0.4">
      <c r="A64" s="136" t="s">
        <v>98</v>
      </c>
      <c r="B64" s="389">
        <v>42142</v>
      </c>
      <c r="C64" s="389">
        <v>29429</v>
      </c>
      <c r="D64" s="168">
        <v>1.4319888545312447</v>
      </c>
      <c r="E64" s="166">
        <v>12713</v>
      </c>
      <c r="F64" s="389">
        <v>54516</v>
      </c>
      <c r="G64" s="389">
        <v>41418</v>
      </c>
      <c r="H64" s="168">
        <v>1.3162393162393162</v>
      </c>
      <c r="I64" s="169">
        <v>13098</v>
      </c>
      <c r="J64" s="168">
        <v>0.77302076454618829</v>
      </c>
      <c r="K64" s="168">
        <v>0.71053648172292239</v>
      </c>
      <c r="L64" s="184">
        <v>6.2484282823265902E-2</v>
      </c>
    </row>
    <row r="65" spans="1:12" x14ac:dyDescent="0.4">
      <c r="A65" s="227" t="s">
        <v>114</v>
      </c>
      <c r="B65" s="346">
        <v>16527</v>
      </c>
      <c r="C65" s="392">
        <v>16377</v>
      </c>
      <c r="D65" s="225">
        <v>1.0091591866642242</v>
      </c>
      <c r="E65" s="176">
        <v>150</v>
      </c>
      <c r="F65" s="346">
        <v>18054</v>
      </c>
      <c r="G65" s="392">
        <v>20178</v>
      </c>
      <c r="H65" s="225">
        <v>0.89473684210526316</v>
      </c>
      <c r="I65" s="224">
        <v>-2124</v>
      </c>
      <c r="J65" s="223">
        <v>0.91542040545031567</v>
      </c>
      <c r="K65" s="223">
        <v>0.811626523936961</v>
      </c>
      <c r="L65" s="222">
        <v>0.10379388151335467</v>
      </c>
    </row>
    <row r="66" spans="1:12" s="33" customFormat="1" x14ac:dyDescent="0.4">
      <c r="A66" s="61" t="s">
        <v>113</v>
      </c>
      <c r="B66" s="345">
        <v>9438</v>
      </c>
      <c r="C66" s="391">
        <v>7133</v>
      </c>
      <c r="D66" s="171">
        <v>1.3231459413991309</v>
      </c>
      <c r="E66" s="176">
        <v>2305</v>
      </c>
      <c r="F66" s="345">
        <v>15399</v>
      </c>
      <c r="G66" s="391">
        <v>10620</v>
      </c>
      <c r="H66" s="171">
        <v>1.45</v>
      </c>
      <c r="I66" s="161">
        <v>4779</v>
      </c>
      <c r="J66" s="217">
        <v>0.61289694135982853</v>
      </c>
      <c r="K66" s="217">
        <v>0.67165725047080982</v>
      </c>
      <c r="L66" s="216">
        <v>-5.876030911098129E-2</v>
      </c>
    </row>
    <row r="67" spans="1:12" s="33" customFormat="1" x14ac:dyDescent="0.4">
      <c r="A67" s="61" t="s">
        <v>97</v>
      </c>
      <c r="B67" s="345">
        <v>8916</v>
      </c>
      <c r="C67" s="391">
        <v>5919</v>
      </c>
      <c r="D67" s="171">
        <v>1.5063355296502787</v>
      </c>
      <c r="E67" s="176">
        <v>2997</v>
      </c>
      <c r="F67" s="345">
        <v>10620</v>
      </c>
      <c r="G67" s="391">
        <v>10620</v>
      </c>
      <c r="H67" s="171">
        <v>1</v>
      </c>
      <c r="I67" s="161">
        <v>0</v>
      </c>
      <c r="J67" s="217">
        <v>0.83954802259887007</v>
      </c>
      <c r="K67" s="217">
        <v>0.55734463276836155</v>
      </c>
      <c r="L67" s="216">
        <v>0.28220338983050852</v>
      </c>
    </row>
    <row r="68" spans="1:12" s="33" customFormat="1" x14ac:dyDescent="0.4">
      <c r="A68" s="61" t="s">
        <v>112</v>
      </c>
      <c r="B68" s="345"/>
      <c r="C68" s="391"/>
      <c r="D68" s="171" t="e">
        <v>#DIV/0!</v>
      </c>
      <c r="E68" s="176">
        <v>0</v>
      </c>
      <c r="F68" s="345"/>
      <c r="G68" s="391"/>
      <c r="H68" s="171" t="e">
        <v>#DIV/0!</v>
      </c>
      <c r="I68" s="161">
        <v>0</v>
      </c>
      <c r="J68" s="217" t="e">
        <v>#DIV/0!</v>
      </c>
      <c r="K68" s="217" t="e">
        <v>#DIV/0!</v>
      </c>
      <c r="L68" s="216" t="e">
        <v>#DIV/0!</v>
      </c>
    </row>
    <row r="69" spans="1:12" s="33" customFormat="1" x14ac:dyDescent="0.4">
      <c r="A69" s="42" t="s">
        <v>96</v>
      </c>
      <c r="B69" s="343">
        <v>7261</v>
      </c>
      <c r="C69" s="390"/>
      <c r="D69" s="171" t="e">
        <v>#DIV/0!</v>
      </c>
      <c r="E69" s="178">
        <v>7261</v>
      </c>
      <c r="F69" s="343">
        <v>10443</v>
      </c>
      <c r="G69" s="390"/>
      <c r="H69" s="171" t="e">
        <v>#DIV/0!</v>
      </c>
      <c r="I69" s="161">
        <v>10443</v>
      </c>
      <c r="J69" s="217">
        <v>0.69529828593316101</v>
      </c>
      <c r="K69" s="217" t="e">
        <v>#DIV/0!</v>
      </c>
      <c r="L69" s="216" t="e">
        <v>#DIV/0!</v>
      </c>
    </row>
    <row r="70" spans="1:12" s="33" customFormat="1" x14ac:dyDescent="0.4">
      <c r="A70" s="136" t="s">
        <v>111</v>
      </c>
      <c r="B70" s="389">
        <v>87</v>
      </c>
      <c r="C70" s="388">
        <v>128</v>
      </c>
      <c r="D70" s="168">
        <v>0.6796875</v>
      </c>
      <c r="E70" s="166">
        <v>-41</v>
      </c>
      <c r="F70" s="389">
        <v>207</v>
      </c>
      <c r="G70" s="388">
        <v>225</v>
      </c>
      <c r="H70" s="168">
        <v>0.92</v>
      </c>
      <c r="I70" s="169">
        <v>-18</v>
      </c>
      <c r="J70" s="168">
        <v>0.42028985507246375</v>
      </c>
      <c r="K70" s="168">
        <v>0.56888888888888889</v>
      </c>
      <c r="L70" s="184">
        <v>-0.14859903381642514</v>
      </c>
    </row>
    <row r="71" spans="1:12" s="33" customFormat="1" x14ac:dyDescent="0.4">
      <c r="A71" s="214" t="s">
        <v>110</v>
      </c>
      <c r="B71" s="387">
        <v>87</v>
      </c>
      <c r="C71" s="385">
        <v>128</v>
      </c>
      <c r="D71" s="194">
        <v>0.6796875</v>
      </c>
      <c r="E71" s="166">
        <v>-41</v>
      </c>
      <c r="F71" s="386">
        <v>207</v>
      </c>
      <c r="G71" s="385">
        <v>225</v>
      </c>
      <c r="H71" s="181">
        <v>0.92</v>
      </c>
      <c r="I71" s="166">
        <v>-18</v>
      </c>
      <c r="J71" s="210">
        <v>0.42028985507246375</v>
      </c>
      <c r="K71" s="210">
        <v>0.56888888888888889</v>
      </c>
      <c r="L71" s="209">
        <v>-0.14859903381642514</v>
      </c>
    </row>
    <row r="72" spans="1:12" x14ac:dyDescent="0.4">
      <c r="A72" s="33" t="s">
        <v>109</v>
      </c>
      <c r="C72" s="36"/>
      <c r="E72" s="88"/>
      <c r="G72" s="36"/>
      <c r="I72" s="88"/>
      <c r="K72" s="36"/>
    </row>
    <row r="73" spans="1:12" x14ac:dyDescent="0.4">
      <c r="A73" s="35" t="s">
        <v>108</v>
      </c>
    </row>
    <row r="74" spans="1:12" s="33" customFormat="1" x14ac:dyDescent="0.4">
      <c r="A74" s="33" t="s">
        <v>107</v>
      </c>
      <c r="B74" s="34"/>
      <c r="C74" s="34"/>
      <c r="F74" s="34"/>
      <c r="G74" s="34"/>
      <c r="J74" s="34"/>
      <c r="K74" s="34"/>
    </row>
    <row r="75" spans="1:12" x14ac:dyDescent="0.4">
      <c r="A75" s="33" t="s">
        <v>95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2011年6月月間航空旅客輸送実績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5"/>
  <sheetViews>
    <sheetView zoomScaleNormal="100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15.75" defaultRowHeight="10.5" x14ac:dyDescent="0.4"/>
  <cols>
    <col min="1" max="1" width="23.375" style="33" customWidth="1"/>
    <col min="2" max="3" width="11" style="34" customWidth="1"/>
    <col min="4" max="5" width="11.25" style="33" customWidth="1"/>
    <col min="6" max="7" width="11" style="34" customWidth="1"/>
    <col min="8" max="9" width="11.25" style="33" customWidth="1"/>
    <col min="10" max="11" width="11.25" style="34" customWidth="1"/>
    <col min="12" max="12" width="11.25" style="33" customWidth="1"/>
    <col min="13" max="13" width="9" style="33" customWidth="1"/>
    <col min="14" max="14" width="6.5" style="33" bestFit="1" customWidth="1"/>
    <col min="15" max="16384" width="15.75" style="33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６月(上旬)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x14ac:dyDescent="0.4">
      <c r="A4" s="685"/>
      <c r="B4" s="686" t="s">
        <v>194</v>
      </c>
      <c r="C4" s="687" t="s">
        <v>193</v>
      </c>
      <c r="D4" s="685" t="s">
        <v>93</v>
      </c>
      <c r="E4" s="685"/>
      <c r="F4" s="699" t="s">
        <v>194</v>
      </c>
      <c r="G4" s="699" t="s">
        <v>193</v>
      </c>
      <c r="H4" s="685" t="s">
        <v>93</v>
      </c>
      <c r="I4" s="685"/>
      <c r="J4" s="699" t="s">
        <v>194</v>
      </c>
      <c r="K4" s="699" t="s">
        <v>193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160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416">
        <v>108200</v>
      </c>
      <c r="C6" s="416">
        <v>118485</v>
      </c>
      <c r="D6" s="132">
        <v>0.91319576317677342</v>
      </c>
      <c r="E6" s="172">
        <v>-10285</v>
      </c>
      <c r="F6" s="416">
        <v>189794</v>
      </c>
      <c r="G6" s="416">
        <v>213336</v>
      </c>
      <c r="H6" s="132">
        <v>0.88964825439682005</v>
      </c>
      <c r="I6" s="172">
        <v>-23542</v>
      </c>
      <c r="J6" s="132">
        <v>0.57009178372340541</v>
      </c>
      <c r="K6" s="132">
        <v>0.55539149510631114</v>
      </c>
      <c r="L6" s="167">
        <v>1.470028861709427E-2</v>
      </c>
    </row>
    <row r="7" spans="1:12" s="35" customFormat="1" x14ac:dyDescent="0.4">
      <c r="A7" s="136" t="s">
        <v>90</v>
      </c>
      <c r="B7" s="416">
        <v>47233</v>
      </c>
      <c r="C7" s="416">
        <v>56589</v>
      </c>
      <c r="D7" s="132">
        <v>0.83466751488805246</v>
      </c>
      <c r="E7" s="172">
        <v>-9356</v>
      </c>
      <c r="F7" s="416">
        <v>75037</v>
      </c>
      <c r="G7" s="416">
        <v>101887</v>
      </c>
      <c r="H7" s="132">
        <v>0.73647275903697229</v>
      </c>
      <c r="I7" s="172">
        <v>-26850</v>
      </c>
      <c r="J7" s="132">
        <v>0.6294627983528126</v>
      </c>
      <c r="K7" s="132">
        <v>0.55540942416598782</v>
      </c>
      <c r="L7" s="167">
        <v>7.4053374186824783E-2</v>
      </c>
    </row>
    <row r="8" spans="1:12" x14ac:dyDescent="0.4">
      <c r="A8" s="160" t="s">
        <v>150</v>
      </c>
      <c r="B8" s="398">
        <v>31647</v>
      </c>
      <c r="C8" s="398">
        <v>47981</v>
      </c>
      <c r="D8" s="143">
        <v>0.6595735812092286</v>
      </c>
      <c r="E8" s="165">
        <v>-16334</v>
      </c>
      <c r="F8" s="398">
        <v>48892</v>
      </c>
      <c r="G8" s="398">
        <v>87432</v>
      </c>
      <c r="H8" s="143">
        <v>0.55920029279897521</v>
      </c>
      <c r="I8" s="165">
        <v>-38540</v>
      </c>
      <c r="J8" s="143">
        <v>0.64728380921214101</v>
      </c>
      <c r="K8" s="143">
        <v>0.54878076676731635</v>
      </c>
      <c r="L8" s="164">
        <v>9.8503042444824662E-2</v>
      </c>
    </row>
    <row r="9" spans="1:12" x14ac:dyDescent="0.4">
      <c r="A9" s="48" t="s">
        <v>86</v>
      </c>
      <c r="B9" s="417">
        <v>21050</v>
      </c>
      <c r="C9" s="417">
        <v>26444</v>
      </c>
      <c r="D9" s="64">
        <v>0.796021781878687</v>
      </c>
      <c r="E9" s="72">
        <v>-5394</v>
      </c>
      <c r="F9" s="417">
        <v>36527</v>
      </c>
      <c r="G9" s="417">
        <v>51491</v>
      </c>
      <c r="H9" s="64">
        <v>0.70938610630984056</v>
      </c>
      <c r="I9" s="72">
        <v>-14964</v>
      </c>
      <c r="J9" s="64">
        <v>0.57628603498781727</v>
      </c>
      <c r="K9" s="64">
        <v>0.5135654774620807</v>
      </c>
      <c r="L9" s="81">
        <v>6.2720557525736575E-2</v>
      </c>
    </row>
    <row r="10" spans="1:12" x14ac:dyDescent="0.4">
      <c r="A10" s="49" t="s">
        <v>89</v>
      </c>
      <c r="B10" s="406">
        <v>4675</v>
      </c>
      <c r="C10" s="406">
        <v>3273</v>
      </c>
      <c r="D10" s="44">
        <v>1.4283531927894897</v>
      </c>
      <c r="E10" s="45">
        <v>1402</v>
      </c>
      <c r="F10" s="406">
        <v>5000</v>
      </c>
      <c r="G10" s="406">
        <v>5000</v>
      </c>
      <c r="H10" s="44">
        <v>1</v>
      </c>
      <c r="I10" s="45">
        <v>0</v>
      </c>
      <c r="J10" s="44">
        <v>0.93500000000000005</v>
      </c>
      <c r="K10" s="44">
        <v>0.65459999999999996</v>
      </c>
      <c r="L10" s="43">
        <v>0.28040000000000009</v>
      </c>
    </row>
    <row r="11" spans="1:12" x14ac:dyDescent="0.4">
      <c r="A11" s="49" t="s">
        <v>124</v>
      </c>
      <c r="B11" s="406">
        <v>5122</v>
      </c>
      <c r="C11" s="406">
        <v>6853</v>
      </c>
      <c r="D11" s="44">
        <v>0.74740989347730924</v>
      </c>
      <c r="E11" s="45">
        <v>-1731</v>
      </c>
      <c r="F11" s="406">
        <v>5915</v>
      </c>
      <c r="G11" s="406">
        <v>10780</v>
      </c>
      <c r="H11" s="44">
        <v>0.54870129870129869</v>
      </c>
      <c r="I11" s="45">
        <v>-4865</v>
      </c>
      <c r="J11" s="44">
        <v>0.86593406593406597</v>
      </c>
      <c r="K11" s="44">
        <v>0.63571428571428568</v>
      </c>
      <c r="L11" s="43">
        <v>0.23021978021978029</v>
      </c>
    </row>
    <row r="12" spans="1:12" x14ac:dyDescent="0.4">
      <c r="A12" s="49" t="s">
        <v>84</v>
      </c>
      <c r="B12" s="406"/>
      <c r="C12" s="406">
        <v>4796</v>
      </c>
      <c r="D12" s="44">
        <v>0</v>
      </c>
      <c r="E12" s="45">
        <v>-4796</v>
      </c>
      <c r="F12" s="406"/>
      <c r="G12" s="406">
        <v>8688</v>
      </c>
      <c r="H12" s="44">
        <v>0</v>
      </c>
      <c r="I12" s="45">
        <v>-8688</v>
      </c>
      <c r="J12" s="44" t="e">
        <v>#DIV/0!</v>
      </c>
      <c r="K12" s="44">
        <v>0.55202578268876612</v>
      </c>
      <c r="L12" s="43" t="e">
        <v>#DIV/0!</v>
      </c>
    </row>
    <row r="13" spans="1:12" x14ac:dyDescent="0.4">
      <c r="A13" s="49" t="s">
        <v>85</v>
      </c>
      <c r="B13" s="406"/>
      <c r="C13" s="406">
        <v>5684</v>
      </c>
      <c r="D13" s="44">
        <v>0</v>
      </c>
      <c r="E13" s="45">
        <v>-5684</v>
      </c>
      <c r="F13" s="406"/>
      <c r="G13" s="406">
        <v>10130</v>
      </c>
      <c r="H13" s="44">
        <v>0</v>
      </c>
      <c r="I13" s="45">
        <v>-10130</v>
      </c>
      <c r="J13" s="44" t="e">
        <v>#DIV/0!</v>
      </c>
      <c r="K13" s="44">
        <v>0.56110562685093779</v>
      </c>
      <c r="L13" s="43" t="e">
        <v>#DIV/0!</v>
      </c>
    </row>
    <row r="14" spans="1:12" x14ac:dyDescent="0.4">
      <c r="A14" s="55" t="s">
        <v>149</v>
      </c>
      <c r="B14" s="409">
        <v>800</v>
      </c>
      <c r="C14" s="409">
        <v>931</v>
      </c>
      <c r="D14" s="58">
        <v>0.85929108485499461</v>
      </c>
      <c r="E14" s="59">
        <v>-131</v>
      </c>
      <c r="F14" s="409">
        <v>1450</v>
      </c>
      <c r="G14" s="409">
        <v>1343</v>
      </c>
      <c r="H14" s="58">
        <v>1.0796723752792257</v>
      </c>
      <c r="I14" s="59">
        <v>107</v>
      </c>
      <c r="J14" s="58">
        <v>0.55172413793103448</v>
      </c>
      <c r="K14" s="58">
        <v>0.69322412509307518</v>
      </c>
      <c r="L14" s="57">
        <v>-0.14149998716204071</v>
      </c>
    </row>
    <row r="15" spans="1:12" x14ac:dyDescent="0.4">
      <c r="A15" s="49" t="s">
        <v>148</v>
      </c>
      <c r="B15" s="406"/>
      <c r="C15" s="407"/>
      <c r="D15" s="44" t="e">
        <v>#DIV/0!</v>
      </c>
      <c r="E15" s="45">
        <v>0</v>
      </c>
      <c r="F15" s="406"/>
      <c r="G15" s="406"/>
      <c r="H15" s="44" t="e">
        <v>#DIV/0!</v>
      </c>
      <c r="I15" s="45">
        <v>0</v>
      </c>
      <c r="J15" s="44" t="e">
        <v>#DIV/0!</v>
      </c>
      <c r="K15" s="44" t="e">
        <v>#DIV/0!</v>
      </c>
      <c r="L15" s="43" t="e">
        <v>#DIV/0!</v>
      </c>
    </row>
    <row r="16" spans="1:12" x14ac:dyDescent="0.4">
      <c r="A16" s="61" t="s">
        <v>147</v>
      </c>
      <c r="B16" s="407"/>
      <c r="C16" s="407"/>
      <c r="D16" s="86" t="e">
        <v>#DIV/0!</v>
      </c>
      <c r="E16" s="45">
        <v>0</v>
      </c>
      <c r="F16" s="407"/>
      <c r="G16" s="407"/>
      <c r="H16" s="64" t="e">
        <v>#DIV/0!</v>
      </c>
      <c r="I16" s="72">
        <v>0</v>
      </c>
      <c r="J16" s="44" t="e">
        <v>#DIV/0!</v>
      </c>
      <c r="K16" s="44" t="e">
        <v>#DIV/0!</v>
      </c>
      <c r="L16" s="43" t="e">
        <v>#DIV/0!</v>
      </c>
    </row>
    <row r="17" spans="1:12" s="36" customFormat="1" x14ac:dyDescent="0.4">
      <c r="A17" s="61" t="s">
        <v>146</v>
      </c>
      <c r="B17" s="409"/>
      <c r="C17" s="409"/>
      <c r="D17" s="171" t="e">
        <v>#DIV/0!</v>
      </c>
      <c r="E17" s="161">
        <v>0</v>
      </c>
      <c r="F17" s="409"/>
      <c r="G17" s="409"/>
      <c r="H17" s="64" t="e">
        <v>#DIV/0!</v>
      </c>
      <c r="I17" s="161">
        <v>0</v>
      </c>
      <c r="J17" s="171" t="e">
        <v>#DIV/0!</v>
      </c>
      <c r="K17" s="171" t="e">
        <v>#DIV/0!</v>
      </c>
      <c r="L17" s="170" t="e">
        <v>#DIV/0!</v>
      </c>
    </row>
    <row r="18" spans="1:12" x14ac:dyDescent="0.4">
      <c r="A18" s="160" t="s">
        <v>145</v>
      </c>
      <c r="B18" s="398">
        <v>15220</v>
      </c>
      <c r="C18" s="398">
        <v>8247</v>
      </c>
      <c r="D18" s="143">
        <v>1.8455195828786226</v>
      </c>
      <c r="E18" s="165">
        <v>6973</v>
      </c>
      <c r="F18" s="398">
        <v>25255</v>
      </c>
      <c r="G18" s="398">
        <v>13675</v>
      </c>
      <c r="H18" s="143">
        <v>1.8468007312614259</v>
      </c>
      <c r="I18" s="165">
        <v>11580</v>
      </c>
      <c r="J18" s="143">
        <v>0.60265294001187886</v>
      </c>
      <c r="K18" s="143">
        <v>0.60307129798903103</v>
      </c>
      <c r="L18" s="164">
        <v>-4.1835797715217282E-4</v>
      </c>
    </row>
    <row r="19" spans="1:12" x14ac:dyDescent="0.4">
      <c r="A19" s="48" t="s">
        <v>144</v>
      </c>
      <c r="B19" s="440"/>
      <c r="C19" s="440"/>
      <c r="D19" s="44" t="e">
        <v>#DIV/0!</v>
      </c>
      <c r="E19" s="45">
        <v>0</v>
      </c>
      <c r="F19" s="440"/>
      <c r="G19" s="440"/>
      <c r="H19" s="64" t="e">
        <v>#DIV/0!</v>
      </c>
      <c r="I19" s="45">
        <v>0</v>
      </c>
      <c r="J19" s="44" t="e">
        <v>#DIV/0!</v>
      </c>
      <c r="K19" s="44" t="e">
        <v>#DIV/0!</v>
      </c>
      <c r="L19" s="81" t="e">
        <v>#DIV/0!</v>
      </c>
    </row>
    <row r="20" spans="1:12" x14ac:dyDescent="0.4">
      <c r="A20" s="49" t="s">
        <v>124</v>
      </c>
      <c r="B20" s="407"/>
      <c r="C20" s="407"/>
      <c r="D20" s="44" t="e">
        <v>#DIV/0!</v>
      </c>
      <c r="E20" s="45">
        <v>0</v>
      </c>
      <c r="F20" s="407"/>
      <c r="G20" s="407"/>
      <c r="H20" s="44" t="e">
        <v>#DIV/0!</v>
      </c>
      <c r="I20" s="45">
        <v>0</v>
      </c>
      <c r="J20" s="58" t="e">
        <v>#DIV/0!</v>
      </c>
      <c r="K20" s="44" t="e">
        <v>#DIV/0!</v>
      </c>
      <c r="L20" s="43" t="e">
        <v>#DIV/0!</v>
      </c>
    </row>
    <row r="21" spans="1:12" x14ac:dyDescent="0.4">
      <c r="A21" s="49" t="s">
        <v>113</v>
      </c>
      <c r="B21" s="407">
        <v>5053</v>
      </c>
      <c r="C21" s="407">
        <v>797</v>
      </c>
      <c r="D21" s="44">
        <v>6.3400250941028862</v>
      </c>
      <c r="E21" s="45">
        <v>4256</v>
      </c>
      <c r="F21" s="407">
        <v>8740</v>
      </c>
      <c r="G21" s="407">
        <v>1450</v>
      </c>
      <c r="H21" s="58">
        <v>6.0275862068965518</v>
      </c>
      <c r="I21" s="45">
        <v>7290</v>
      </c>
      <c r="J21" s="44">
        <v>0.57814645308924484</v>
      </c>
      <c r="K21" s="44">
        <v>0.54965517241379314</v>
      </c>
      <c r="L21" s="43">
        <v>2.8491280675451702E-2</v>
      </c>
    </row>
    <row r="22" spans="1:12" x14ac:dyDescent="0.4">
      <c r="A22" s="49" t="s">
        <v>143</v>
      </c>
      <c r="B22" s="407">
        <v>1591</v>
      </c>
      <c r="C22" s="407">
        <v>1778</v>
      </c>
      <c r="D22" s="44">
        <v>0.89482564679415078</v>
      </c>
      <c r="E22" s="45">
        <v>-187</v>
      </c>
      <c r="F22" s="407">
        <v>2965</v>
      </c>
      <c r="G22" s="407">
        <v>2965</v>
      </c>
      <c r="H22" s="44">
        <v>1</v>
      </c>
      <c r="I22" s="45">
        <v>0</v>
      </c>
      <c r="J22" s="44">
        <v>0.53659359190556488</v>
      </c>
      <c r="K22" s="44">
        <v>0.59966273187183816</v>
      </c>
      <c r="L22" s="43">
        <v>-6.306913996627328E-2</v>
      </c>
    </row>
    <row r="23" spans="1:12" x14ac:dyDescent="0.4">
      <c r="A23" s="49" t="s">
        <v>142</v>
      </c>
      <c r="B23" s="438">
        <v>1156</v>
      </c>
      <c r="C23" s="438">
        <v>1245</v>
      </c>
      <c r="D23" s="44">
        <v>0.92851405622489958</v>
      </c>
      <c r="E23" s="59">
        <v>-89</v>
      </c>
      <c r="F23" s="438">
        <v>1455</v>
      </c>
      <c r="G23" s="438">
        <v>1500</v>
      </c>
      <c r="H23" s="58">
        <v>0.97</v>
      </c>
      <c r="I23" s="59">
        <v>-45</v>
      </c>
      <c r="J23" s="58">
        <v>0.79450171821305837</v>
      </c>
      <c r="K23" s="44">
        <v>0.83</v>
      </c>
      <c r="L23" s="57">
        <v>-3.5498281786941588E-2</v>
      </c>
    </row>
    <row r="24" spans="1:12" x14ac:dyDescent="0.4">
      <c r="A24" s="61" t="s">
        <v>141</v>
      </c>
      <c r="B24" s="407"/>
      <c r="C24" s="407"/>
      <c r="D24" s="44" t="e">
        <v>#DIV/0!</v>
      </c>
      <c r="E24" s="45">
        <v>0</v>
      </c>
      <c r="F24" s="407"/>
      <c r="G24" s="407"/>
      <c r="H24" s="44" t="e">
        <v>#DIV/0!</v>
      </c>
      <c r="I24" s="45">
        <v>0</v>
      </c>
      <c r="J24" s="44" t="e">
        <v>#DIV/0!</v>
      </c>
      <c r="K24" s="44" t="e">
        <v>#DIV/0!</v>
      </c>
      <c r="L24" s="43" t="e">
        <v>#DIV/0!</v>
      </c>
    </row>
    <row r="25" spans="1:12" x14ac:dyDescent="0.4">
      <c r="A25" s="61" t="s">
        <v>140</v>
      </c>
      <c r="B25" s="407">
        <v>681</v>
      </c>
      <c r="C25" s="407">
        <v>1087</v>
      </c>
      <c r="D25" s="44">
        <v>0.62649494020239194</v>
      </c>
      <c r="E25" s="45">
        <v>-406</v>
      </c>
      <c r="F25" s="407">
        <v>1485</v>
      </c>
      <c r="G25" s="407">
        <v>1485</v>
      </c>
      <c r="H25" s="44">
        <v>1</v>
      </c>
      <c r="I25" s="45">
        <v>0</v>
      </c>
      <c r="J25" s="44">
        <v>0.4585858585858586</v>
      </c>
      <c r="K25" s="44">
        <v>0.73198653198653196</v>
      </c>
      <c r="L25" s="43">
        <v>-0.27340067340067337</v>
      </c>
    </row>
    <row r="26" spans="1:12" x14ac:dyDescent="0.4">
      <c r="A26" s="49" t="s">
        <v>139</v>
      </c>
      <c r="B26" s="407"/>
      <c r="C26" s="407"/>
      <c r="D26" s="44" t="e">
        <v>#DIV/0!</v>
      </c>
      <c r="E26" s="45">
        <v>0</v>
      </c>
      <c r="F26" s="407"/>
      <c r="G26" s="407"/>
      <c r="H26" s="44" t="e">
        <v>#DIV/0!</v>
      </c>
      <c r="I26" s="45">
        <v>0</v>
      </c>
      <c r="J26" s="44" t="e">
        <v>#DIV/0!</v>
      </c>
      <c r="K26" s="44" t="e">
        <v>#DIV/0!</v>
      </c>
      <c r="L26" s="43" t="e">
        <v>#DIV/0!</v>
      </c>
    </row>
    <row r="27" spans="1:12" x14ac:dyDescent="0.4">
      <c r="A27" s="49" t="s">
        <v>138</v>
      </c>
      <c r="B27" s="440">
        <v>819</v>
      </c>
      <c r="C27" s="440">
        <v>665</v>
      </c>
      <c r="D27" s="44">
        <v>1.2315789473684211</v>
      </c>
      <c r="E27" s="45">
        <v>154</v>
      </c>
      <c r="F27" s="440">
        <v>1495</v>
      </c>
      <c r="G27" s="440">
        <v>1495</v>
      </c>
      <c r="H27" s="44">
        <v>1</v>
      </c>
      <c r="I27" s="45">
        <v>0</v>
      </c>
      <c r="J27" s="44">
        <v>0.54782608695652169</v>
      </c>
      <c r="K27" s="44">
        <v>0.44481605351170567</v>
      </c>
      <c r="L27" s="43">
        <v>0.10301003344481602</v>
      </c>
    </row>
    <row r="28" spans="1:12" x14ac:dyDescent="0.4">
      <c r="A28" s="49" t="s">
        <v>137</v>
      </c>
      <c r="B28" s="438"/>
      <c r="C28" s="438">
        <v>698</v>
      </c>
      <c r="D28" s="44">
        <v>0</v>
      </c>
      <c r="E28" s="59">
        <v>-698</v>
      </c>
      <c r="F28" s="438"/>
      <c r="G28" s="438">
        <v>1500</v>
      </c>
      <c r="H28" s="58">
        <v>0</v>
      </c>
      <c r="I28" s="59">
        <v>-1500</v>
      </c>
      <c r="J28" s="58" t="e">
        <v>#DIV/0!</v>
      </c>
      <c r="K28" s="44">
        <v>0.46533333333333332</v>
      </c>
      <c r="L28" s="57" t="e">
        <v>#DIV/0!</v>
      </c>
    </row>
    <row r="29" spans="1:12" x14ac:dyDescent="0.4">
      <c r="A29" s="61" t="s">
        <v>136</v>
      </c>
      <c r="B29" s="407"/>
      <c r="C29" s="407"/>
      <c r="D29" s="44" t="e">
        <v>#DIV/0!</v>
      </c>
      <c r="E29" s="45">
        <v>0</v>
      </c>
      <c r="F29" s="407"/>
      <c r="G29" s="407"/>
      <c r="H29" s="44" t="e">
        <v>#DIV/0!</v>
      </c>
      <c r="I29" s="45">
        <v>0</v>
      </c>
      <c r="J29" s="44" t="e">
        <v>#DIV/0!</v>
      </c>
      <c r="K29" s="44" t="e">
        <v>#DIV/0!</v>
      </c>
      <c r="L29" s="43" t="e">
        <v>#DIV/0!</v>
      </c>
    </row>
    <row r="30" spans="1:12" x14ac:dyDescent="0.4">
      <c r="A30" s="49" t="s">
        <v>135</v>
      </c>
      <c r="B30" s="407">
        <v>1270</v>
      </c>
      <c r="C30" s="407">
        <v>864</v>
      </c>
      <c r="D30" s="44">
        <v>1.4699074074074074</v>
      </c>
      <c r="E30" s="45">
        <v>406</v>
      </c>
      <c r="F30" s="407">
        <v>1790</v>
      </c>
      <c r="G30" s="407">
        <v>1490</v>
      </c>
      <c r="H30" s="44">
        <v>1.2013422818791946</v>
      </c>
      <c r="I30" s="45">
        <v>300</v>
      </c>
      <c r="J30" s="44">
        <v>0.70949720670391059</v>
      </c>
      <c r="K30" s="44">
        <v>0.57986577181208054</v>
      </c>
      <c r="L30" s="43">
        <v>0.12963143489183004</v>
      </c>
    </row>
    <row r="31" spans="1:12" x14ac:dyDescent="0.4">
      <c r="A31" s="61" t="s">
        <v>134</v>
      </c>
      <c r="B31" s="438"/>
      <c r="C31" s="438"/>
      <c r="D31" s="44" t="e">
        <v>#DIV/0!</v>
      </c>
      <c r="E31" s="59">
        <v>0</v>
      </c>
      <c r="F31" s="438"/>
      <c r="G31" s="438"/>
      <c r="H31" s="58" t="e">
        <v>#DIV/0!</v>
      </c>
      <c r="I31" s="59">
        <v>0</v>
      </c>
      <c r="J31" s="58" t="e">
        <v>#DIV/0!</v>
      </c>
      <c r="K31" s="44" t="e">
        <v>#DIV/0!</v>
      </c>
      <c r="L31" s="57" t="e">
        <v>#DIV/0!</v>
      </c>
    </row>
    <row r="32" spans="1:12" x14ac:dyDescent="0.4">
      <c r="A32" s="61" t="s">
        <v>133</v>
      </c>
      <c r="B32" s="438">
        <v>824</v>
      </c>
      <c r="C32" s="438">
        <v>1113</v>
      </c>
      <c r="D32" s="58">
        <v>0.74034141958670263</v>
      </c>
      <c r="E32" s="59">
        <v>-289</v>
      </c>
      <c r="F32" s="438">
        <v>1495</v>
      </c>
      <c r="G32" s="438">
        <v>1790</v>
      </c>
      <c r="H32" s="58">
        <v>0.83519553072625696</v>
      </c>
      <c r="I32" s="59">
        <v>-295</v>
      </c>
      <c r="J32" s="58">
        <v>0.55117056856187296</v>
      </c>
      <c r="K32" s="58">
        <v>0.62178770949720674</v>
      </c>
      <c r="L32" s="57">
        <v>-7.0617140935333778E-2</v>
      </c>
    </row>
    <row r="33" spans="1:64" x14ac:dyDescent="0.4">
      <c r="A33" s="49" t="s">
        <v>132</v>
      </c>
      <c r="B33" s="407"/>
      <c r="C33" s="407"/>
      <c r="D33" s="44" t="e">
        <v>#DIV/0!</v>
      </c>
      <c r="E33" s="45">
        <v>0</v>
      </c>
      <c r="F33" s="407"/>
      <c r="G33" s="407"/>
      <c r="H33" s="44" t="e">
        <v>#DIV/0!</v>
      </c>
      <c r="I33" s="45">
        <v>0</v>
      </c>
      <c r="J33" s="44" t="e">
        <v>#DIV/0!</v>
      </c>
      <c r="K33" s="44" t="e">
        <v>#DIV/0!</v>
      </c>
      <c r="L33" s="43" t="e">
        <v>#DIV/0!</v>
      </c>
    </row>
    <row r="34" spans="1:64" x14ac:dyDescent="0.4">
      <c r="A34" s="61" t="s">
        <v>88</v>
      </c>
      <c r="B34" s="438"/>
      <c r="C34" s="438"/>
      <c r="D34" s="58" t="e">
        <v>#DIV/0!</v>
      </c>
      <c r="E34" s="59">
        <v>0</v>
      </c>
      <c r="F34" s="438"/>
      <c r="G34" s="438"/>
      <c r="H34" s="58" t="e">
        <v>#DIV/0!</v>
      </c>
      <c r="I34" s="59">
        <v>0</v>
      </c>
      <c r="J34" s="58" t="e">
        <v>#DIV/0!</v>
      </c>
      <c r="K34" s="58" t="e">
        <v>#DIV/0!</v>
      </c>
      <c r="L34" s="57" t="e">
        <v>#DIV/0!</v>
      </c>
    </row>
    <row r="35" spans="1:64" x14ac:dyDescent="0.4">
      <c r="A35" s="42" t="s">
        <v>131</v>
      </c>
      <c r="B35" s="401">
        <v>3826</v>
      </c>
      <c r="C35" s="401"/>
      <c r="D35" s="58" t="e">
        <v>#DIV/0!</v>
      </c>
      <c r="E35" s="59">
        <v>3826</v>
      </c>
      <c r="F35" s="401">
        <v>5830</v>
      </c>
      <c r="G35" s="401"/>
      <c r="H35" s="58" t="e">
        <v>#DIV/0!</v>
      </c>
      <c r="I35" s="59">
        <v>5830</v>
      </c>
      <c r="J35" s="58">
        <v>0.65626072041166383</v>
      </c>
      <c r="K35" s="58" t="e">
        <v>#DIV/0!</v>
      </c>
      <c r="L35" s="57" t="e">
        <v>#DIV/0!</v>
      </c>
    </row>
    <row r="36" spans="1:64" x14ac:dyDescent="0.4">
      <c r="A36" s="160" t="s">
        <v>130</v>
      </c>
      <c r="B36" s="398">
        <v>366</v>
      </c>
      <c r="C36" s="398">
        <v>361</v>
      </c>
      <c r="D36" s="143">
        <v>1.0138504155124655</v>
      </c>
      <c r="E36" s="165">
        <v>5</v>
      </c>
      <c r="F36" s="398">
        <v>890</v>
      </c>
      <c r="G36" s="398">
        <v>780</v>
      </c>
      <c r="H36" s="143">
        <v>1.141025641025641</v>
      </c>
      <c r="I36" s="165">
        <v>110</v>
      </c>
      <c r="J36" s="143">
        <v>0.41123595505617977</v>
      </c>
      <c r="K36" s="143">
        <v>0.46282051282051284</v>
      </c>
      <c r="L36" s="164">
        <v>-5.1584557764333072E-2</v>
      </c>
    </row>
    <row r="37" spans="1:64" x14ac:dyDescent="0.4">
      <c r="A37" s="48" t="s">
        <v>129</v>
      </c>
      <c r="B37" s="440">
        <v>242</v>
      </c>
      <c r="C37" s="440">
        <v>199</v>
      </c>
      <c r="D37" s="64">
        <v>1.2160804020100502</v>
      </c>
      <c r="E37" s="72">
        <v>43</v>
      </c>
      <c r="F37" s="440">
        <v>478</v>
      </c>
      <c r="G37" s="440">
        <v>390</v>
      </c>
      <c r="H37" s="64">
        <v>1.2256410256410257</v>
      </c>
      <c r="I37" s="72">
        <v>88</v>
      </c>
      <c r="J37" s="64">
        <v>0.50627615062761511</v>
      </c>
      <c r="K37" s="64">
        <v>0.51025641025641022</v>
      </c>
      <c r="L37" s="81">
        <v>-3.9802596287951131E-3</v>
      </c>
    </row>
    <row r="38" spans="1:64" x14ac:dyDescent="0.4">
      <c r="A38" s="49" t="s">
        <v>128</v>
      </c>
      <c r="B38" s="407">
        <v>124</v>
      </c>
      <c r="C38" s="407">
        <v>162</v>
      </c>
      <c r="D38" s="44">
        <v>0.76543209876543206</v>
      </c>
      <c r="E38" s="45">
        <v>-38</v>
      </c>
      <c r="F38" s="407">
        <v>412</v>
      </c>
      <c r="G38" s="407">
        <v>390</v>
      </c>
      <c r="H38" s="44">
        <v>1.0564102564102564</v>
      </c>
      <c r="I38" s="45">
        <v>22</v>
      </c>
      <c r="J38" s="44">
        <v>0.30097087378640774</v>
      </c>
      <c r="K38" s="44">
        <v>0.41538461538461541</v>
      </c>
      <c r="L38" s="43">
        <v>-0.11441374159820766</v>
      </c>
    </row>
    <row r="39" spans="1:64" s="80" customFormat="1" x14ac:dyDescent="0.4">
      <c r="A39" s="136" t="s">
        <v>87</v>
      </c>
      <c r="B39" s="416">
        <v>60967</v>
      </c>
      <c r="C39" s="416">
        <v>61896</v>
      </c>
      <c r="D39" s="168">
        <v>0.98499095256559388</v>
      </c>
      <c r="E39" s="169">
        <v>-929</v>
      </c>
      <c r="F39" s="416">
        <v>114757</v>
      </c>
      <c r="G39" s="416">
        <v>111449</v>
      </c>
      <c r="H39" s="168">
        <v>1.029681737835243</v>
      </c>
      <c r="I39" s="169">
        <v>3308</v>
      </c>
      <c r="J39" s="168">
        <v>0.53127042359071774</v>
      </c>
      <c r="K39" s="168">
        <v>0.55537510430780002</v>
      </c>
      <c r="L39" s="184">
        <v>-2.4104680717082272E-2</v>
      </c>
    </row>
    <row r="40" spans="1:64" s="35" customFormat="1" x14ac:dyDescent="0.4">
      <c r="A40" s="160" t="s">
        <v>127</v>
      </c>
      <c r="B40" s="416">
        <v>60420</v>
      </c>
      <c r="C40" s="416">
        <v>61383</v>
      </c>
      <c r="D40" s="132">
        <v>0.98431161722300964</v>
      </c>
      <c r="E40" s="172">
        <v>-963</v>
      </c>
      <c r="F40" s="416">
        <v>113259</v>
      </c>
      <c r="G40" s="416">
        <v>109951</v>
      </c>
      <c r="H40" s="132">
        <v>1.0300861292757684</v>
      </c>
      <c r="I40" s="172">
        <v>3308</v>
      </c>
      <c r="J40" s="132">
        <v>0.53346753900352295</v>
      </c>
      <c r="K40" s="132">
        <v>0.55827595929095686</v>
      </c>
      <c r="L40" s="167">
        <v>-2.4808420287433908E-2</v>
      </c>
    </row>
    <row r="41" spans="1:64" x14ac:dyDescent="0.4">
      <c r="A41" s="49" t="s">
        <v>86</v>
      </c>
      <c r="B41" s="413">
        <v>21520</v>
      </c>
      <c r="C41" s="437">
        <v>22533</v>
      </c>
      <c r="D41" s="51">
        <v>0.95504371366440333</v>
      </c>
      <c r="E41" s="59">
        <v>-1013</v>
      </c>
      <c r="F41" s="413">
        <v>39603</v>
      </c>
      <c r="G41" s="407">
        <v>41750</v>
      </c>
      <c r="H41" s="58">
        <v>0.94857485029940125</v>
      </c>
      <c r="I41" s="68">
        <v>-2147</v>
      </c>
      <c r="J41" s="44">
        <v>0.54339317728454917</v>
      </c>
      <c r="K41" s="44">
        <v>0.53971257485029944</v>
      </c>
      <c r="L41" s="66">
        <v>3.6806024342497246E-3</v>
      </c>
    </row>
    <row r="42" spans="1:64" x14ac:dyDescent="0.4">
      <c r="A42" s="49" t="s">
        <v>126</v>
      </c>
      <c r="B42" s="406">
        <v>1633</v>
      </c>
      <c r="C42" s="441">
        <v>1696</v>
      </c>
      <c r="D42" s="64">
        <v>0.96285377358490565</v>
      </c>
      <c r="E42" s="59">
        <v>-63</v>
      </c>
      <c r="F42" s="406">
        <v>2700</v>
      </c>
      <c r="G42" s="439">
        <v>2700</v>
      </c>
      <c r="H42" s="58">
        <v>1</v>
      </c>
      <c r="I42" s="68">
        <v>0</v>
      </c>
      <c r="J42" s="44">
        <v>0.60481481481481481</v>
      </c>
      <c r="K42" s="44">
        <v>0.62814814814814812</v>
      </c>
      <c r="L42" s="66">
        <v>-2.3333333333333317E-2</v>
      </c>
    </row>
    <row r="43" spans="1:64" x14ac:dyDescent="0.4">
      <c r="A43" s="49" t="s">
        <v>125</v>
      </c>
      <c r="B43" s="406">
        <v>3863</v>
      </c>
      <c r="C43" s="439">
        <v>3325</v>
      </c>
      <c r="D43" s="64">
        <v>1.1618045112781954</v>
      </c>
      <c r="E43" s="59">
        <v>538</v>
      </c>
      <c r="F43" s="406">
        <v>5140</v>
      </c>
      <c r="G43" s="439">
        <v>5140</v>
      </c>
      <c r="H43" s="70">
        <v>1</v>
      </c>
      <c r="I43" s="68">
        <v>0</v>
      </c>
      <c r="J43" s="44">
        <v>0.75155642023346303</v>
      </c>
      <c r="K43" s="44">
        <v>0.64688715953307396</v>
      </c>
      <c r="L43" s="66">
        <v>0.10466926070038907</v>
      </c>
    </row>
    <row r="44" spans="1:64" x14ac:dyDescent="0.4">
      <c r="A44" s="61" t="s">
        <v>124</v>
      </c>
      <c r="B44" s="406">
        <v>9098</v>
      </c>
      <c r="C44" s="439">
        <v>5009</v>
      </c>
      <c r="D44" s="67">
        <v>1.8163306049111598</v>
      </c>
      <c r="E44" s="68">
        <v>4089</v>
      </c>
      <c r="F44" s="406">
        <v>14900</v>
      </c>
      <c r="G44" s="443">
        <v>9435</v>
      </c>
      <c r="H44" s="70">
        <v>1.5792262851086381</v>
      </c>
      <c r="I44" s="75">
        <v>5465</v>
      </c>
      <c r="J44" s="67">
        <v>0.61060402684563764</v>
      </c>
      <c r="K44" s="67">
        <v>0.53089560148383674</v>
      </c>
      <c r="L44" s="77">
        <v>7.9708425361800894E-2</v>
      </c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</row>
    <row r="45" spans="1:64" s="76" customFormat="1" x14ac:dyDescent="0.4">
      <c r="A45" s="61" t="s">
        <v>123</v>
      </c>
      <c r="B45" s="406">
        <v>4004</v>
      </c>
      <c r="C45" s="442">
        <v>3772</v>
      </c>
      <c r="D45" s="67">
        <v>1.0615058324496289</v>
      </c>
      <c r="E45" s="68">
        <v>232</v>
      </c>
      <c r="F45" s="406">
        <v>7054</v>
      </c>
      <c r="G45" s="439">
        <v>7060</v>
      </c>
      <c r="H45" s="70">
        <v>0.99915014164305949</v>
      </c>
      <c r="I45" s="75">
        <v>-6</v>
      </c>
      <c r="J45" s="67">
        <v>0.56762120782534731</v>
      </c>
      <c r="K45" s="78">
        <v>0.53427762039660054</v>
      </c>
      <c r="L45" s="77">
        <v>3.3343587428746768E-2</v>
      </c>
    </row>
    <row r="46" spans="1:64" x14ac:dyDescent="0.4">
      <c r="A46" s="49" t="s">
        <v>84</v>
      </c>
      <c r="B46" s="406">
        <v>8087</v>
      </c>
      <c r="C46" s="439">
        <v>10075</v>
      </c>
      <c r="D46" s="69">
        <v>0.80267990074441686</v>
      </c>
      <c r="E46" s="73">
        <v>-1988</v>
      </c>
      <c r="F46" s="406">
        <v>19704</v>
      </c>
      <c r="G46" s="441">
        <v>17434</v>
      </c>
      <c r="H46" s="67">
        <v>1.1302053458758747</v>
      </c>
      <c r="I46" s="68">
        <v>2270</v>
      </c>
      <c r="J46" s="69">
        <v>0.41042427933414533</v>
      </c>
      <c r="K46" s="67">
        <v>0.57789377079270388</v>
      </c>
      <c r="L46" s="66">
        <v>-0.16746949145855855</v>
      </c>
    </row>
    <row r="47" spans="1:64" x14ac:dyDescent="0.4">
      <c r="A47" s="49" t="s">
        <v>85</v>
      </c>
      <c r="B47" s="412">
        <v>5574</v>
      </c>
      <c r="C47" s="407">
        <v>6669</v>
      </c>
      <c r="D47" s="69">
        <v>0.83580746738641476</v>
      </c>
      <c r="E47" s="75">
        <v>-1095</v>
      </c>
      <c r="F47" s="412">
        <v>11144</v>
      </c>
      <c r="G47" s="407">
        <v>9723</v>
      </c>
      <c r="H47" s="67">
        <v>1.1461483081353492</v>
      </c>
      <c r="I47" s="68">
        <v>1421</v>
      </c>
      <c r="J47" s="67">
        <v>0.50017946877243358</v>
      </c>
      <c r="K47" s="67">
        <v>0.6858994137611848</v>
      </c>
      <c r="L47" s="66">
        <v>-0.18571994498875122</v>
      </c>
    </row>
    <row r="48" spans="1:64" x14ac:dyDescent="0.4">
      <c r="A48" s="49" t="s">
        <v>83</v>
      </c>
      <c r="B48" s="411"/>
      <c r="C48" s="407">
        <v>1383</v>
      </c>
      <c r="D48" s="69">
        <v>0</v>
      </c>
      <c r="E48" s="68">
        <v>-1383</v>
      </c>
      <c r="F48" s="411"/>
      <c r="G48" s="407">
        <v>2700</v>
      </c>
      <c r="H48" s="58">
        <v>0</v>
      </c>
      <c r="I48" s="45">
        <v>-2700</v>
      </c>
      <c r="J48" s="44" t="e">
        <v>#DIV/0!</v>
      </c>
      <c r="K48" s="67">
        <v>0.51222222222222225</v>
      </c>
      <c r="L48" s="66" t="e">
        <v>#DIV/0!</v>
      </c>
    </row>
    <row r="49" spans="1:12" x14ac:dyDescent="0.4">
      <c r="A49" s="49" t="s">
        <v>122</v>
      </c>
      <c r="B49" s="406"/>
      <c r="C49" s="440"/>
      <c r="D49" s="64" t="e">
        <v>#DIV/0!</v>
      </c>
      <c r="E49" s="59">
        <v>0</v>
      </c>
      <c r="F49" s="406"/>
      <c r="G49" s="439"/>
      <c r="H49" s="58" t="e">
        <v>#DIV/0!</v>
      </c>
      <c r="I49" s="45">
        <v>0</v>
      </c>
      <c r="J49" s="44" t="e">
        <v>#DIV/0!</v>
      </c>
      <c r="K49" s="44" t="e">
        <v>#DIV/0!</v>
      </c>
      <c r="L49" s="43" t="e">
        <v>#DIV/0!</v>
      </c>
    </row>
    <row r="50" spans="1:12" x14ac:dyDescent="0.4">
      <c r="A50" s="49" t="s">
        <v>121</v>
      </c>
      <c r="B50" s="409">
        <v>733</v>
      </c>
      <c r="C50" s="440">
        <v>677</v>
      </c>
      <c r="D50" s="69">
        <v>1.0827178729689808</v>
      </c>
      <c r="E50" s="68">
        <v>56</v>
      </c>
      <c r="F50" s="409">
        <v>1254</v>
      </c>
      <c r="G50" s="439">
        <v>1200</v>
      </c>
      <c r="H50" s="58">
        <v>1.0449999999999999</v>
      </c>
      <c r="I50" s="45">
        <v>54</v>
      </c>
      <c r="J50" s="44">
        <v>0.58452950558213712</v>
      </c>
      <c r="K50" s="67">
        <v>0.56416666666666671</v>
      </c>
      <c r="L50" s="66">
        <v>2.0362838915470416E-2</v>
      </c>
    </row>
    <row r="51" spans="1:12" x14ac:dyDescent="0.4">
      <c r="A51" s="49" t="s">
        <v>82</v>
      </c>
      <c r="B51" s="409">
        <v>1197</v>
      </c>
      <c r="C51" s="407">
        <v>1345</v>
      </c>
      <c r="D51" s="64">
        <v>0.88996282527881043</v>
      </c>
      <c r="E51" s="59">
        <v>-148</v>
      </c>
      <c r="F51" s="409">
        <v>1660</v>
      </c>
      <c r="G51" s="407">
        <v>2835</v>
      </c>
      <c r="H51" s="58">
        <v>0.58553791887125217</v>
      </c>
      <c r="I51" s="45">
        <v>-1175</v>
      </c>
      <c r="J51" s="44">
        <v>0.72108433734939759</v>
      </c>
      <c r="K51" s="44">
        <v>0.47442680776014107</v>
      </c>
      <c r="L51" s="43">
        <v>0.24665752958925652</v>
      </c>
    </row>
    <row r="52" spans="1:12" x14ac:dyDescent="0.4">
      <c r="A52" s="61" t="s">
        <v>80</v>
      </c>
      <c r="B52" s="406">
        <v>483</v>
      </c>
      <c r="C52" s="438">
        <v>639</v>
      </c>
      <c r="D52" s="64">
        <v>0.755868544600939</v>
      </c>
      <c r="E52" s="59">
        <v>-156</v>
      </c>
      <c r="F52" s="406">
        <v>1200</v>
      </c>
      <c r="G52" s="438">
        <v>1200</v>
      </c>
      <c r="H52" s="58">
        <v>1</v>
      </c>
      <c r="I52" s="45">
        <v>0</v>
      </c>
      <c r="J52" s="44">
        <v>0.40250000000000002</v>
      </c>
      <c r="K52" s="58">
        <v>0.53249999999999997</v>
      </c>
      <c r="L52" s="57">
        <v>-0.13</v>
      </c>
    </row>
    <row r="53" spans="1:12" x14ac:dyDescent="0.4">
      <c r="A53" s="49" t="s">
        <v>81</v>
      </c>
      <c r="B53" s="406">
        <v>1950</v>
      </c>
      <c r="C53" s="407">
        <v>1236</v>
      </c>
      <c r="D53" s="64">
        <v>1.5776699029126213</v>
      </c>
      <c r="E53" s="45">
        <v>714</v>
      </c>
      <c r="F53" s="406">
        <v>2835</v>
      </c>
      <c r="G53" s="407">
        <v>2700</v>
      </c>
      <c r="H53" s="44">
        <v>1.05</v>
      </c>
      <c r="I53" s="45">
        <v>135</v>
      </c>
      <c r="J53" s="44">
        <v>0.68783068783068779</v>
      </c>
      <c r="K53" s="44">
        <v>0.45777777777777778</v>
      </c>
      <c r="L53" s="43">
        <v>0.23005291005291001</v>
      </c>
    </row>
    <row r="54" spans="1:12" x14ac:dyDescent="0.4">
      <c r="A54" s="49" t="s">
        <v>77</v>
      </c>
      <c r="B54" s="406">
        <v>1338</v>
      </c>
      <c r="C54" s="407">
        <v>1975</v>
      </c>
      <c r="D54" s="64">
        <v>0.67746835443037978</v>
      </c>
      <c r="E54" s="45">
        <v>-637</v>
      </c>
      <c r="F54" s="406">
        <v>3667</v>
      </c>
      <c r="G54" s="407">
        <v>3674</v>
      </c>
      <c r="H54" s="44">
        <v>0.9980947196516059</v>
      </c>
      <c r="I54" s="45">
        <v>-7</v>
      </c>
      <c r="J54" s="44">
        <v>0.36487592037087535</v>
      </c>
      <c r="K54" s="44">
        <v>0.53756124115405557</v>
      </c>
      <c r="L54" s="43">
        <v>-0.17268532078318022</v>
      </c>
    </row>
    <row r="55" spans="1:12" x14ac:dyDescent="0.4">
      <c r="A55" s="49" t="s">
        <v>79</v>
      </c>
      <c r="B55" s="406">
        <v>377</v>
      </c>
      <c r="C55" s="407">
        <v>466</v>
      </c>
      <c r="D55" s="64">
        <v>0.80901287553648071</v>
      </c>
      <c r="E55" s="45">
        <v>-89</v>
      </c>
      <c r="F55" s="406">
        <v>1200</v>
      </c>
      <c r="G55" s="407">
        <v>1200</v>
      </c>
      <c r="H55" s="44">
        <v>1</v>
      </c>
      <c r="I55" s="45">
        <v>0</v>
      </c>
      <c r="J55" s="44">
        <v>0.31416666666666665</v>
      </c>
      <c r="K55" s="44">
        <v>0.38833333333333331</v>
      </c>
      <c r="L55" s="43">
        <v>-7.4166666666666659E-2</v>
      </c>
    </row>
    <row r="56" spans="1:12" x14ac:dyDescent="0.4">
      <c r="A56" s="49" t="s">
        <v>78</v>
      </c>
      <c r="B56" s="409">
        <v>563</v>
      </c>
      <c r="C56" s="438">
        <v>583</v>
      </c>
      <c r="D56" s="86">
        <v>0.96569468267581471</v>
      </c>
      <c r="E56" s="59">
        <v>-20</v>
      </c>
      <c r="F56" s="409">
        <v>1198</v>
      </c>
      <c r="G56" s="438">
        <v>1200</v>
      </c>
      <c r="H56" s="58">
        <v>0.99833333333333329</v>
      </c>
      <c r="I56" s="59">
        <v>-2</v>
      </c>
      <c r="J56" s="58">
        <v>0.46994991652754592</v>
      </c>
      <c r="K56" s="58">
        <v>0.48583333333333334</v>
      </c>
      <c r="L56" s="57">
        <v>-1.588341680578742E-2</v>
      </c>
    </row>
    <row r="57" spans="1:12" x14ac:dyDescent="0.4">
      <c r="A57" s="55" t="s">
        <v>120</v>
      </c>
      <c r="B57" s="409"/>
      <c r="C57" s="438"/>
      <c r="D57" s="58" t="e">
        <v>#DIV/0!</v>
      </c>
      <c r="E57" s="59">
        <v>0</v>
      </c>
      <c r="F57" s="409"/>
      <c r="G57" s="438"/>
      <c r="H57" s="58" t="e">
        <v>#DIV/0!</v>
      </c>
      <c r="I57" s="59">
        <v>0</v>
      </c>
      <c r="J57" s="58" t="e">
        <v>#DIV/0!</v>
      </c>
      <c r="K57" s="58" t="e">
        <v>#DIV/0!</v>
      </c>
      <c r="L57" s="57" t="e">
        <v>#DIV/0!</v>
      </c>
    </row>
    <row r="58" spans="1:12" x14ac:dyDescent="0.4">
      <c r="A58" s="42" t="s">
        <v>119</v>
      </c>
      <c r="B58" s="400"/>
      <c r="C58" s="401"/>
      <c r="D58" s="38" t="e">
        <v>#DIV/0!</v>
      </c>
      <c r="E58" s="39">
        <v>0</v>
      </c>
      <c r="F58" s="400"/>
      <c r="G58" s="401"/>
      <c r="H58" s="38" t="e">
        <v>#DIV/0!</v>
      </c>
      <c r="I58" s="39">
        <v>0</v>
      </c>
      <c r="J58" s="38" t="e">
        <v>#DIV/0!</v>
      </c>
      <c r="K58" s="38" t="e">
        <v>#DIV/0!</v>
      </c>
      <c r="L58" s="37" t="e">
        <v>#DIV/0!</v>
      </c>
    </row>
    <row r="59" spans="1:12" s="36" customFormat="1" x14ac:dyDescent="0.4">
      <c r="A59" s="160" t="s">
        <v>118</v>
      </c>
      <c r="B59" s="398">
        <v>547</v>
      </c>
      <c r="C59" s="398">
        <v>513</v>
      </c>
      <c r="D59" s="143">
        <v>1.0662768031189085</v>
      </c>
      <c r="E59" s="166">
        <v>34</v>
      </c>
      <c r="F59" s="398">
        <v>1498</v>
      </c>
      <c r="G59" s="398">
        <v>1498</v>
      </c>
      <c r="H59" s="143">
        <v>1</v>
      </c>
      <c r="I59" s="165">
        <v>0</v>
      </c>
      <c r="J59" s="143">
        <v>0.36515353805073431</v>
      </c>
      <c r="K59" s="143">
        <v>0.342456608811749</v>
      </c>
      <c r="L59" s="164">
        <v>2.2696929238985308E-2</v>
      </c>
    </row>
    <row r="60" spans="1:12" s="36" customFormat="1" x14ac:dyDescent="0.4">
      <c r="A60" s="55" t="s">
        <v>76</v>
      </c>
      <c r="B60" s="437">
        <v>140</v>
      </c>
      <c r="C60" s="437">
        <v>155</v>
      </c>
      <c r="D60" s="51">
        <v>0.90322580645161288</v>
      </c>
      <c r="E60" s="163">
        <v>-15</v>
      </c>
      <c r="F60" s="437">
        <v>300</v>
      </c>
      <c r="G60" s="437">
        <v>300</v>
      </c>
      <c r="H60" s="51">
        <v>1</v>
      </c>
      <c r="I60" s="52">
        <v>0</v>
      </c>
      <c r="J60" s="51">
        <v>0.46666666666666667</v>
      </c>
      <c r="K60" s="51">
        <v>0.51666666666666672</v>
      </c>
      <c r="L60" s="50">
        <v>-0.05</v>
      </c>
    </row>
    <row r="61" spans="1:12" s="36" customFormat="1" x14ac:dyDescent="0.4">
      <c r="A61" s="49" t="s">
        <v>117</v>
      </c>
      <c r="B61" s="407">
        <v>123</v>
      </c>
      <c r="C61" s="407">
        <v>102</v>
      </c>
      <c r="D61" s="44">
        <v>1.2058823529411764</v>
      </c>
      <c r="E61" s="162">
        <v>21</v>
      </c>
      <c r="F61" s="407">
        <v>300</v>
      </c>
      <c r="G61" s="407">
        <v>300</v>
      </c>
      <c r="H61" s="44">
        <v>1</v>
      </c>
      <c r="I61" s="45">
        <v>0</v>
      </c>
      <c r="J61" s="44">
        <v>0.41</v>
      </c>
      <c r="K61" s="44">
        <v>0.34</v>
      </c>
      <c r="L61" s="43">
        <v>6.9999999999999951E-2</v>
      </c>
    </row>
    <row r="62" spans="1:12" s="36" customFormat="1" x14ac:dyDescent="0.4">
      <c r="A62" s="48" t="s">
        <v>116</v>
      </c>
      <c r="B62" s="407">
        <v>70</v>
      </c>
      <c r="C62" s="406">
        <v>65</v>
      </c>
      <c r="D62" s="44">
        <v>1.0769230769230769</v>
      </c>
      <c r="E62" s="162">
        <v>5</v>
      </c>
      <c r="F62" s="406">
        <v>300</v>
      </c>
      <c r="G62" s="407">
        <v>300</v>
      </c>
      <c r="H62" s="44">
        <v>1</v>
      </c>
      <c r="I62" s="45">
        <v>0</v>
      </c>
      <c r="J62" s="44">
        <v>0.23333333333333334</v>
      </c>
      <c r="K62" s="44">
        <v>0.21666666666666667</v>
      </c>
      <c r="L62" s="43">
        <v>1.6666666666666663E-2</v>
      </c>
    </row>
    <row r="63" spans="1:12" s="36" customFormat="1" x14ac:dyDescent="0.4">
      <c r="A63" s="42" t="s">
        <v>115</v>
      </c>
      <c r="B63" s="401">
        <v>214</v>
      </c>
      <c r="C63" s="400">
        <v>191</v>
      </c>
      <c r="D63" s="38">
        <v>1.1204188481675392</v>
      </c>
      <c r="E63" s="137">
        <v>23</v>
      </c>
      <c r="F63" s="400">
        <v>598</v>
      </c>
      <c r="G63" s="401">
        <v>598</v>
      </c>
      <c r="H63" s="38">
        <v>1</v>
      </c>
      <c r="I63" s="39">
        <v>0</v>
      </c>
      <c r="J63" s="38">
        <v>0.35785953177257523</v>
      </c>
      <c r="K63" s="38">
        <v>0.3193979933110368</v>
      </c>
      <c r="L63" s="37">
        <v>3.8461538461538436E-2</v>
      </c>
    </row>
    <row r="64" spans="1:12" x14ac:dyDescent="0.4">
      <c r="A64" s="136" t="s">
        <v>98</v>
      </c>
      <c r="B64" s="435"/>
      <c r="C64" s="435"/>
      <c r="D64" s="275"/>
      <c r="E64" s="436"/>
      <c r="F64" s="435"/>
      <c r="G64" s="435"/>
      <c r="H64" s="275"/>
      <c r="I64" s="276"/>
      <c r="J64" s="275"/>
      <c r="K64" s="275"/>
      <c r="L64" s="274"/>
    </row>
    <row r="65" spans="1:12" x14ac:dyDescent="0.4">
      <c r="A65" s="227" t="s">
        <v>114</v>
      </c>
      <c r="B65" s="433"/>
      <c r="C65" s="432"/>
      <c r="D65" s="271"/>
      <c r="E65" s="434"/>
      <c r="F65" s="433"/>
      <c r="G65" s="432"/>
      <c r="H65" s="271"/>
      <c r="I65" s="270"/>
      <c r="J65" s="269"/>
      <c r="K65" s="269"/>
      <c r="L65" s="268"/>
    </row>
    <row r="66" spans="1:12" x14ac:dyDescent="0.4">
      <c r="A66" s="61" t="s">
        <v>113</v>
      </c>
      <c r="B66" s="431"/>
      <c r="C66" s="430"/>
      <c r="D66" s="265"/>
      <c r="E66" s="429"/>
      <c r="F66" s="431"/>
      <c r="G66" s="430"/>
      <c r="H66" s="265"/>
      <c r="I66" s="264"/>
      <c r="J66" s="263"/>
      <c r="K66" s="263"/>
      <c r="L66" s="262"/>
    </row>
    <row r="67" spans="1:12" x14ac:dyDescent="0.4">
      <c r="A67" s="61" t="s">
        <v>97</v>
      </c>
      <c r="B67" s="431"/>
      <c r="C67" s="430"/>
      <c r="D67" s="265"/>
      <c r="E67" s="429"/>
      <c r="F67" s="431"/>
      <c r="G67" s="430"/>
      <c r="H67" s="265"/>
      <c r="I67" s="264"/>
      <c r="J67" s="263"/>
      <c r="K67" s="263"/>
      <c r="L67" s="262"/>
    </row>
    <row r="68" spans="1:12" x14ac:dyDescent="0.4">
      <c r="A68" s="61" t="s">
        <v>112</v>
      </c>
      <c r="B68" s="431"/>
      <c r="C68" s="430"/>
      <c r="D68" s="265"/>
      <c r="E68" s="429"/>
      <c r="F68" s="431"/>
      <c r="G68" s="430"/>
      <c r="H68" s="265"/>
      <c r="I68" s="264"/>
      <c r="J68" s="263"/>
      <c r="K68" s="263"/>
      <c r="L68" s="262"/>
    </row>
    <row r="69" spans="1:12" x14ac:dyDescent="0.4">
      <c r="A69" s="42" t="s">
        <v>96</v>
      </c>
      <c r="B69" s="428"/>
      <c r="C69" s="427"/>
      <c r="D69" s="265"/>
      <c r="E69" s="429"/>
      <c r="F69" s="428"/>
      <c r="G69" s="427"/>
      <c r="H69" s="265"/>
      <c r="I69" s="264">
        <v>0</v>
      </c>
      <c r="J69" s="263"/>
      <c r="K69" s="263"/>
      <c r="L69" s="262"/>
    </row>
    <row r="70" spans="1:12" x14ac:dyDescent="0.4">
      <c r="A70" s="136" t="s">
        <v>111</v>
      </c>
      <c r="B70" s="424"/>
      <c r="C70" s="423"/>
      <c r="D70" s="252"/>
      <c r="E70" s="425"/>
      <c r="F70" s="424"/>
      <c r="G70" s="423"/>
      <c r="H70" s="252"/>
      <c r="I70" s="251"/>
      <c r="J70" s="250"/>
      <c r="K70" s="250"/>
      <c r="L70" s="249"/>
    </row>
    <row r="71" spans="1:12" x14ac:dyDescent="0.4">
      <c r="A71" s="214" t="s">
        <v>110</v>
      </c>
      <c r="B71" s="426"/>
      <c r="C71" s="423"/>
      <c r="D71" s="252"/>
      <c r="E71" s="425"/>
      <c r="F71" s="424"/>
      <c r="G71" s="423"/>
      <c r="H71" s="252"/>
      <c r="I71" s="251"/>
      <c r="J71" s="250"/>
      <c r="K71" s="250"/>
      <c r="L71" s="249"/>
    </row>
    <row r="72" spans="1:12" x14ac:dyDescent="0.4">
      <c r="A72" s="33" t="s">
        <v>109</v>
      </c>
      <c r="C72" s="33"/>
      <c r="E72" s="34"/>
      <c r="G72" s="33"/>
      <c r="I72" s="34"/>
      <c r="K72" s="33"/>
    </row>
    <row r="73" spans="1:12" x14ac:dyDescent="0.4">
      <c r="A73" s="35" t="s">
        <v>108</v>
      </c>
      <c r="C73" s="33"/>
      <c r="E73" s="34"/>
      <c r="G73" s="33"/>
      <c r="I73" s="34"/>
      <c r="K73" s="33"/>
    </row>
    <row r="74" spans="1:12" x14ac:dyDescent="0.4">
      <c r="A74" s="33" t="s">
        <v>107</v>
      </c>
    </row>
    <row r="75" spans="1:12" x14ac:dyDescent="0.4">
      <c r="A75" s="33" t="s">
        <v>156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2011年6月上旬航空旅客輸送実績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Normal="100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６月(中旬)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2" t="s">
        <v>94</v>
      </c>
      <c r="C2" s="770"/>
      <c r="D2" s="770"/>
      <c r="E2" s="771"/>
      <c r="F2" s="772" t="s">
        <v>155</v>
      </c>
      <c r="G2" s="770"/>
      <c r="H2" s="770"/>
      <c r="I2" s="771"/>
      <c r="J2" s="772" t="s">
        <v>154</v>
      </c>
      <c r="K2" s="770"/>
      <c r="L2" s="771"/>
    </row>
    <row r="3" spans="1:12" x14ac:dyDescent="0.4">
      <c r="A3" s="685"/>
      <c r="B3" s="689"/>
      <c r="C3" s="690"/>
      <c r="D3" s="690"/>
      <c r="E3" s="691"/>
      <c r="F3" s="689"/>
      <c r="G3" s="690"/>
      <c r="H3" s="690"/>
      <c r="I3" s="691"/>
      <c r="J3" s="689"/>
      <c r="K3" s="690"/>
      <c r="L3" s="691"/>
    </row>
    <row r="4" spans="1:12" x14ac:dyDescent="0.4">
      <c r="A4" s="685"/>
      <c r="B4" s="686" t="s">
        <v>196</v>
      </c>
      <c r="C4" s="687" t="s">
        <v>195</v>
      </c>
      <c r="D4" s="692" t="s">
        <v>93</v>
      </c>
      <c r="E4" s="692"/>
      <c r="F4" s="693" t="s">
        <v>196</v>
      </c>
      <c r="G4" s="693" t="s">
        <v>195</v>
      </c>
      <c r="H4" s="692" t="s">
        <v>93</v>
      </c>
      <c r="I4" s="692"/>
      <c r="J4" s="693" t="s">
        <v>196</v>
      </c>
      <c r="K4" s="693" t="s">
        <v>195</v>
      </c>
      <c r="L4" s="694" t="s">
        <v>91</v>
      </c>
    </row>
    <row r="5" spans="1:12" s="107" customFormat="1" x14ac:dyDescent="0.4">
      <c r="A5" s="685"/>
      <c r="B5" s="686"/>
      <c r="C5" s="688"/>
      <c r="D5" s="248" t="s">
        <v>92</v>
      </c>
      <c r="E5" s="248" t="s">
        <v>91</v>
      </c>
      <c r="F5" s="693"/>
      <c r="G5" s="693"/>
      <c r="H5" s="248" t="s">
        <v>92</v>
      </c>
      <c r="I5" s="248" t="s">
        <v>91</v>
      </c>
      <c r="J5" s="693"/>
      <c r="K5" s="693"/>
      <c r="L5" s="695"/>
    </row>
    <row r="6" spans="1:12" s="80" customFormat="1" x14ac:dyDescent="0.4">
      <c r="A6" s="136" t="s">
        <v>151</v>
      </c>
      <c r="B6" s="388">
        <v>109884</v>
      </c>
      <c r="C6" s="388">
        <v>134432</v>
      </c>
      <c r="D6" s="168">
        <v>0.81739466793620563</v>
      </c>
      <c r="E6" s="169">
        <v>-24548</v>
      </c>
      <c r="F6" s="388">
        <v>188688</v>
      </c>
      <c r="G6" s="388">
        <v>213897</v>
      </c>
      <c r="H6" s="168">
        <v>0.88214420959620754</v>
      </c>
      <c r="I6" s="169">
        <v>-25209</v>
      </c>
      <c r="J6" s="168">
        <v>0.58235817858051386</v>
      </c>
      <c r="K6" s="168">
        <v>0.62848941312874884</v>
      </c>
      <c r="L6" s="184">
        <v>-4.6131234548234978E-2</v>
      </c>
    </row>
    <row r="7" spans="1:12" s="80" customFormat="1" x14ac:dyDescent="0.4">
      <c r="A7" s="136" t="s">
        <v>90</v>
      </c>
      <c r="B7" s="388">
        <v>48337</v>
      </c>
      <c r="C7" s="388">
        <v>61445</v>
      </c>
      <c r="D7" s="168">
        <v>0.78667100659126044</v>
      </c>
      <c r="E7" s="169">
        <v>-13108</v>
      </c>
      <c r="F7" s="388">
        <v>73828</v>
      </c>
      <c r="G7" s="388">
        <v>101364</v>
      </c>
      <c r="H7" s="168">
        <v>0.72834536916459491</v>
      </c>
      <c r="I7" s="169">
        <v>-27536</v>
      </c>
      <c r="J7" s="168">
        <v>0.6547244947716313</v>
      </c>
      <c r="K7" s="168">
        <v>0.60618168185943733</v>
      </c>
      <c r="L7" s="184">
        <v>4.8542812912193978E-2</v>
      </c>
    </row>
    <row r="8" spans="1:12" x14ac:dyDescent="0.4">
      <c r="A8" s="160" t="s">
        <v>150</v>
      </c>
      <c r="B8" s="418">
        <v>31526</v>
      </c>
      <c r="C8" s="418">
        <v>51917</v>
      </c>
      <c r="D8" s="181">
        <v>0.60723847679950693</v>
      </c>
      <c r="E8" s="166">
        <v>-20391</v>
      </c>
      <c r="F8" s="418">
        <v>48294</v>
      </c>
      <c r="G8" s="418">
        <v>86808</v>
      </c>
      <c r="H8" s="181">
        <v>0.55633121371302185</v>
      </c>
      <c r="I8" s="166">
        <v>-38514</v>
      </c>
      <c r="J8" s="181">
        <v>0.65279330765726595</v>
      </c>
      <c r="K8" s="181">
        <v>0.59806699843332412</v>
      </c>
      <c r="L8" s="180">
        <v>5.4726309223941838E-2</v>
      </c>
    </row>
    <row r="9" spans="1:12" x14ac:dyDescent="0.4">
      <c r="A9" s="48" t="s">
        <v>86</v>
      </c>
      <c r="B9" s="422">
        <v>22726</v>
      </c>
      <c r="C9" s="422">
        <v>29981</v>
      </c>
      <c r="D9" s="175">
        <v>0.75801340849204502</v>
      </c>
      <c r="E9" s="176">
        <v>-7255</v>
      </c>
      <c r="F9" s="422">
        <v>36144</v>
      </c>
      <c r="G9" s="422">
        <v>51459</v>
      </c>
      <c r="H9" s="175">
        <v>0.70238442254999123</v>
      </c>
      <c r="I9" s="176">
        <v>-15315</v>
      </c>
      <c r="J9" s="175">
        <v>0.62876272687029655</v>
      </c>
      <c r="K9" s="175">
        <v>0.58261917254513307</v>
      </c>
      <c r="L9" s="174">
        <v>4.6143554325163483E-2</v>
      </c>
    </row>
    <row r="10" spans="1:12" x14ac:dyDescent="0.4">
      <c r="A10" s="49" t="s">
        <v>89</v>
      </c>
      <c r="B10" s="422">
        <v>3734</v>
      </c>
      <c r="C10" s="422">
        <v>3621</v>
      </c>
      <c r="D10" s="177">
        <v>1.0312068489367578</v>
      </c>
      <c r="E10" s="162">
        <v>113</v>
      </c>
      <c r="F10" s="422">
        <v>5000</v>
      </c>
      <c r="G10" s="422">
        <v>5000</v>
      </c>
      <c r="H10" s="177">
        <v>1</v>
      </c>
      <c r="I10" s="162">
        <v>0</v>
      </c>
      <c r="J10" s="177">
        <v>0.74680000000000002</v>
      </c>
      <c r="K10" s="177">
        <v>0.72419999999999995</v>
      </c>
      <c r="L10" s="182">
        <v>2.2600000000000064E-2</v>
      </c>
    </row>
    <row r="11" spans="1:12" x14ac:dyDescent="0.4">
      <c r="A11" s="49" t="s">
        <v>124</v>
      </c>
      <c r="B11" s="422">
        <v>4241</v>
      </c>
      <c r="C11" s="422">
        <v>7147</v>
      </c>
      <c r="D11" s="177">
        <v>0.59339583041835731</v>
      </c>
      <c r="E11" s="162">
        <v>-2906</v>
      </c>
      <c r="F11" s="422">
        <v>5700</v>
      </c>
      <c r="G11" s="422">
        <v>10800</v>
      </c>
      <c r="H11" s="177">
        <v>0.52777777777777779</v>
      </c>
      <c r="I11" s="162">
        <v>-5100</v>
      </c>
      <c r="J11" s="177">
        <v>0.74403508771929827</v>
      </c>
      <c r="K11" s="177">
        <v>0.66175925925925927</v>
      </c>
      <c r="L11" s="182">
        <v>8.2275828460039002E-2</v>
      </c>
    </row>
    <row r="12" spans="1:12" x14ac:dyDescent="0.4">
      <c r="A12" s="49" t="s">
        <v>84</v>
      </c>
      <c r="B12" s="422"/>
      <c r="C12" s="422">
        <v>5113</v>
      </c>
      <c r="D12" s="177">
        <v>0</v>
      </c>
      <c r="E12" s="162">
        <v>-5113</v>
      </c>
      <c r="F12" s="422"/>
      <c r="G12" s="422">
        <v>9159</v>
      </c>
      <c r="H12" s="177">
        <v>0</v>
      </c>
      <c r="I12" s="162">
        <v>-9159</v>
      </c>
      <c r="J12" s="177" t="e">
        <v>#DIV/0!</v>
      </c>
      <c r="K12" s="177">
        <v>0.55824871710885471</v>
      </c>
      <c r="L12" s="182" t="e">
        <v>#DIV/0!</v>
      </c>
    </row>
    <row r="13" spans="1:12" x14ac:dyDescent="0.4">
      <c r="A13" s="49" t="s">
        <v>85</v>
      </c>
      <c r="B13" s="422"/>
      <c r="C13" s="422">
        <v>5185</v>
      </c>
      <c r="D13" s="177">
        <v>0</v>
      </c>
      <c r="E13" s="162">
        <v>-5185</v>
      </c>
      <c r="F13" s="422"/>
      <c r="G13" s="422">
        <v>9050</v>
      </c>
      <c r="H13" s="177">
        <v>0</v>
      </c>
      <c r="I13" s="162">
        <v>-9050</v>
      </c>
      <c r="J13" s="177" t="e">
        <v>#DIV/0!</v>
      </c>
      <c r="K13" s="177">
        <v>0.57292817679558006</v>
      </c>
      <c r="L13" s="182" t="e">
        <v>#DIV/0!</v>
      </c>
    </row>
    <row r="14" spans="1:12" x14ac:dyDescent="0.4">
      <c r="A14" s="55" t="s">
        <v>149</v>
      </c>
      <c r="B14" s="461">
        <v>825</v>
      </c>
      <c r="C14" s="461">
        <v>870</v>
      </c>
      <c r="D14" s="171">
        <v>0.94827586206896552</v>
      </c>
      <c r="E14" s="161">
        <v>-45</v>
      </c>
      <c r="F14" s="461">
        <v>1450</v>
      </c>
      <c r="G14" s="461">
        <v>1340</v>
      </c>
      <c r="H14" s="171">
        <v>1.0820895522388059</v>
      </c>
      <c r="I14" s="161">
        <v>110</v>
      </c>
      <c r="J14" s="171">
        <v>0.56896551724137934</v>
      </c>
      <c r="K14" s="171">
        <v>0.64925373134328357</v>
      </c>
      <c r="L14" s="170">
        <v>-8.0288214101904232E-2</v>
      </c>
    </row>
    <row r="15" spans="1:12" x14ac:dyDescent="0.4">
      <c r="A15" s="49" t="s">
        <v>148</v>
      </c>
      <c r="B15" s="421"/>
      <c r="C15" s="421"/>
      <c r="D15" s="177" t="e">
        <v>#DIV/0!</v>
      </c>
      <c r="E15" s="162">
        <v>0</v>
      </c>
      <c r="F15" s="421"/>
      <c r="G15" s="421"/>
      <c r="H15" s="177" t="e">
        <v>#DIV/0!</v>
      </c>
      <c r="I15" s="162">
        <v>0</v>
      </c>
      <c r="J15" s="177" t="e">
        <v>#DIV/0!</v>
      </c>
      <c r="K15" s="177" t="e">
        <v>#DIV/0!</v>
      </c>
      <c r="L15" s="182" t="e">
        <v>#DIV/0!</v>
      </c>
    </row>
    <row r="16" spans="1:12" x14ac:dyDescent="0.4">
      <c r="A16" s="61" t="s">
        <v>147</v>
      </c>
      <c r="B16" s="422"/>
      <c r="C16" s="422"/>
      <c r="D16" s="177" t="e">
        <v>#DIV/0!</v>
      </c>
      <c r="E16" s="162">
        <v>0</v>
      </c>
      <c r="F16" s="422"/>
      <c r="G16" s="422"/>
      <c r="H16" s="175" t="e">
        <v>#DIV/0!</v>
      </c>
      <c r="I16" s="176">
        <v>0</v>
      </c>
      <c r="J16" s="179" t="e">
        <v>#DIV/0!</v>
      </c>
      <c r="K16" s="179" t="e">
        <v>#DIV/0!</v>
      </c>
      <c r="L16" s="170" t="e">
        <v>#DIV/0!</v>
      </c>
    </row>
    <row r="17" spans="1:12" x14ac:dyDescent="0.4">
      <c r="A17" s="61" t="s">
        <v>146</v>
      </c>
      <c r="B17" s="461"/>
      <c r="C17" s="461"/>
      <c r="D17" s="179" t="e">
        <v>#DIV/0!</v>
      </c>
      <c r="E17" s="161">
        <v>0</v>
      </c>
      <c r="F17" s="461"/>
      <c r="G17" s="461"/>
      <c r="H17" s="179" t="e">
        <v>#DIV/0!</v>
      </c>
      <c r="I17" s="178">
        <v>0</v>
      </c>
      <c r="J17" s="171" t="e">
        <v>#DIV/0!</v>
      </c>
      <c r="K17" s="171" t="e">
        <v>#DIV/0!</v>
      </c>
      <c r="L17" s="170" t="e">
        <v>#DIV/0!</v>
      </c>
    </row>
    <row r="18" spans="1:12" x14ac:dyDescent="0.4">
      <c r="A18" s="160" t="s">
        <v>145</v>
      </c>
      <c r="B18" s="418">
        <v>16306</v>
      </c>
      <c r="C18" s="418">
        <v>8897</v>
      </c>
      <c r="D18" s="181">
        <v>1.8327526132404182</v>
      </c>
      <c r="E18" s="166">
        <v>7409</v>
      </c>
      <c r="F18" s="418">
        <v>24655</v>
      </c>
      <c r="G18" s="418">
        <v>13375</v>
      </c>
      <c r="H18" s="181">
        <v>1.8433644859813083</v>
      </c>
      <c r="I18" s="166">
        <v>11280</v>
      </c>
      <c r="J18" s="181">
        <v>0.66136686270533362</v>
      </c>
      <c r="K18" s="181">
        <v>0.665196261682243</v>
      </c>
      <c r="L18" s="180">
        <v>-3.8293989769093706E-3</v>
      </c>
    </row>
    <row r="19" spans="1:12" x14ac:dyDescent="0.4">
      <c r="A19" s="48" t="s">
        <v>144</v>
      </c>
      <c r="B19" s="405"/>
      <c r="C19" s="422"/>
      <c r="D19" s="175" t="e">
        <v>#DIV/0!</v>
      </c>
      <c r="E19" s="176">
        <v>0</v>
      </c>
      <c r="F19" s="422"/>
      <c r="G19" s="410"/>
      <c r="H19" s="175" t="e">
        <v>#DIV/0!</v>
      </c>
      <c r="I19" s="176">
        <v>0</v>
      </c>
      <c r="J19" s="175" t="e">
        <v>#DIV/0!</v>
      </c>
      <c r="K19" s="175" t="e">
        <v>#DIV/0!</v>
      </c>
      <c r="L19" s="174" t="e">
        <v>#DIV/0!</v>
      </c>
    </row>
    <row r="20" spans="1:12" x14ac:dyDescent="0.4">
      <c r="A20" s="49" t="s">
        <v>124</v>
      </c>
      <c r="B20" s="462"/>
      <c r="C20" s="422"/>
      <c r="D20" s="177" t="e">
        <v>#DIV/0!</v>
      </c>
      <c r="E20" s="162">
        <v>0</v>
      </c>
      <c r="F20" s="422"/>
      <c r="G20" s="410"/>
      <c r="H20" s="177" t="e">
        <v>#DIV/0!</v>
      </c>
      <c r="I20" s="162">
        <v>0</v>
      </c>
      <c r="J20" s="177" t="e">
        <v>#DIV/0!</v>
      </c>
      <c r="K20" s="177" t="e">
        <v>#DIV/0!</v>
      </c>
      <c r="L20" s="182" t="e">
        <v>#DIV/0!</v>
      </c>
    </row>
    <row r="21" spans="1:12" x14ac:dyDescent="0.4">
      <c r="A21" s="49" t="s">
        <v>113</v>
      </c>
      <c r="B21" s="405">
        <v>5311</v>
      </c>
      <c r="C21" s="422">
        <v>877</v>
      </c>
      <c r="D21" s="177">
        <v>6.0558722919042189</v>
      </c>
      <c r="E21" s="162">
        <v>4434</v>
      </c>
      <c r="F21" s="422">
        <v>8735</v>
      </c>
      <c r="G21" s="410">
        <v>1450</v>
      </c>
      <c r="H21" s="177">
        <v>6.0241379310344829</v>
      </c>
      <c r="I21" s="162">
        <v>7285</v>
      </c>
      <c r="J21" s="177">
        <v>0.60801373783629076</v>
      </c>
      <c r="K21" s="177">
        <v>0.60482758620689658</v>
      </c>
      <c r="L21" s="182">
        <v>3.1861516293941738E-3</v>
      </c>
    </row>
    <row r="22" spans="1:12" x14ac:dyDescent="0.4">
      <c r="A22" s="49" t="s">
        <v>143</v>
      </c>
      <c r="B22" s="405">
        <v>2065</v>
      </c>
      <c r="C22" s="422">
        <v>1945</v>
      </c>
      <c r="D22" s="177">
        <v>1.0616966580976863</v>
      </c>
      <c r="E22" s="162">
        <v>120</v>
      </c>
      <c r="F22" s="422">
        <v>2960</v>
      </c>
      <c r="G22" s="410">
        <v>2985</v>
      </c>
      <c r="H22" s="177">
        <v>0.99162479061976549</v>
      </c>
      <c r="I22" s="162">
        <v>-25</v>
      </c>
      <c r="J22" s="177">
        <v>0.69763513513513509</v>
      </c>
      <c r="K22" s="177">
        <v>0.65159128978224456</v>
      </c>
      <c r="L22" s="182">
        <v>4.6043845352890522E-2</v>
      </c>
    </row>
    <row r="23" spans="1:12" x14ac:dyDescent="0.4">
      <c r="A23" s="49" t="s">
        <v>142</v>
      </c>
      <c r="B23" s="408">
        <v>1260</v>
      </c>
      <c r="C23" s="422">
        <v>1302</v>
      </c>
      <c r="D23" s="171">
        <v>0.967741935483871</v>
      </c>
      <c r="E23" s="161">
        <v>-42</v>
      </c>
      <c r="F23" s="422">
        <v>1450</v>
      </c>
      <c r="G23" s="410">
        <v>1485</v>
      </c>
      <c r="H23" s="171">
        <v>0.97643097643097643</v>
      </c>
      <c r="I23" s="161">
        <v>-35</v>
      </c>
      <c r="J23" s="171">
        <v>0.86896551724137927</v>
      </c>
      <c r="K23" s="171">
        <v>0.87676767676767675</v>
      </c>
      <c r="L23" s="170">
        <v>-7.8021595262974808E-3</v>
      </c>
    </row>
    <row r="24" spans="1:12" x14ac:dyDescent="0.4">
      <c r="A24" s="61" t="s">
        <v>141</v>
      </c>
      <c r="B24" s="405"/>
      <c r="C24" s="422"/>
      <c r="D24" s="177" t="e">
        <v>#DIV/0!</v>
      </c>
      <c r="E24" s="162">
        <v>0</v>
      </c>
      <c r="F24" s="422"/>
      <c r="G24" s="410"/>
      <c r="H24" s="177" t="e">
        <v>#DIV/0!</v>
      </c>
      <c r="I24" s="162">
        <v>0</v>
      </c>
      <c r="J24" s="177" t="e">
        <v>#DIV/0!</v>
      </c>
      <c r="K24" s="177" t="e">
        <v>#DIV/0!</v>
      </c>
      <c r="L24" s="182" t="e">
        <v>#DIV/0!</v>
      </c>
    </row>
    <row r="25" spans="1:12" x14ac:dyDescent="0.4">
      <c r="A25" s="61" t="s">
        <v>140</v>
      </c>
      <c r="B25" s="405">
        <v>1021</v>
      </c>
      <c r="C25" s="422">
        <v>1131</v>
      </c>
      <c r="D25" s="177">
        <v>0.90274093722369586</v>
      </c>
      <c r="E25" s="162">
        <v>-110</v>
      </c>
      <c r="F25" s="422">
        <v>1485</v>
      </c>
      <c r="G25" s="410">
        <v>1480</v>
      </c>
      <c r="H25" s="177">
        <v>1.0033783783783783</v>
      </c>
      <c r="I25" s="162">
        <v>5</v>
      </c>
      <c r="J25" s="177">
        <v>0.68754208754208757</v>
      </c>
      <c r="K25" s="177">
        <v>0.76418918918918921</v>
      </c>
      <c r="L25" s="182">
        <v>-7.6647101647101645E-2</v>
      </c>
    </row>
    <row r="26" spans="1:12" x14ac:dyDescent="0.4">
      <c r="A26" s="49" t="s">
        <v>139</v>
      </c>
      <c r="B26" s="405"/>
      <c r="C26" s="422"/>
      <c r="D26" s="177" t="e">
        <v>#DIV/0!</v>
      </c>
      <c r="E26" s="162">
        <v>0</v>
      </c>
      <c r="F26" s="422"/>
      <c r="G26" s="410"/>
      <c r="H26" s="177" t="e">
        <v>#DIV/0!</v>
      </c>
      <c r="I26" s="162">
        <v>0</v>
      </c>
      <c r="J26" s="177" t="e">
        <v>#DIV/0!</v>
      </c>
      <c r="K26" s="177" t="e">
        <v>#DIV/0!</v>
      </c>
      <c r="L26" s="182" t="e">
        <v>#DIV/0!</v>
      </c>
    </row>
    <row r="27" spans="1:12" x14ac:dyDescent="0.4">
      <c r="A27" s="49" t="s">
        <v>138</v>
      </c>
      <c r="B27" s="410">
        <v>1014</v>
      </c>
      <c r="C27" s="422">
        <v>958</v>
      </c>
      <c r="D27" s="177">
        <v>1.0584551148225469</v>
      </c>
      <c r="E27" s="162">
        <v>56</v>
      </c>
      <c r="F27" s="422">
        <v>1495</v>
      </c>
      <c r="G27" s="410">
        <v>1485</v>
      </c>
      <c r="H27" s="177">
        <v>1.0067340067340067</v>
      </c>
      <c r="I27" s="162">
        <v>10</v>
      </c>
      <c r="J27" s="177">
        <v>0.67826086956521736</v>
      </c>
      <c r="K27" s="177">
        <v>0.64511784511784509</v>
      </c>
      <c r="L27" s="182">
        <v>3.3143024447372271E-2</v>
      </c>
    </row>
    <row r="28" spans="1:12" x14ac:dyDescent="0.4">
      <c r="A28" s="49" t="s">
        <v>137</v>
      </c>
      <c r="B28" s="408"/>
      <c r="C28" s="422">
        <v>922</v>
      </c>
      <c r="D28" s="171">
        <v>0</v>
      </c>
      <c r="E28" s="161">
        <v>-922</v>
      </c>
      <c r="F28" s="422">
        <v>1500</v>
      </c>
      <c r="G28" s="410">
        <v>1500</v>
      </c>
      <c r="H28" s="171">
        <v>1</v>
      </c>
      <c r="I28" s="161">
        <v>0</v>
      </c>
      <c r="J28" s="171">
        <v>0</v>
      </c>
      <c r="K28" s="171">
        <v>0.61466666666666669</v>
      </c>
      <c r="L28" s="170">
        <v>-0.61466666666666669</v>
      </c>
    </row>
    <row r="29" spans="1:12" x14ac:dyDescent="0.4">
      <c r="A29" s="61" t="s">
        <v>136</v>
      </c>
      <c r="B29" s="405"/>
      <c r="C29" s="422"/>
      <c r="D29" s="177" t="e">
        <v>#DIV/0!</v>
      </c>
      <c r="E29" s="162">
        <v>0</v>
      </c>
      <c r="F29" s="422"/>
      <c r="G29" s="410"/>
      <c r="H29" s="177" t="e">
        <v>#DIV/0!</v>
      </c>
      <c r="I29" s="162">
        <v>0</v>
      </c>
      <c r="J29" s="177" t="e">
        <v>#DIV/0!</v>
      </c>
      <c r="K29" s="177" t="e">
        <v>#DIV/0!</v>
      </c>
      <c r="L29" s="182" t="e">
        <v>#DIV/0!</v>
      </c>
    </row>
    <row r="30" spans="1:12" x14ac:dyDescent="0.4">
      <c r="A30" s="49" t="s">
        <v>135</v>
      </c>
      <c r="B30" s="405">
        <v>1225</v>
      </c>
      <c r="C30" s="422">
        <v>1029</v>
      </c>
      <c r="D30" s="177">
        <v>1.1904761904761905</v>
      </c>
      <c r="E30" s="162">
        <v>196</v>
      </c>
      <c r="F30" s="422"/>
      <c r="G30" s="410">
        <v>1495</v>
      </c>
      <c r="H30" s="177">
        <v>0</v>
      </c>
      <c r="I30" s="162">
        <v>-1495</v>
      </c>
      <c r="J30" s="177" t="e">
        <v>#DIV/0!</v>
      </c>
      <c r="K30" s="177">
        <v>0.68829431438127087</v>
      </c>
      <c r="L30" s="182" t="e">
        <v>#DIV/0!</v>
      </c>
    </row>
    <row r="31" spans="1:12" x14ac:dyDescent="0.4">
      <c r="A31" s="61" t="s">
        <v>134</v>
      </c>
      <c r="B31" s="408"/>
      <c r="C31" s="422"/>
      <c r="D31" s="171" t="e">
        <v>#DIV/0!</v>
      </c>
      <c r="E31" s="161">
        <v>0</v>
      </c>
      <c r="F31" s="422"/>
      <c r="G31" s="410"/>
      <c r="H31" s="171" t="e">
        <v>#DIV/0!</v>
      </c>
      <c r="I31" s="161">
        <v>0</v>
      </c>
      <c r="J31" s="171" t="e">
        <v>#DIV/0!</v>
      </c>
      <c r="K31" s="171" t="e">
        <v>#DIV/0!</v>
      </c>
      <c r="L31" s="170" t="e">
        <v>#DIV/0!</v>
      </c>
    </row>
    <row r="32" spans="1:12" x14ac:dyDescent="0.4">
      <c r="A32" s="61" t="s">
        <v>133</v>
      </c>
      <c r="B32" s="408">
        <v>1091</v>
      </c>
      <c r="C32" s="461">
        <v>733</v>
      </c>
      <c r="D32" s="171">
        <v>1.4884038199181446</v>
      </c>
      <c r="E32" s="161">
        <v>358</v>
      </c>
      <c r="F32" s="461">
        <v>1495</v>
      </c>
      <c r="G32" s="402">
        <v>1495</v>
      </c>
      <c r="H32" s="171">
        <v>1</v>
      </c>
      <c r="I32" s="161">
        <v>0</v>
      </c>
      <c r="J32" s="171">
        <v>0.7297658862876254</v>
      </c>
      <c r="K32" s="171">
        <v>0.49030100334448162</v>
      </c>
      <c r="L32" s="170">
        <v>0.23946488294314378</v>
      </c>
    </row>
    <row r="33" spans="1:12" x14ac:dyDescent="0.4">
      <c r="A33" s="49" t="s">
        <v>132</v>
      </c>
      <c r="B33" s="405"/>
      <c r="C33" s="421"/>
      <c r="D33" s="177" t="e">
        <v>#DIV/0!</v>
      </c>
      <c r="E33" s="162">
        <v>0</v>
      </c>
      <c r="F33" s="421"/>
      <c r="G33" s="421"/>
      <c r="H33" s="177" t="e">
        <v>#DIV/0!</v>
      </c>
      <c r="I33" s="162">
        <v>0</v>
      </c>
      <c r="J33" s="177" t="e">
        <v>#DIV/0!</v>
      </c>
      <c r="K33" s="177" t="e">
        <v>#DIV/0!</v>
      </c>
      <c r="L33" s="182" t="e">
        <v>#DIV/0!</v>
      </c>
    </row>
    <row r="34" spans="1:12" x14ac:dyDescent="0.4">
      <c r="A34" s="61" t="s">
        <v>88</v>
      </c>
      <c r="B34" s="408"/>
      <c r="C34" s="461"/>
      <c r="D34" s="171" t="e">
        <v>#DIV/0!</v>
      </c>
      <c r="E34" s="161">
        <v>0</v>
      </c>
      <c r="F34" s="461"/>
      <c r="G34" s="402"/>
      <c r="H34" s="171" t="e">
        <v>#DIV/0!</v>
      </c>
      <c r="I34" s="161">
        <v>0</v>
      </c>
      <c r="J34" s="171" t="e">
        <v>#DIV/0!</v>
      </c>
      <c r="K34" s="171" t="e">
        <v>#DIV/0!</v>
      </c>
      <c r="L34" s="170" t="e">
        <v>#DIV/0!</v>
      </c>
    </row>
    <row r="35" spans="1:12" x14ac:dyDescent="0.4">
      <c r="A35" s="42" t="s">
        <v>131</v>
      </c>
      <c r="B35" s="399">
        <v>3319</v>
      </c>
      <c r="C35" s="460"/>
      <c r="D35" s="171" t="e">
        <v>#DIV/0!</v>
      </c>
      <c r="E35" s="161">
        <v>3319</v>
      </c>
      <c r="F35" s="460">
        <v>5535</v>
      </c>
      <c r="G35" s="399"/>
      <c r="H35" s="171" t="e">
        <v>#DIV/0!</v>
      </c>
      <c r="I35" s="161">
        <v>5535</v>
      </c>
      <c r="J35" s="171">
        <v>0.59963866305329716</v>
      </c>
      <c r="K35" s="171" t="e">
        <v>#DIV/0!</v>
      </c>
      <c r="L35" s="170" t="e">
        <v>#DIV/0!</v>
      </c>
    </row>
    <row r="36" spans="1:12" x14ac:dyDescent="0.4">
      <c r="A36" s="160" t="s">
        <v>130</v>
      </c>
      <c r="B36" s="418">
        <v>505</v>
      </c>
      <c r="C36" s="418">
        <v>631</v>
      </c>
      <c r="D36" s="181">
        <v>0.80031695721077656</v>
      </c>
      <c r="E36" s="166">
        <v>-126</v>
      </c>
      <c r="F36" s="418">
        <v>879</v>
      </c>
      <c r="G36" s="418">
        <v>1181</v>
      </c>
      <c r="H36" s="181">
        <v>0.7442845046570703</v>
      </c>
      <c r="I36" s="166">
        <v>-302</v>
      </c>
      <c r="J36" s="181">
        <v>0.57451649601820254</v>
      </c>
      <c r="K36" s="181">
        <v>0.53429297205757831</v>
      </c>
      <c r="L36" s="180">
        <v>4.022352396062423E-2</v>
      </c>
    </row>
    <row r="37" spans="1:12" x14ac:dyDescent="0.4">
      <c r="A37" s="48" t="s">
        <v>129</v>
      </c>
      <c r="B37" s="422">
        <v>284</v>
      </c>
      <c r="C37" s="422">
        <v>389</v>
      </c>
      <c r="D37" s="175">
        <v>0.73007712082262211</v>
      </c>
      <c r="E37" s="176">
        <v>-105</v>
      </c>
      <c r="F37" s="422">
        <v>489</v>
      </c>
      <c r="G37" s="422">
        <v>791</v>
      </c>
      <c r="H37" s="175">
        <v>0.61820480404551204</v>
      </c>
      <c r="I37" s="176">
        <v>-302</v>
      </c>
      <c r="J37" s="175">
        <v>0.58077709611451944</v>
      </c>
      <c r="K37" s="175">
        <v>0.4917825537294564</v>
      </c>
      <c r="L37" s="174">
        <v>8.8994542385063047E-2</v>
      </c>
    </row>
    <row r="38" spans="1:12" x14ac:dyDescent="0.4">
      <c r="A38" s="49" t="s">
        <v>128</v>
      </c>
      <c r="B38" s="422">
        <v>221</v>
      </c>
      <c r="C38" s="422">
        <v>242</v>
      </c>
      <c r="D38" s="177">
        <v>0.91322314049586772</v>
      </c>
      <c r="E38" s="162">
        <v>-21</v>
      </c>
      <c r="F38" s="422">
        <v>390</v>
      </c>
      <c r="G38" s="422">
        <v>390</v>
      </c>
      <c r="H38" s="177">
        <v>1</v>
      </c>
      <c r="I38" s="162">
        <v>0</v>
      </c>
      <c r="J38" s="177">
        <v>0.56666666666666665</v>
      </c>
      <c r="K38" s="177">
        <v>0.62051282051282053</v>
      </c>
      <c r="L38" s="182">
        <v>-5.3846153846153877E-2</v>
      </c>
    </row>
    <row r="39" spans="1:12" s="80" customFormat="1" x14ac:dyDescent="0.4">
      <c r="A39" s="136" t="s">
        <v>87</v>
      </c>
      <c r="B39" s="415">
        <v>61547</v>
      </c>
      <c r="C39" s="415">
        <v>72987</v>
      </c>
      <c r="D39" s="168">
        <v>0.84325975858714564</v>
      </c>
      <c r="E39" s="169">
        <v>-11440</v>
      </c>
      <c r="F39" s="415">
        <v>114860</v>
      </c>
      <c r="G39" s="415">
        <v>112533</v>
      </c>
      <c r="H39" s="168">
        <v>1.0206783787866671</v>
      </c>
      <c r="I39" s="169">
        <v>2327</v>
      </c>
      <c r="J39" s="168">
        <v>0.53584363573045446</v>
      </c>
      <c r="K39" s="168">
        <v>0.64858308229585993</v>
      </c>
      <c r="L39" s="184">
        <v>-0.11273944656540547</v>
      </c>
    </row>
    <row r="40" spans="1:12" s="80" customFormat="1" x14ac:dyDescent="0.4">
      <c r="A40" s="160" t="s">
        <v>127</v>
      </c>
      <c r="B40" s="388">
        <v>60743</v>
      </c>
      <c r="C40" s="388">
        <v>72210</v>
      </c>
      <c r="D40" s="168">
        <v>0.84119927987813325</v>
      </c>
      <c r="E40" s="169">
        <v>-11467</v>
      </c>
      <c r="F40" s="388">
        <v>113369</v>
      </c>
      <c r="G40" s="388">
        <v>111033</v>
      </c>
      <c r="H40" s="168">
        <v>1.0210387902695595</v>
      </c>
      <c r="I40" s="169">
        <v>2336</v>
      </c>
      <c r="J40" s="168">
        <v>0.53579902795296774</v>
      </c>
      <c r="K40" s="168">
        <v>0.65034719407743646</v>
      </c>
      <c r="L40" s="184">
        <v>-0.11454816612446872</v>
      </c>
    </row>
    <row r="41" spans="1:12" x14ac:dyDescent="0.4">
      <c r="A41" s="49" t="s">
        <v>86</v>
      </c>
      <c r="B41" s="459">
        <v>24576</v>
      </c>
      <c r="C41" s="459">
        <v>29846</v>
      </c>
      <c r="D41" s="225">
        <v>0.82342692488105607</v>
      </c>
      <c r="E41" s="161">
        <v>-5270</v>
      </c>
      <c r="F41" s="459">
        <v>40354</v>
      </c>
      <c r="G41" s="459">
        <v>42793</v>
      </c>
      <c r="H41" s="171">
        <v>0.94300469702988809</v>
      </c>
      <c r="I41" s="161">
        <v>-2439</v>
      </c>
      <c r="J41" s="171">
        <v>0.60901025920602669</v>
      </c>
      <c r="K41" s="171">
        <v>0.69745051760802002</v>
      </c>
      <c r="L41" s="170">
        <v>-8.8440258401993321E-2</v>
      </c>
    </row>
    <row r="42" spans="1:12" x14ac:dyDescent="0.4">
      <c r="A42" s="49" t="s">
        <v>126</v>
      </c>
      <c r="B42" s="456">
        <v>1660</v>
      </c>
      <c r="C42" s="456">
        <v>1647</v>
      </c>
      <c r="D42" s="177">
        <v>1.00789313904068</v>
      </c>
      <c r="E42" s="162">
        <v>13</v>
      </c>
      <c r="F42" s="456">
        <v>2700</v>
      </c>
      <c r="G42" s="456">
        <v>2700</v>
      </c>
      <c r="H42" s="177">
        <v>1</v>
      </c>
      <c r="I42" s="162">
        <v>0</v>
      </c>
      <c r="J42" s="177">
        <v>0.61481481481481481</v>
      </c>
      <c r="K42" s="177">
        <v>0.61</v>
      </c>
      <c r="L42" s="182">
        <v>4.8148148148148273E-3</v>
      </c>
    </row>
    <row r="43" spans="1:12" x14ac:dyDescent="0.4">
      <c r="A43" s="49" t="s">
        <v>125</v>
      </c>
      <c r="B43" s="456">
        <v>3314</v>
      </c>
      <c r="C43" s="456">
        <v>3489</v>
      </c>
      <c r="D43" s="177">
        <v>0.94984236170822589</v>
      </c>
      <c r="E43" s="162">
        <v>-175</v>
      </c>
      <c r="F43" s="456">
        <v>5140</v>
      </c>
      <c r="G43" s="456">
        <v>5140</v>
      </c>
      <c r="H43" s="317">
        <v>1</v>
      </c>
      <c r="I43" s="162">
        <v>0</v>
      </c>
      <c r="J43" s="177">
        <v>0.6447470817120623</v>
      </c>
      <c r="K43" s="177">
        <v>0.67879377431906618</v>
      </c>
      <c r="L43" s="182">
        <v>-3.4046692607003881E-2</v>
      </c>
    </row>
    <row r="44" spans="1:12" x14ac:dyDescent="0.4">
      <c r="A44" s="61" t="s">
        <v>124</v>
      </c>
      <c r="B44" s="456">
        <v>6262</v>
      </c>
      <c r="C44" s="456">
        <v>5279</v>
      </c>
      <c r="D44" s="316">
        <v>1.1862095093767759</v>
      </c>
      <c r="E44" s="187">
        <v>983</v>
      </c>
      <c r="F44" s="456">
        <v>15168</v>
      </c>
      <c r="G44" s="456">
        <v>9466</v>
      </c>
      <c r="H44" s="317">
        <v>1.6023663638284387</v>
      </c>
      <c r="I44" s="162">
        <v>5702</v>
      </c>
      <c r="J44" s="177">
        <v>0.41284282700421943</v>
      </c>
      <c r="K44" s="177">
        <v>0.55768011831819142</v>
      </c>
      <c r="L44" s="182">
        <v>-0.14483729131397199</v>
      </c>
    </row>
    <row r="45" spans="1:12" x14ac:dyDescent="0.4">
      <c r="A45" s="61" t="s">
        <v>123</v>
      </c>
      <c r="B45" s="456">
        <v>2415</v>
      </c>
      <c r="C45" s="456">
        <v>3902</v>
      </c>
      <c r="D45" s="316">
        <v>0.61891337775499744</v>
      </c>
      <c r="E45" s="187">
        <v>-1487</v>
      </c>
      <c r="F45" s="456">
        <v>6520</v>
      </c>
      <c r="G45" s="456">
        <v>7060</v>
      </c>
      <c r="H45" s="317">
        <v>0.92351274787535409</v>
      </c>
      <c r="I45" s="162">
        <v>-540</v>
      </c>
      <c r="J45" s="177">
        <v>0.370398773006135</v>
      </c>
      <c r="K45" s="177">
        <v>0.55269121813031163</v>
      </c>
      <c r="L45" s="182">
        <v>-0.18229244512417664</v>
      </c>
    </row>
    <row r="46" spans="1:12" x14ac:dyDescent="0.4">
      <c r="A46" s="49" t="s">
        <v>84</v>
      </c>
      <c r="B46" s="456">
        <v>10127</v>
      </c>
      <c r="C46" s="456">
        <v>12347</v>
      </c>
      <c r="D46" s="316">
        <v>0.82019923868146105</v>
      </c>
      <c r="E46" s="187">
        <v>-2220</v>
      </c>
      <c r="F46" s="456">
        <v>20030</v>
      </c>
      <c r="G46" s="458">
        <v>17597</v>
      </c>
      <c r="H46" s="317">
        <v>1.1382622037847361</v>
      </c>
      <c r="I46" s="162">
        <v>2433</v>
      </c>
      <c r="J46" s="177">
        <v>0.50559161258112828</v>
      </c>
      <c r="K46" s="177">
        <v>0.7016536909700517</v>
      </c>
      <c r="L46" s="182">
        <v>-0.19606207838892342</v>
      </c>
    </row>
    <row r="47" spans="1:12" x14ac:dyDescent="0.4">
      <c r="A47" s="49" t="s">
        <v>85</v>
      </c>
      <c r="B47" s="456">
        <v>4252</v>
      </c>
      <c r="C47" s="456">
        <v>5483</v>
      </c>
      <c r="D47" s="316">
        <v>0.77548787160313692</v>
      </c>
      <c r="E47" s="161">
        <v>-1231</v>
      </c>
      <c r="F47" s="456">
        <v>10566</v>
      </c>
      <c r="G47" s="456">
        <v>9588</v>
      </c>
      <c r="H47" s="317">
        <v>1.1020025031289111</v>
      </c>
      <c r="I47" s="162">
        <v>978</v>
      </c>
      <c r="J47" s="177">
        <v>0.40242286579594927</v>
      </c>
      <c r="K47" s="177">
        <v>0.5718606591572799</v>
      </c>
      <c r="L47" s="182">
        <v>-0.16943779336133064</v>
      </c>
    </row>
    <row r="48" spans="1:12" x14ac:dyDescent="0.4">
      <c r="A48" s="49" t="s">
        <v>83</v>
      </c>
      <c r="B48" s="456">
        <v>0</v>
      </c>
      <c r="C48" s="456">
        <v>1659</v>
      </c>
      <c r="D48" s="316">
        <v>0</v>
      </c>
      <c r="E48" s="161">
        <v>-1659</v>
      </c>
      <c r="F48" s="456">
        <v>0</v>
      </c>
      <c r="G48" s="457">
        <v>2700</v>
      </c>
      <c r="H48" s="315">
        <v>0</v>
      </c>
      <c r="I48" s="162">
        <v>-2700</v>
      </c>
      <c r="J48" s="177" t="e">
        <v>#DIV/0!</v>
      </c>
      <c r="K48" s="177">
        <v>0.61444444444444446</v>
      </c>
      <c r="L48" s="182" t="e">
        <v>#DIV/0!</v>
      </c>
    </row>
    <row r="49" spans="1:12" x14ac:dyDescent="0.4">
      <c r="A49" s="49" t="s">
        <v>122</v>
      </c>
      <c r="B49" s="456">
        <v>0</v>
      </c>
      <c r="C49" s="456">
        <v>0</v>
      </c>
      <c r="D49" s="316" t="e">
        <v>#DIV/0!</v>
      </c>
      <c r="E49" s="161">
        <v>0</v>
      </c>
      <c r="F49" s="456">
        <v>0</v>
      </c>
      <c r="G49" s="456">
        <v>0</v>
      </c>
      <c r="H49" s="318" t="e">
        <v>#DIV/0!</v>
      </c>
      <c r="I49" s="162">
        <v>0</v>
      </c>
      <c r="J49" s="177" t="e">
        <v>#DIV/0!</v>
      </c>
      <c r="K49" s="177" t="e">
        <v>#DIV/0!</v>
      </c>
      <c r="L49" s="182" t="e">
        <v>#DIV/0!</v>
      </c>
    </row>
    <row r="50" spans="1:12" x14ac:dyDescent="0.4">
      <c r="A50" s="49" t="s">
        <v>121</v>
      </c>
      <c r="B50" s="456">
        <v>632</v>
      </c>
      <c r="C50" s="456">
        <v>677</v>
      </c>
      <c r="D50" s="316">
        <v>0.93353028064992616</v>
      </c>
      <c r="E50" s="161">
        <v>-45</v>
      </c>
      <c r="F50" s="456">
        <v>1267</v>
      </c>
      <c r="G50" s="456">
        <v>1200</v>
      </c>
      <c r="H50" s="315">
        <v>1.0558333333333334</v>
      </c>
      <c r="I50" s="162">
        <v>67</v>
      </c>
      <c r="J50" s="177">
        <v>0.49881610102604579</v>
      </c>
      <c r="K50" s="177">
        <v>0.56416666666666671</v>
      </c>
      <c r="L50" s="182">
        <v>-6.5350565640620917E-2</v>
      </c>
    </row>
    <row r="51" spans="1:12" x14ac:dyDescent="0.4">
      <c r="A51" s="49" t="s">
        <v>82</v>
      </c>
      <c r="B51" s="456">
        <v>1458</v>
      </c>
      <c r="C51" s="456">
        <v>1843</v>
      </c>
      <c r="D51" s="316">
        <v>0.79110146500271294</v>
      </c>
      <c r="E51" s="161">
        <v>-385</v>
      </c>
      <c r="F51" s="456">
        <v>1660</v>
      </c>
      <c r="G51" s="456">
        <v>2835</v>
      </c>
      <c r="H51" s="317">
        <v>0.58553791887125217</v>
      </c>
      <c r="I51" s="162">
        <v>-1175</v>
      </c>
      <c r="J51" s="177">
        <v>0.87831325301204821</v>
      </c>
      <c r="K51" s="177">
        <v>0.65008818342151675</v>
      </c>
      <c r="L51" s="182">
        <v>0.22822506959053146</v>
      </c>
    </row>
    <row r="52" spans="1:12" x14ac:dyDescent="0.4">
      <c r="A52" s="61" t="s">
        <v>80</v>
      </c>
      <c r="B52" s="456">
        <v>574</v>
      </c>
      <c r="C52" s="456">
        <v>791</v>
      </c>
      <c r="D52" s="316">
        <v>0.72566371681415931</v>
      </c>
      <c r="E52" s="161">
        <v>-217</v>
      </c>
      <c r="F52" s="456">
        <v>1199</v>
      </c>
      <c r="G52" s="457">
        <v>1201</v>
      </c>
      <c r="H52" s="317">
        <v>0.99833472106577847</v>
      </c>
      <c r="I52" s="162">
        <v>-2</v>
      </c>
      <c r="J52" s="177">
        <v>0.47873227689741449</v>
      </c>
      <c r="K52" s="171">
        <v>0.65861781848459622</v>
      </c>
      <c r="L52" s="170">
        <v>-0.17988554158718173</v>
      </c>
    </row>
    <row r="53" spans="1:12" x14ac:dyDescent="0.4">
      <c r="A53" s="49" t="s">
        <v>81</v>
      </c>
      <c r="B53" s="456">
        <v>2104</v>
      </c>
      <c r="C53" s="456">
        <v>1574</v>
      </c>
      <c r="D53" s="316">
        <v>1.3367217280813215</v>
      </c>
      <c r="E53" s="162">
        <v>530</v>
      </c>
      <c r="F53" s="456">
        <v>2700</v>
      </c>
      <c r="G53" s="457">
        <v>2698</v>
      </c>
      <c r="H53" s="315">
        <v>1.0007412898443291</v>
      </c>
      <c r="I53" s="162">
        <v>2</v>
      </c>
      <c r="J53" s="177">
        <v>0.77925925925925921</v>
      </c>
      <c r="K53" s="177">
        <v>0.58339510748702739</v>
      </c>
      <c r="L53" s="182">
        <v>0.19586415177223182</v>
      </c>
    </row>
    <row r="54" spans="1:12" x14ac:dyDescent="0.4">
      <c r="A54" s="49" t="s">
        <v>77</v>
      </c>
      <c r="B54" s="456">
        <v>2124</v>
      </c>
      <c r="C54" s="456">
        <v>2358</v>
      </c>
      <c r="D54" s="316">
        <v>0.9007633587786259</v>
      </c>
      <c r="E54" s="162">
        <v>-234</v>
      </c>
      <c r="F54" s="456">
        <v>3665</v>
      </c>
      <c r="G54" s="456">
        <v>3653</v>
      </c>
      <c r="H54" s="315">
        <v>1.0032849712565015</v>
      </c>
      <c r="I54" s="162">
        <v>12</v>
      </c>
      <c r="J54" s="177">
        <v>0.57953615279672577</v>
      </c>
      <c r="K54" s="177">
        <v>0.6454968519025458</v>
      </c>
      <c r="L54" s="182">
        <v>-6.5960699105820031E-2</v>
      </c>
    </row>
    <row r="55" spans="1:12" x14ac:dyDescent="0.4">
      <c r="A55" s="49" t="s">
        <v>79</v>
      </c>
      <c r="B55" s="456">
        <v>552</v>
      </c>
      <c r="C55" s="456">
        <v>530</v>
      </c>
      <c r="D55" s="175">
        <v>1.0415094339622641</v>
      </c>
      <c r="E55" s="162">
        <v>22</v>
      </c>
      <c r="F55" s="456">
        <v>1200</v>
      </c>
      <c r="G55" s="457">
        <v>1200</v>
      </c>
      <c r="H55" s="177">
        <v>1</v>
      </c>
      <c r="I55" s="162">
        <v>0</v>
      </c>
      <c r="J55" s="177">
        <v>0.46</v>
      </c>
      <c r="K55" s="177">
        <v>0.44166666666666665</v>
      </c>
      <c r="L55" s="182">
        <v>1.8333333333333368E-2</v>
      </c>
    </row>
    <row r="56" spans="1:12" x14ac:dyDescent="0.4">
      <c r="A56" s="49" t="s">
        <v>78</v>
      </c>
      <c r="B56" s="456">
        <v>693</v>
      </c>
      <c r="C56" s="456">
        <v>785</v>
      </c>
      <c r="D56" s="175">
        <v>0.88280254777070066</v>
      </c>
      <c r="E56" s="162">
        <v>-92</v>
      </c>
      <c r="F56" s="456">
        <v>1200</v>
      </c>
      <c r="G56" s="456">
        <v>1202</v>
      </c>
      <c r="H56" s="177">
        <v>0.99833610648918469</v>
      </c>
      <c r="I56" s="162">
        <v>-2</v>
      </c>
      <c r="J56" s="177">
        <v>0.57750000000000001</v>
      </c>
      <c r="K56" s="177">
        <v>0.65307820299500829</v>
      </c>
      <c r="L56" s="182">
        <v>-7.5578202995008281E-2</v>
      </c>
    </row>
    <row r="57" spans="1:12" x14ac:dyDescent="0.4">
      <c r="A57" s="55" t="s">
        <v>120</v>
      </c>
      <c r="B57" s="455">
        <v>0</v>
      </c>
      <c r="C57" s="455">
        <v>0</v>
      </c>
      <c r="D57" s="179" t="e">
        <v>#DIV/0!</v>
      </c>
      <c r="E57" s="161">
        <v>0</v>
      </c>
      <c r="F57" s="455">
        <v>0</v>
      </c>
      <c r="G57" s="455">
        <v>0</v>
      </c>
      <c r="H57" s="171" t="e">
        <v>#DIV/0!</v>
      </c>
      <c r="I57" s="161">
        <v>0</v>
      </c>
      <c r="J57" s="171" t="e">
        <v>#DIV/0!</v>
      </c>
      <c r="K57" s="171" t="e">
        <v>#DIV/0!</v>
      </c>
      <c r="L57" s="170" t="e">
        <v>#DIV/0!</v>
      </c>
    </row>
    <row r="58" spans="1:12" x14ac:dyDescent="0.4">
      <c r="A58" s="42" t="s">
        <v>119</v>
      </c>
      <c r="B58" s="454">
        <v>0</v>
      </c>
      <c r="C58" s="454">
        <v>0</v>
      </c>
      <c r="D58" s="194" t="e">
        <v>#DIV/0!</v>
      </c>
      <c r="E58" s="137">
        <v>0</v>
      </c>
      <c r="F58" s="454">
        <v>0</v>
      </c>
      <c r="G58" s="454">
        <v>0</v>
      </c>
      <c r="H58" s="194" t="e">
        <v>#DIV/0!</v>
      </c>
      <c r="I58" s="137">
        <v>0</v>
      </c>
      <c r="J58" s="194" t="e">
        <v>#DIV/0!</v>
      </c>
      <c r="K58" s="194" t="e">
        <v>#DIV/0!</v>
      </c>
      <c r="L58" s="193" t="e">
        <v>#DIV/0!</v>
      </c>
    </row>
    <row r="59" spans="1:12" x14ac:dyDescent="0.4">
      <c r="A59" s="160" t="s">
        <v>118</v>
      </c>
      <c r="B59" s="397">
        <v>804</v>
      </c>
      <c r="C59" s="397">
        <v>777</v>
      </c>
      <c r="D59" s="181">
        <v>1.0347490347490347</v>
      </c>
      <c r="E59" s="166">
        <v>27</v>
      </c>
      <c r="F59" s="397">
        <v>1491</v>
      </c>
      <c r="G59" s="397">
        <v>1500</v>
      </c>
      <c r="H59" s="181">
        <v>0.99399999999999999</v>
      </c>
      <c r="I59" s="166">
        <v>-9</v>
      </c>
      <c r="J59" s="181">
        <v>0.53923541247484907</v>
      </c>
      <c r="K59" s="181">
        <v>0.51800000000000002</v>
      </c>
      <c r="L59" s="180">
        <v>2.1235412474849058E-2</v>
      </c>
    </row>
    <row r="60" spans="1:12" x14ac:dyDescent="0.4">
      <c r="A60" s="55" t="s">
        <v>76</v>
      </c>
      <c r="B60" s="402">
        <v>188</v>
      </c>
      <c r="C60" s="402">
        <v>196</v>
      </c>
      <c r="D60" s="179">
        <v>0.95918367346938771</v>
      </c>
      <c r="E60" s="178">
        <v>-8</v>
      </c>
      <c r="F60" s="402">
        <v>298</v>
      </c>
      <c r="G60" s="402">
        <v>297</v>
      </c>
      <c r="H60" s="179">
        <v>1.0033670033670035</v>
      </c>
      <c r="I60" s="178">
        <v>1</v>
      </c>
      <c r="J60" s="179">
        <v>0.63087248322147649</v>
      </c>
      <c r="K60" s="179">
        <v>0.65993265993265993</v>
      </c>
      <c r="L60" s="233">
        <v>-2.9060176711183439E-2</v>
      </c>
    </row>
    <row r="61" spans="1:12" x14ac:dyDescent="0.4">
      <c r="A61" s="49" t="s">
        <v>117</v>
      </c>
      <c r="B61" s="405">
        <v>189</v>
      </c>
      <c r="C61" s="405">
        <v>163</v>
      </c>
      <c r="D61" s="177">
        <v>1.1595092024539877</v>
      </c>
      <c r="E61" s="162">
        <v>26</v>
      </c>
      <c r="F61" s="405">
        <v>301</v>
      </c>
      <c r="G61" s="405">
        <v>298</v>
      </c>
      <c r="H61" s="177">
        <v>1.0100671140939597</v>
      </c>
      <c r="I61" s="162">
        <v>3</v>
      </c>
      <c r="J61" s="177">
        <v>0.62790697674418605</v>
      </c>
      <c r="K61" s="177">
        <v>0.54697986577181212</v>
      </c>
      <c r="L61" s="182">
        <v>8.0927110972373928E-2</v>
      </c>
    </row>
    <row r="62" spans="1:12" x14ac:dyDescent="0.4">
      <c r="A62" s="48" t="s">
        <v>116</v>
      </c>
      <c r="B62" s="402">
        <v>112</v>
      </c>
      <c r="C62" s="402">
        <v>123</v>
      </c>
      <c r="D62" s="177">
        <v>0.91056910569105687</v>
      </c>
      <c r="E62" s="162">
        <v>-11</v>
      </c>
      <c r="F62" s="405">
        <v>299</v>
      </c>
      <c r="G62" s="405">
        <v>299</v>
      </c>
      <c r="H62" s="177">
        <v>1</v>
      </c>
      <c r="I62" s="162">
        <v>0</v>
      </c>
      <c r="J62" s="177">
        <v>0.37458193979933108</v>
      </c>
      <c r="K62" s="177">
        <v>0.41137123745819398</v>
      </c>
      <c r="L62" s="182">
        <v>-3.6789297658862907E-2</v>
      </c>
    </row>
    <row r="63" spans="1:12" x14ac:dyDescent="0.4">
      <c r="A63" s="42" t="s">
        <v>115</v>
      </c>
      <c r="B63" s="399">
        <v>315</v>
      </c>
      <c r="C63" s="399">
        <v>295</v>
      </c>
      <c r="D63" s="194">
        <v>1.0677966101694916</v>
      </c>
      <c r="E63" s="137">
        <v>20</v>
      </c>
      <c r="F63" s="399">
        <v>593</v>
      </c>
      <c r="G63" s="399">
        <v>606</v>
      </c>
      <c r="H63" s="194">
        <v>0.97854785478547857</v>
      </c>
      <c r="I63" s="137">
        <v>-13</v>
      </c>
      <c r="J63" s="194">
        <v>0.53119730185497471</v>
      </c>
      <c r="K63" s="194">
        <v>0.48679867986798681</v>
      </c>
      <c r="L63" s="193">
        <v>4.4398621986987907E-2</v>
      </c>
    </row>
    <row r="64" spans="1:12" x14ac:dyDescent="0.4">
      <c r="A64" s="136" t="s">
        <v>98</v>
      </c>
      <c r="B64" s="453"/>
      <c r="C64" s="453"/>
      <c r="D64" s="308"/>
      <c r="E64" s="309"/>
      <c r="F64" s="453"/>
      <c r="G64" s="453"/>
      <c r="H64" s="308"/>
      <c r="I64" s="309"/>
      <c r="J64" s="308"/>
      <c r="K64" s="308"/>
      <c r="L64" s="307"/>
    </row>
    <row r="65" spans="1:12" x14ac:dyDescent="0.4">
      <c r="A65" s="214" t="s">
        <v>114</v>
      </c>
      <c r="B65" s="445"/>
      <c r="C65" s="444"/>
      <c r="D65" s="285"/>
      <c r="E65" s="284"/>
      <c r="F65" s="445"/>
      <c r="G65" s="444"/>
      <c r="H65" s="285"/>
      <c r="I65" s="284"/>
      <c r="J65" s="283"/>
      <c r="K65" s="283"/>
      <c r="L65" s="282"/>
    </row>
    <row r="66" spans="1:12" x14ac:dyDescent="0.4">
      <c r="A66" s="55" t="s">
        <v>159</v>
      </c>
      <c r="B66" s="452"/>
      <c r="C66" s="451"/>
      <c r="D66" s="304"/>
      <c r="E66" s="303"/>
      <c r="F66" s="452"/>
      <c r="G66" s="451"/>
      <c r="H66" s="304"/>
      <c r="I66" s="303"/>
      <c r="J66" s="302"/>
      <c r="K66" s="302"/>
      <c r="L66" s="301"/>
    </row>
    <row r="67" spans="1:12" x14ac:dyDescent="0.4">
      <c r="A67" s="61" t="s">
        <v>97</v>
      </c>
      <c r="B67" s="450"/>
      <c r="C67" s="449"/>
      <c r="D67" s="298"/>
      <c r="E67" s="297"/>
      <c r="F67" s="450"/>
      <c r="G67" s="449"/>
      <c r="H67" s="298"/>
      <c r="I67" s="297"/>
      <c r="J67" s="296"/>
      <c r="K67" s="296"/>
      <c r="L67" s="295"/>
    </row>
    <row r="68" spans="1:12" x14ac:dyDescent="0.4">
      <c r="A68" s="61" t="s">
        <v>112</v>
      </c>
      <c r="B68" s="450"/>
      <c r="C68" s="449"/>
      <c r="D68" s="298"/>
      <c r="E68" s="297"/>
      <c r="F68" s="450"/>
      <c r="G68" s="449"/>
      <c r="H68" s="298"/>
      <c r="I68" s="297"/>
      <c r="J68" s="296"/>
      <c r="K68" s="296"/>
      <c r="L68" s="295"/>
    </row>
    <row r="69" spans="1:12" x14ac:dyDescent="0.4">
      <c r="A69" s="42" t="s">
        <v>96</v>
      </c>
      <c r="B69" s="448"/>
      <c r="C69" s="447"/>
      <c r="D69" s="298"/>
      <c r="E69" s="297"/>
      <c r="F69" s="448"/>
      <c r="G69" s="447"/>
      <c r="H69" s="298"/>
      <c r="I69" s="297">
        <v>0</v>
      </c>
      <c r="J69" s="296"/>
      <c r="K69" s="296"/>
      <c r="L69" s="295"/>
    </row>
    <row r="70" spans="1:12" x14ac:dyDescent="0.4">
      <c r="A70" s="136" t="s">
        <v>111</v>
      </c>
      <c r="B70" s="445"/>
      <c r="C70" s="444"/>
      <c r="D70" s="285"/>
      <c r="E70" s="284"/>
      <c r="F70" s="445"/>
      <c r="G70" s="444"/>
      <c r="H70" s="285"/>
      <c r="I70" s="284"/>
      <c r="J70" s="283"/>
      <c r="K70" s="283"/>
      <c r="L70" s="282"/>
    </row>
    <row r="71" spans="1:12" x14ac:dyDescent="0.4">
      <c r="A71" s="214" t="s">
        <v>110</v>
      </c>
      <c r="B71" s="446"/>
      <c r="C71" s="444"/>
      <c r="D71" s="285"/>
      <c r="E71" s="284"/>
      <c r="F71" s="445"/>
      <c r="G71" s="444"/>
      <c r="H71" s="285"/>
      <c r="I71" s="284"/>
      <c r="J71" s="283"/>
      <c r="K71" s="283"/>
      <c r="L71" s="282"/>
    </row>
    <row r="72" spans="1:12" x14ac:dyDescent="0.4">
      <c r="A72" s="33" t="s">
        <v>109</v>
      </c>
      <c r="C72" s="36"/>
      <c r="E72" s="88"/>
      <c r="G72" s="36"/>
      <c r="I72" s="88"/>
      <c r="K72" s="36"/>
    </row>
    <row r="73" spans="1:12" x14ac:dyDescent="0.4">
      <c r="A73" s="35" t="s">
        <v>108</v>
      </c>
      <c r="C73" s="36"/>
      <c r="E73" s="88"/>
      <c r="G73" s="36"/>
      <c r="I73" s="88"/>
      <c r="K73" s="36"/>
    </row>
    <row r="74" spans="1:12" s="33" customFormat="1" x14ac:dyDescent="0.4">
      <c r="A74" s="33" t="s">
        <v>107</v>
      </c>
      <c r="B74" s="34"/>
      <c r="C74" s="34"/>
      <c r="F74" s="34"/>
      <c r="G74" s="34"/>
      <c r="J74" s="34"/>
      <c r="K74" s="34"/>
    </row>
    <row r="75" spans="1:12" x14ac:dyDescent="0.4">
      <c r="A75" s="33" t="s">
        <v>95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2011年6月中旬航空旅客輸送実績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Normal="100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６月(下旬)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0" t="s">
        <v>94</v>
      </c>
      <c r="C2" s="770"/>
      <c r="D2" s="770"/>
      <c r="E2" s="771"/>
      <c r="F2" s="772" t="s">
        <v>155</v>
      </c>
      <c r="G2" s="770"/>
      <c r="H2" s="770"/>
      <c r="I2" s="771"/>
      <c r="J2" s="772" t="s">
        <v>154</v>
      </c>
      <c r="K2" s="770"/>
      <c r="L2" s="771"/>
    </row>
    <row r="3" spans="1:12" x14ac:dyDescent="0.4">
      <c r="A3" s="685"/>
      <c r="B3" s="690"/>
      <c r="C3" s="690"/>
      <c r="D3" s="690"/>
      <c r="E3" s="691"/>
      <c r="F3" s="689"/>
      <c r="G3" s="690"/>
      <c r="H3" s="690"/>
      <c r="I3" s="691"/>
      <c r="J3" s="689"/>
      <c r="K3" s="690"/>
      <c r="L3" s="691"/>
    </row>
    <row r="4" spans="1:12" x14ac:dyDescent="0.4">
      <c r="A4" s="685"/>
      <c r="B4" s="686" t="s">
        <v>198</v>
      </c>
      <c r="C4" s="687" t="s">
        <v>197</v>
      </c>
      <c r="D4" s="692" t="s">
        <v>93</v>
      </c>
      <c r="E4" s="692"/>
      <c r="F4" s="693" t="s">
        <v>198</v>
      </c>
      <c r="G4" s="693" t="s">
        <v>197</v>
      </c>
      <c r="H4" s="692" t="s">
        <v>93</v>
      </c>
      <c r="I4" s="692"/>
      <c r="J4" s="693" t="s">
        <v>198</v>
      </c>
      <c r="K4" s="693" t="s">
        <v>197</v>
      </c>
      <c r="L4" s="694" t="s">
        <v>91</v>
      </c>
    </row>
    <row r="5" spans="1:12" s="107" customFormat="1" x14ac:dyDescent="0.4">
      <c r="A5" s="685"/>
      <c r="B5" s="686"/>
      <c r="C5" s="688"/>
      <c r="D5" s="248" t="s">
        <v>92</v>
      </c>
      <c r="E5" s="496" t="s">
        <v>91</v>
      </c>
      <c r="F5" s="693"/>
      <c r="G5" s="693"/>
      <c r="H5" s="248" t="s">
        <v>92</v>
      </c>
      <c r="I5" s="248" t="s">
        <v>91</v>
      </c>
      <c r="J5" s="693"/>
      <c r="K5" s="693"/>
      <c r="L5" s="695"/>
    </row>
    <row r="6" spans="1:12" s="80" customFormat="1" x14ac:dyDescent="0.4">
      <c r="A6" s="136" t="s">
        <v>151</v>
      </c>
      <c r="B6" s="389">
        <v>137533</v>
      </c>
      <c r="C6" s="388">
        <v>146806</v>
      </c>
      <c r="D6" s="168">
        <v>0.93683500674359355</v>
      </c>
      <c r="E6" s="169">
        <v>-9273</v>
      </c>
      <c r="F6" s="389">
        <v>194826</v>
      </c>
      <c r="G6" s="388">
        <v>217201</v>
      </c>
      <c r="H6" s="168">
        <v>0.89698482051187611</v>
      </c>
      <c r="I6" s="169">
        <v>-22375</v>
      </c>
      <c r="J6" s="168">
        <v>0.70592734029338999</v>
      </c>
      <c r="K6" s="168">
        <v>0.67589928223166562</v>
      </c>
      <c r="L6" s="184">
        <v>3.0028058061724372E-2</v>
      </c>
    </row>
    <row r="7" spans="1:12" s="80" customFormat="1" x14ac:dyDescent="0.4">
      <c r="A7" s="136" t="s">
        <v>90</v>
      </c>
      <c r="B7" s="490">
        <v>58581</v>
      </c>
      <c r="C7" s="388">
        <v>67781</v>
      </c>
      <c r="D7" s="168">
        <v>0.86426874787919916</v>
      </c>
      <c r="E7" s="169">
        <v>-9200</v>
      </c>
      <c r="F7" s="389">
        <v>75310</v>
      </c>
      <c r="G7" s="388">
        <v>102019</v>
      </c>
      <c r="H7" s="168">
        <v>0.73819582626765601</v>
      </c>
      <c r="I7" s="340">
        <v>-26709</v>
      </c>
      <c r="J7" s="168">
        <v>0.77786482538839463</v>
      </c>
      <c r="K7" s="168">
        <v>0.66439584783226657</v>
      </c>
      <c r="L7" s="184">
        <v>0.11346897755612806</v>
      </c>
    </row>
    <row r="8" spans="1:12" x14ac:dyDescent="0.4">
      <c r="A8" s="160" t="s">
        <v>150</v>
      </c>
      <c r="B8" s="477">
        <v>39224</v>
      </c>
      <c r="C8" s="418">
        <v>57391</v>
      </c>
      <c r="D8" s="181">
        <v>0.68345210921573074</v>
      </c>
      <c r="E8" s="191">
        <v>-18167</v>
      </c>
      <c r="F8" s="419">
        <v>51824</v>
      </c>
      <c r="G8" s="418">
        <v>87494</v>
      </c>
      <c r="H8" s="181">
        <v>0.59231490159325206</v>
      </c>
      <c r="I8" s="191">
        <v>-35670</v>
      </c>
      <c r="J8" s="181">
        <v>0.75686940413707937</v>
      </c>
      <c r="K8" s="181">
        <v>0.65594212174549116</v>
      </c>
      <c r="L8" s="180">
        <v>0.10092728239158821</v>
      </c>
    </row>
    <row r="9" spans="1:12" x14ac:dyDescent="0.4">
      <c r="A9" s="48" t="s">
        <v>86</v>
      </c>
      <c r="B9" s="492">
        <v>29307</v>
      </c>
      <c r="C9" s="458">
        <v>34581</v>
      </c>
      <c r="D9" s="175">
        <v>0.84748850524854691</v>
      </c>
      <c r="E9" s="188">
        <v>-5274</v>
      </c>
      <c r="F9" s="491">
        <v>39461</v>
      </c>
      <c r="G9" s="458">
        <v>52412</v>
      </c>
      <c r="H9" s="175">
        <v>0.75290009921392043</v>
      </c>
      <c r="I9" s="188">
        <v>-12951</v>
      </c>
      <c r="J9" s="175">
        <v>0.74268264869111278</v>
      </c>
      <c r="K9" s="175">
        <v>0.65979165076699997</v>
      </c>
      <c r="L9" s="174">
        <v>8.2890997924112808E-2</v>
      </c>
    </row>
    <row r="10" spans="1:12" x14ac:dyDescent="0.4">
      <c r="A10" s="49" t="s">
        <v>89</v>
      </c>
      <c r="B10" s="492">
        <v>4254</v>
      </c>
      <c r="C10" s="458">
        <v>3679</v>
      </c>
      <c r="D10" s="177">
        <v>1.1562924707801032</v>
      </c>
      <c r="E10" s="187">
        <v>575</v>
      </c>
      <c r="F10" s="491">
        <v>5000</v>
      </c>
      <c r="G10" s="458">
        <v>5000</v>
      </c>
      <c r="H10" s="177">
        <v>1</v>
      </c>
      <c r="I10" s="187">
        <v>0</v>
      </c>
      <c r="J10" s="177">
        <v>0.8508</v>
      </c>
      <c r="K10" s="177">
        <v>0.73580000000000001</v>
      </c>
      <c r="L10" s="182">
        <v>0.115</v>
      </c>
    </row>
    <row r="11" spans="1:12" x14ac:dyDescent="0.4">
      <c r="A11" s="49" t="s">
        <v>124</v>
      </c>
      <c r="B11" s="492">
        <v>4662</v>
      </c>
      <c r="C11" s="458">
        <v>7297</v>
      </c>
      <c r="D11" s="177">
        <v>0.63889269562834039</v>
      </c>
      <c r="E11" s="187">
        <v>-2635</v>
      </c>
      <c r="F11" s="491">
        <v>5913</v>
      </c>
      <c r="G11" s="458">
        <v>11019</v>
      </c>
      <c r="H11" s="177">
        <v>0.53661856792812412</v>
      </c>
      <c r="I11" s="187">
        <v>-5106</v>
      </c>
      <c r="J11" s="177">
        <v>0.78843226788432264</v>
      </c>
      <c r="K11" s="177">
        <v>0.66221980215990561</v>
      </c>
      <c r="L11" s="182">
        <v>0.12621246572441702</v>
      </c>
    </row>
    <row r="12" spans="1:12" x14ac:dyDescent="0.4">
      <c r="A12" s="49" t="s">
        <v>84</v>
      </c>
      <c r="B12" s="492">
        <v>0</v>
      </c>
      <c r="C12" s="458">
        <v>5060</v>
      </c>
      <c r="D12" s="177">
        <v>0</v>
      </c>
      <c r="E12" s="187">
        <v>-5060</v>
      </c>
      <c r="F12" s="491">
        <v>0</v>
      </c>
      <c r="G12" s="458">
        <v>8683</v>
      </c>
      <c r="H12" s="177">
        <v>0</v>
      </c>
      <c r="I12" s="187">
        <v>-8683</v>
      </c>
      <c r="J12" s="177" t="e">
        <v>#DIV/0!</v>
      </c>
      <c r="K12" s="177">
        <v>0.58274789819186912</v>
      </c>
      <c r="L12" s="182" t="e">
        <v>#DIV/0!</v>
      </c>
    </row>
    <row r="13" spans="1:12" x14ac:dyDescent="0.4">
      <c r="A13" s="49" t="s">
        <v>85</v>
      </c>
      <c r="B13" s="492">
        <v>0</v>
      </c>
      <c r="C13" s="458">
        <v>5810</v>
      </c>
      <c r="D13" s="177">
        <v>0</v>
      </c>
      <c r="E13" s="187">
        <v>-5810</v>
      </c>
      <c r="F13" s="491">
        <v>0</v>
      </c>
      <c r="G13" s="458">
        <v>9040</v>
      </c>
      <c r="H13" s="177">
        <v>0</v>
      </c>
      <c r="I13" s="187">
        <v>-9040</v>
      </c>
      <c r="J13" s="177" t="e">
        <v>#DIV/0!</v>
      </c>
      <c r="K13" s="177">
        <v>0.64269911504424782</v>
      </c>
      <c r="L13" s="182" t="e">
        <v>#DIV/0!</v>
      </c>
    </row>
    <row r="14" spans="1:12" x14ac:dyDescent="0.4">
      <c r="A14" s="55" t="s">
        <v>149</v>
      </c>
      <c r="B14" s="494">
        <v>1001</v>
      </c>
      <c r="C14" s="457">
        <v>964</v>
      </c>
      <c r="D14" s="171">
        <v>1.0383817427385893</v>
      </c>
      <c r="E14" s="197">
        <v>37</v>
      </c>
      <c r="F14" s="485">
        <v>1450</v>
      </c>
      <c r="G14" s="457">
        <v>1340</v>
      </c>
      <c r="H14" s="171">
        <v>1.0820895522388059</v>
      </c>
      <c r="I14" s="197">
        <v>110</v>
      </c>
      <c r="J14" s="171">
        <v>0.69034482758620686</v>
      </c>
      <c r="K14" s="171">
        <v>0.71940298507462686</v>
      </c>
      <c r="L14" s="170">
        <v>-2.905815748842E-2</v>
      </c>
    </row>
    <row r="15" spans="1:12" x14ac:dyDescent="0.4">
      <c r="A15" s="49" t="s">
        <v>148</v>
      </c>
      <c r="B15" s="495">
        <v>0</v>
      </c>
      <c r="C15" s="456">
        <v>0</v>
      </c>
      <c r="D15" s="44" t="e">
        <v>#DIV/0!</v>
      </c>
      <c r="E15" s="68">
        <v>0</v>
      </c>
      <c r="F15" s="483">
        <v>0</v>
      </c>
      <c r="G15" s="456">
        <v>0</v>
      </c>
      <c r="H15" s="177" t="e">
        <v>#DIV/0!</v>
      </c>
      <c r="I15" s="187">
        <v>0</v>
      </c>
      <c r="J15" s="177" t="e">
        <v>#DIV/0!</v>
      </c>
      <c r="K15" s="177" t="e">
        <v>#DIV/0!</v>
      </c>
      <c r="L15" s="182" t="e">
        <v>#DIV/0!</v>
      </c>
    </row>
    <row r="16" spans="1:12" s="33" customFormat="1" x14ac:dyDescent="0.4">
      <c r="A16" s="61" t="s">
        <v>147</v>
      </c>
      <c r="B16" s="492">
        <v>0</v>
      </c>
      <c r="C16" s="458">
        <v>0</v>
      </c>
      <c r="D16" s="177" t="e">
        <v>#DIV/0!</v>
      </c>
      <c r="E16" s="187">
        <v>0</v>
      </c>
      <c r="F16" s="491">
        <v>0</v>
      </c>
      <c r="G16" s="458">
        <v>0</v>
      </c>
      <c r="H16" s="44" t="e">
        <v>#DIV/0!</v>
      </c>
      <c r="I16" s="68">
        <v>0</v>
      </c>
      <c r="J16" s="44" t="e">
        <v>#DIV/0!</v>
      </c>
      <c r="K16" s="44" t="e">
        <v>#DIV/0!</v>
      </c>
      <c r="L16" s="43" t="e">
        <v>#DIV/0!</v>
      </c>
    </row>
    <row r="17" spans="1:12" x14ac:dyDescent="0.4">
      <c r="A17" s="61" t="s">
        <v>146</v>
      </c>
      <c r="B17" s="481">
        <v>0</v>
      </c>
      <c r="C17" s="455">
        <v>0</v>
      </c>
      <c r="D17" s="171" t="e">
        <v>#DIV/0!</v>
      </c>
      <c r="E17" s="161">
        <v>0</v>
      </c>
      <c r="F17" s="481">
        <v>0</v>
      </c>
      <c r="G17" s="455">
        <v>0</v>
      </c>
      <c r="H17" s="58" t="e">
        <v>#DIV/0!</v>
      </c>
      <c r="I17" s="75">
        <v>0</v>
      </c>
      <c r="J17" s="171" t="e">
        <v>#DIV/0!</v>
      </c>
      <c r="K17" s="179"/>
      <c r="L17" s="233"/>
    </row>
    <row r="18" spans="1:12" x14ac:dyDescent="0.4">
      <c r="A18" s="160" t="s">
        <v>145</v>
      </c>
      <c r="B18" s="477">
        <v>18695</v>
      </c>
      <c r="C18" s="476">
        <v>9714</v>
      </c>
      <c r="D18" s="181">
        <v>1.9245418982911262</v>
      </c>
      <c r="E18" s="191">
        <v>8981</v>
      </c>
      <c r="F18" s="419">
        <v>25255</v>
      </c>
      <c r="G18" s="418">
        <v>13355</v>
      </c>
      <c r="H18" s="181">
        <v>1.8910520404342943</v>
      </c>
      <c r="I18" s="191">
        <v>11900</v>
      </c>
      <c r="J18" s="181">
        <v>0.74024945555335575</v>
      </c>
      <c r="K18" s="181">
        <v>0.72736802695619618</v>
      </c>
      <c r="L18" s="180">
        <v>1.2881428597159572E-2</v>
      </c>
    </row>
    <row r="19" spans="1:12" x14ac:dyDescent="0.4">
      <c r="A19" s="48" t="s">
        <v>144</v>
      </c>
      <c r="B19" s="492">
        <v>0</v>
      </c>
      <c r="C19" s="458">
        <v>0</v>
      </c>
      <c r="D19" s="175" t="e">
        <v>#DIV/0!</v>
      </c>
      <c r="E19" s="188">
        <v>0</v>
      </c>
      <c r="F19" s="491">
        <v>0</v>
      </c>
      <c r="G19" s="458">
        <v>0</v>
      </c>
      <c r="H19" s="175" t="e">
        <v>#DIV/0!</v>
      </c>
      <c r="I19" s="188">
        <v>0</v>
      </c>
      <c r="J19" s="175" t="e">
        <v>#DIV/0!</v>
      </c>
      <c r="K19" s="175" t="e">
        <v>#DIV/0!</v>
      </c>
      <c r="L19" s="174" t="e">
        <v>#DIV/0!</v>
      </c>
    </row>
    <row r="20" spans="1:12" x14ac:dyDescent="0.4">
      <c r="A20" s="49" t="s">
        <v>124</v>
      </c>
      <c r="B20" s="492">
        <v>0</v>
      </c>
      <c r="C20" s="458">
        <v>0</v>
      </c>
      <c r="D20" s="177" t="e">
        <v>#DIV/0!</v>
      </c>
      <c r="E20" s="187">
        <v>0</v>
      </c>
      <c r="F20" s="491">
        <v>0</v>
      </c>
      <c r="G20" s="458">
        <v>0</v>
      </c>
      <c r="H20" s="177" t="e">
        <v>#DIV/0!</v>
      </c>
      <c r="I20" s="187">
        <v>0</v>
      </c>
      <c r="J20" s="177" t="e">
        <v>#DIV/0!</v>
      </c>
      <c r="K20" s="177" t="e">
        <v>#DIV/0!</v>
      </c>
      <c r="L20" s="182" t="e">
        <v>#DIV/0!</v>
      </c>
    </row>
    <row r="21" spans="1:12" x14ac:dyDescent="0.4">
      <c r="A21" s="49" t="s">
        <v>113</v>
      </c>
      <c r="B21" s="492">
        <v>5901</v>
      </c>
      <c r="C21" s="458">
        <v>910</v>
      </c>
      <c r="D21" s="177">
        <v>6.4846153846153847</v>
      </c>
      <c r="E21" s="187">
        <v>4991</v>
      </c>
      <c r="F21" s="491">
        <v>8740</v>
      </c>
      <c r="G21" s="458">
        <v>1450</v>
      </c>
      <c r="H21" s="177">
        <v>6.0275862068965518</v>
      </c>
      <c r="I21" s="187">
        <v>7290</v>
      </c>
      <c r="J21" s="177">
        <v>0.67517162471395886</v>
      </c>
      <c r="K21" s="177">
        <v>0.62758620689655176</v>
      </c>
      <c r="L21" s="182">
        <v>4.7585417817407105E-2</v>
      </c>
    </row>
    <row r="22" spans="1:12" x14ac:dyDescent="0.4">
      <c r="A22" s="49" t="s">
        <v>143</v>
      </c>
      <c r="B22" s="492">
        <v>2259</v>
      </c>
      <c r="C22" s="458">
        <v>2177</v>
      </c>
      <c r="D22" s="177">
        <v>1.0376665135507579</v>
      </c>
      <c r="E22" s="187">
        <v>82</v>
      </c>
      <c r="F22" s="491">
        <v>2970</v>
      </c>
      <c r="G22" s="458">
        <v>2980</v>
      </c>
      <c r="H22" s="177">
        <v>0.99664429530201337</v>
      </c>
      <c r="I22" s="187">
        <v>-10</v>
      </c>
      <c r="J22" s="177">
        <v>0.76060606060606062</v>
      </c>
      <c r="K22" s="177">
        <v>0.73053691275167787</v>
      </c>
      <c r="L22" s="182">
        <v>3.006914785438275E-2</v>
      </c>
    </row>
    <row r="23" spans="1:12" x14ac:dyDescent="0.4">
      <c r="A23" s="49" t="s">
        <v>142</v>
      </c>
      <c r="B23" s="492">
        <v>1248</v>
      </c>
      <c r="C23" s="458">
        <v>1364</v>
      </c>
      <c r="D23" s="171">
        <v>0.91495601173020524</v>
      </c>
      <c r="E23" s="197">
        <v>-116</v>
      </c>
      <c r="F23" s="491">
        <v>1455</v>
      </c>
      <c r="G23" s="458">
        <v>1495</v>
      </c>
      <c r="H23" s="171">
        <v>0.97324414715719065</v>
      </c>
      <c r="I23" s="197">
        <v>-40</v>
      </c>
      <c r="J23" s="171">
        <v>0.85773195876288655</v>
      </c>
      <c r="K23" s="171">
        <v>0.91237458193979937</v>
      </c>
      <c r="L23" s="170">
        <v>-5.4642623176912819E-2</v>
      </c>
    </row>
    <row r="24" spans="1:12" x14ac:dyDescent="0.4">
      <c r="A24" s="61" t="s">
        <v>141</v>
      </c>
      <c r="B24" s="492">
        <v>0</v>
      </c>
      <c r="C24" s="458">
        <v>0</v>
      </c>
      <c r="D24" s="177" t="e">
        <v>#DIV/0!</v>
      </c>
      <c r="E24" s="187">
        <v>0</v>
      </c>
      <c r="F24" s="491">
        <v>0</v>
      </c>
      <c r="G24" s="458">
        <v>0</v>
      </c>
      <c r="H24" s="177" t="e">
        <v>#DIV/0!</v>
      </c>
      <c r="I24" s="187">
        <v>0</v>
      </c>
      <c r="J24" s="177" t="e">
        <v>#DIV/0!</v>
      </c>
      <c r="K24" s="177" t="e">
        <v>#DIV/0!</v>
      </c>
      <c r="L24" s="182" t="e">
        <v>#DIV/0!</v>
      </c>
    </row>
    <row r="25" spans="1:12" x14ac:dyDescent="0.4">
      <c r="A25" s="61" t="s">
        <v>140</v>
      </c>
      <c r="B25" s="492">
        <v>1091</v>
      </c>
      <c r="C25" s="458">
        <v>1168</v>
      </c>
      <c r="D25" s="177">
        <v>0.93407534246575341</v>
      </c>
      <c r="E25" s="187">
        <v>-77</v>
      </c>
      <c r="F25" s="491">
        <v>1475</v>
      </c>
      <c r="G25" s="458">
        <v>1480</v>
      </c>
      <c r="H25" s="177">
        <v>0.9966216216216216</v>
      </c>
      <c r="I25" s="187">
        <v>-5</v>
      </c>
      <c r="J25" s="177">
        <v>0.73966101694915254</v>
      </c>
      <c r="K25" s="177">
        <v>0.78918918918918923</v>
      </c>
      <c r="L25" s="182">
        <v>-4.9528172240036694E-2</v>
      </c>
    </row>
    <row r="26" spans="1:12" x14ac:dyDescent="0.4">
      <c r="A26" s="49" t="s">
        <v>139</v>
      </c>
      <c r="B26" s="492">
        <v>0</v>
      </c>
      <c r="C26" s="458">
        <v>0</v>
      </c>
      <c r="D26" s="177" t="e">
        <v>#DIV/0!</v>
      </c>
      <c r="E26" s="187">
        <v>0</v>
      </c>
      <c r="F26" s="491">
        <v>0</v>
      </c>
      <c r="G26" s="458">
        <v>0</v>
      </c>
      <c r="H26" s="177" t="e">
        <v>#DIV/0!</v>
      </c>
      <c r="I26" s="187">
        <v>0</v>
      </c>
      <c r="J26" s="177" t="e">
        <v>#DIV/0!</v>
      </c>
      <c r="K26" s="177" t="e">
        <v>#DIV/0!</v>
      </c>
      <c r="L26" s="182" t="e">
        <v>#DIV/0!</v>
      </c>
    </row>
    <row r="27" spans="1:12" x14ac:dyDescent="0.4">
      <c r="A27" s="49" t="s">
        <v>138</v>
      </c>
      <c r="B27" s="492">
        <v>1163</v>
      </c>
      <c r="C27" s="458">
        <v>1036</v>
      </c>
      <c r="D27" s="177">
        <v>1.1225868725868726</v>
      </c>
      <c r="E27" s="187">
        <v>127</v>
      </c>
      <c r="F27" s="491">
        <v>1495</v>
      </c>
      <c r="G27" s="458">
        <v>1485</v>
      </c>
      <c r="H27" s="177">
        <v>1.0067340067340067</v>
      </c>
      <c r="I27" s="187">
        <v>10</v>
      </c>
      <c r="J27" s="177">
        <v>0.77792642140468227</v>
      </c>
      <c r="K27" s="177">
        <v>0.69764309764309762</v>
      </c>
      <c r="L27" s="182">
        <v>8.0283323761584646E-2</v>
      </c>
    </row>
    <row r="28" spans="1:12" x14ac:dyDescent="0.4">
      <c r="A28" s="49" t="s">
        <v>137</v>
      </c>
      <c r="B28" s="492">
        <v>0</v>
      </c>
      <c r="C28" s="458">
        <v>859</v>
      </c>
      <c r="D28" s="171">
        <v>0</v>
      </c>
      <c r="E28" s="197">
        <v>-859</v>
      </c>
      <c r="F28" s="491">
        <v>-1500</v>
      </c>
      <c r="G28" s="395">
        <v>1490</v>
      </c>
      <c r="H28" s="171">
        <v>-1.0067114093959733</v>
      </c>
      <c r="I28" s="197">
        <v>-2990</v>
      </c>
      <c r="J28" s="171">
        <v>0</v>
      </c>
      <c r="K28" s="171">
        <v>0.57651006711409392</v>
      </c>
      <c r="L28" s="170">
        <v>-0.57651006711409392</v>
      </c>
    </row>
    <row r="29" spans="1:12" x14ac:dyDescent="0.4">
      <c r="A29" s="61" t="s">
        <v>136</v>
      </c>
      <c r="B29" s="492">
        <v>0</v>
      </c>
      <c r="C29" s="458">
        <v>0</v>
      </c>
      <c r="D29" s="177" t="e">
        <v>#DIV/0!</v>
      </c>
      <c r="E29" s="187">
        <v>0</v>
      </c>
      <c r="F29" s="491">
        <v>0</v>
      </c>
      <c r="G29" s="395">
        <v>0</v>
      </c>
      <c r="H29" s="177" t="e">
        <v>#DIV/0!</v>
      </c>
      <c r="I29" s="187">
        <v>0</v>
      </c>
      <c r="J29" s="177" t="e">
        <v>#DIV/0!</v>
      </c>
      <c r="K29" s="177" t="e">
        <v>#DIV/0!</v>
      </c>
      <c r="L29" s="182" t="e">
        <v>#DIV/0!</v>
      </c>
    </row>
    <row r="30" spans="1:12" x14ac:dyDescent="0.4">
      <c r="A30" s="49" t="s">
        <v>135</v>
      </c>
      <c r="B30" s="492">
        <v>1517</v>
      </c>
      <c r="C30" s="458">
        <v>1049</v>
      </c>
      <c r="D30" s="177">
        <v>1.4461391801715919</v>
      </c>
      <c r="E30" s="187">
        <v>468</v>
      </c>
      <c r="F30" s="491">
        <v>3280</v>
      </c>
      <c r="G30" s="395">
        <v>1485</v>
      </c>
      <c r="H30" s="177">
        <v>2.2087542087542089</v>
      </c>
      <c r="I30" s="187">
        <v>1795</v>
      </c>
      <c r="J30" s="177">
        <v>0.46250000000000002</v>
      </c>
      <c r="K30" s="177">
        <v>0.70639730639730636</v>
      </c>
      <c r="L30" s="182">
        <v>-0.24389730639730633</v>
      </c>
    </row>
    <row r="31" spans="1:12" x14ac:dyDescent="0.4">
      <c r="A31" s="61" t="s">
        <v>134</v>
      </c>
      <c r="B31" s="492">
        <v>0</v>
      </c>
      <c r="C31" s="458">
        <v>0</v>
      </c>
      <c r="D31" s="171" t="e">
        <v>#DIV/0!</v>
      </c>
      <c r="E31" s="197">
        <v>0</v>
      </c>
      <c r="F31" s="491">
        <v>0</v>
      </c>
      <c r="G31" s="458">
        <v>0</v>
      </c>
      <c r="H31" s="171" t="e">
        <v>#DIV/0!</v>
      </c>
      <c r="I31" s="197">
        <v>0</v>
      </c>
      <c r="J31" s="171" t="e">
        <v>#DIV/0!</v>
      </c>
      <c r="K31" s="171" t="e">
        <v>#DIV/0!</v>
      </c>
      <c r="L31" s="170" t="e">
        <v>#DIV/0!</v>
      </c>
    </row>
    <row r="32" spans="1:12" x14ac:dyDescent="0.4">
      <c r="A32" s="61" t="s">
        <v>133</v>
      </c>
      <c r="B32" s="494">
        <v>1299</v>
      </c>
      <c r="C32" s="457">
        <v>1151</v>
      </c>
      <c r="D32" s="171">
        <v>1.1285838401390096</v>
      </c>
      <c r="E32" s="197">
        <v>148</v>
      </c>
      <c r="F32" s="491">
        <v>1490</v>
      </c>
      <c r="G32" s="457">
        <v>1490</v>
      </c>
      <c r="H32" s="171">
        <v>1</v>
      </c>
      <c r="I32" s="197">
        <v>0</v>
      </c>
      <c r="J32" s="171">
        <v>0.87181208053691273</v>
      </c>
      <c r="K32" s="171">
        <v>0.77248322147651005</v>
      </c>
      <c r="L32" s="170">
        <v>9.9328859060402674E-2</v>
      </c>
    </row>
    <row r="33" spans="1:12" x14ac:dyDescent="0.4">
      <c r="A33" s="49" t="s">
        <v>132</v>
      </c>
      <c r="B33" s="495">
        <v>0</v>
      </c>
      <c r="C33" s="456">
        <v>0</v>
      </c>
      <c r="D33" s="177" t="e">
        <v>#DIV/0!</v>
      </c>
      <c r="E33" s="187">
        <v>0</v>
      </c>
      <c r="F33" s="491">
        <v>0</v>
      </c>
      <c r="G33" s="456">
        <v>0</v>
      </c>
      <c r="H33" s="177" t="e">
        <v>#DIV/0!</v>
      </c>
      <c r="I33" s="187">
        <v>0</v>
      </c>
      <c r="J33" s="177" t="e">
        <v>#DIV/0!</v>
      </c>
      <c r="K33" s="177" t="e">
        <v>#DIV/0!</v>
      </c>
      <c r="L33" s="182" t="e">
        <v>#DIV/0!</v>
      </c>
    </row>
    <row r="34" spans="1:12" x14ac:dyDescent="0.4">
      <c r="A34" s="61" t="s">
        <v>88</v>
      </c>
      <c r="B34" s="494">
        <v>0</v>
      </c>
      <c r="C34" s="457">
        <v>0</v>
      </c>
      <c r="D34" s="171" t="e">
        <v>#DIV/0!</v>
      </c>
      <c r="E34" s="197">
        <v>0</v>
      </c>
      <c r="F34" s="485">
        <v>0</v>
      </c>
      <c r="G34" s="457">
        <v>0</v>
      </c>
      <c r="H34" s="171" t="e">
        <v>#DIV/0!</v>
      </c>
      <c r="I34" s="197">
        <v>0</v>
      </c>
      <c r="J34" s="171" t="e">
        <v>#DIV/0!</v>
      </c>
      <c r="K34" s="171" t="e">
        <v>#DIV/0!</v>
      </c>
      <c r="L34" s="170" t="e">
        <v>#DIV/0!</v>
      </c>
    </row>
    <row r="35" spans="1:12" x14ac:dyDescent="0.4">
      <c r="A35" s="42" t="s">
        <v>131</v>
      </c>
      <c r="B35" s="493">
        <v>4217</v>
      </c>
      <c r="C35" s="454">
        <v>0</v>
      </c>
      <c r="D35" s="194" t="e">
        <v>#DIV/0!</v>
      </c>
      <c r="E35" s="195">
        <v>4217</v>
      </c>
      <c r="F35" s="479">
        <v>5850</v>
      </c>
      <c r="G35" s="454">
        <v>0</v>
      </c>
      <c r="H35" s="194" t="e">
        <v>#DIV/0!</v>
      </c>
      <c r="I35" s="195">
        <v>5850</v>
      </c>
      <c r="J35" s="194">
        <v>0.72085470085470083</v>
      </c>
      <c r="K35" s="194" t="e">
        <v>#DIV/0!</v>
      </c>
      <c r="L35" s="193" t="e">
        <v>#DIV/0!</v>
      </c>
    </row>
    <row r="36" spans="1:12" x14ac:dyDescent="0.4">
      <c r="A36" s="160" t="s">
        <v>130</v>
      </c>
      <c r="B36" s="477">
        <v>662</v>
      </c>
      <c r="C36" s="418">
        <v>676</v>
      </c>
      <c r="D36" s="181">
        <v>0.97928994082840237</v>
      </c>
      <c r="E36" s="191">
        <v>-14</v>
      </c>
      <c r="F36" s="419">
        <v>-1769</v>
      </c>
      <c r="G36" s="418">
        <v>1170</v>
      </c>
      <c r="H36" s="181">
        <v>-1.5119658119658119</v>
      </c>
      <c r="I36" s="191">
        <v>-2939</v>
      </c>
      <c r="J36" s="181">
        <v>-0.37422272470322215</v>
      </c>
      <c r="K36" s="181">
        <v>0.57777777777777772</v>
      </c>
      <c r="L36" s="180">
        <v>-0.95200050248099988</v>
      </c>
    </row>
    <row r="37" spans="1:12" x14ac:dyDescent="0.4">
      <c r="A37" s="48" t="s">
        <v>129</v>
      </c>
      <c r="B37" s="492">
        <v>430</v>
      </c>
      <c r="C37" s="458">
        <v>462</v>
      </c>
      <c r="D37" s="175">
        <v>0.93073593073593075</v>
      </c>
      <c r="E37" s="188">
        <v>-32</v>
      </c>
      <c r="F37" s="491">
        <v>-967</v>
      </c>
      <c r="G37" s="458">
        <v>780</v>
      </c>
      <c r="H37" s="175">
        <v>-1.2397435897435898</v>
      </c>
      <c r="I37" s="188">
        <v>-1747</v>
      </c>
      <c r="J37" s="175">
        <v>-0.44467425025853152</v>
      </c>
      <c r="K37" s="175">
        <v>0.59230769230769231</v>
      </c>
      <c r="L37" s="174">
        <v>-1.0369819425662239</v>
      </c>
    </row>
    <row r="38" spans="1:12" x14ac:dyDescent="0.4">
      <c r="A38" s="49" t="s">
        <v>128</v>
      </c>
      <c r="B38" s="492">
        <v>232</v>
      </c>
      <c r="C38" s="458">
        <v>214</v>
      </c>
      <c r="D38" s="177">
        <v>1.0841121495327102</v>
      </c>
      <c r="E38" s="187">
        <v>18</v>
      </c>
      <c r="F38" s="491">
        <v>-802</v>
      </c>
      <c r="G38" s="458">
        <v>390</v>
      </c>
      <c r="H38" s="177">
        <v>-2.0564102564102562</v>
      </c>
      <c r="I38" s="187">
        <v>-1192</v>
      </c>
      <c r="J38" s="177">
        <v>-0.2892768079800499</v>
      </c>
      <c r="K38" s="177">
        <v>0.54871794871794877</v>
      </c>
      <c r="L38" s="182">
        <v>-0.83799475669799861</v>
      </c>
    </row>
    <row r="39" spans="1:12" s="80" customFormat="1" x14ac:dyDescent="0.4">
      <c r="A39" s="136" t="s">
        <v>87</v>
      </c>
      <c r="B39" s="416">
        <v>78952</v>
      </c>
      <c r="C39" s="415">
        <v>79025</v>
      </c>
      <c r="D39" s="168">
        <v>0.99907624169566589</v>
      </c>
      <c r="E39" s="169">
        <v>-73</v>
      </c>
      <c r="F39" s="416">
        <v>119516</v>
      </c>
      <c r="G39" s="415">
        <v>115182</v>
      </c>
      <c r="H39" s="168">
        <v>1.037627407060131</v>
      </c>
      <c r="I39" s="169">
        <v>4334</v>
      </c>
      <c r="J39" s="168">
        <v>0.66059774423508144</v>
      </c>
      <c r="K39" s="168">
        <v>0.68608810404403464</v>
      </c>
      <c r="L39" s="184">
        <v>-2.54903598089532E-2</v>
      </c>
    </row>
    <row r="40" spans="1:12" s="80" customFormat="1" x14ac:dyDescent="0.4">
      <c r="A40" s="160" t="s">
        <v>127</v>
      </c>
      <c r="B40" s="490">
        <v>78196</v>
      </c>
      <c r="C40" s="388">
        <v>78325</v>
      </c>
      <c r="D40" s="168">
        <v>0.99835301627832751</v>
      </c>
      <c r="E40" s="340">
        <v>-129</v>
      </c>
      <c r="F40" s="490">
        <v>118021</v>
      </c>
      <c r="G40" s="388">
        <v>113685</v>
      </c>
      <c r="H40" s="168">
        <v>1.0381404758763249</v>
      </c>
      <c r="I40" s="340">
        <v>4336</v>
      </c>
      <c r="J40" s="168">
        <v>0.66256005287194653</v>
      </c>
      <c r="K40" s="168">
        <v>0.6889651229273871</v>
      </c>
      <c r="L40" s="184">
        <v>-2.6405070055440572E-2</v>
      </c>
    </row>
    <row r="41" spans="1:12" x14ac:dyDescent="0.4">
      <c r="A41" s="49" t="s">
        <v>86</v>
      </c>
      <c r="B41" s="488">
        <v>34706</v>
      </c>
      <c r="C41" s="489">
        <v>33769</v>
      </c>
      <c r="D41" s="201">
        <v>1.027747342236963</v>
      </c>
      <c r="E41" s="197">
        <v>937</v>
      </c>
      <c r="F41" s="488">
        <v>43049</v>
      </c>
      <c r="G41" s="487">
        <v>43593</v>
      </c>
      <c r="H41" s="171">
        <v>0.98752093225976645</v>
      </c>
      <c r="I41" s="187">
        <v>-544</v>
      </c>
      <c r="J41" s="177">
        <v>0.80619758879416481</v>
      </c>
      <c r="K41" s="177">
        <v>0.77464271786754757</v>
      </c>
      <c r="L41" s="182">
        <v>3.155487092661724E-2</v>
      </c>
    </row>
    <row r="42" spans="1:12" x14ac:dyDescent="0.4">
      <c r="A42" s="49" t="s">
        <v>126</v>
      </c>
      <c r="B42" s="483">
        <v>1786</v>
      </c>
      <c r="C42" s="456">
        <v>1701</v>
      </c>
      <c r="D42" s="175">
        <v>1.0499706055261611</v>
      </c>
      <c r="E42" s="197">
        <v>85</v>
      </c>
      <c r="F42" s="483">
        <v>2700</v>
      </c>
      <c r="G42" s="484">
        <v>2700</v>
      </c>
      <c r="H42" s="171">
        <v>1</v>
      </c>
      <c r="I42" s="187">
        <v>0</v>
      </c>
      <c r="J42" s="177">
        <v>0.66148148148148145</v>
      </c>
      <c r="K42" s="177">
        <v>0.63</v>
      </c>
      <c r="L42" s="182">
        <v>3.1481481481481444E-2</v>
      </c>
    </row>
    <row r="43" spans="1:12" x14ac:dyDescent="0.4">
      <c r="A43" s="49" t="s">
        <v>125</v>
      </c>
      <c r="B43" s="483">
        <v>4622</v>
      </c>
      <c r="C43" s="456">
        <v>4319</v>
      </c>
      <c r="D43" s="175">
        <v>1.0701551285019681</v>
      </c>
      <c r="E43" s="197">
        <v>303</v>
      </c>
      <c r="F43" s="483">
        <v>5140</v>
      </c>
      <c r="G43" s="484">
        <v>5140</v>
      </c>
      <c r="H43" s="171">
        <v>1</v>
      </c>
      <c r="I43" s="187">
        <v>0</v>
      </c>
      <c r="J43" s="177">
        <v>0.89922178988326851</v>
      </c>
      <c r="K43" s="177">
        <v>0.84027237354085604</v>
      </c>
      <c r="L43" s="182">
        <v>5.8949416342412464E-2</v>
      </c>
    </row>
    <row r="44" spans="1:12" x14ac:dyDescent="0.4">
      <c r="A44" s="61" t="s">
        <v>124</v>
      </c>
      <c r="B44" s="483">
        <v>7842</v>
      </c>
      <c r="C44" s="456">
        <v>6018</v>
      </c>
      <c r="D44" s="175">
        <v>1.3030907278165504</v>
      </c>
      <c r="E44" s="197">
        <v>1824</v>
      </c>
      <c r="F44" s="483">
        <v>15515</v>
      </c>
      <c r="G44" s="482">
        <v>9840</v>
      </c>
      <c r="H44" s="171">
        <v>1.5767276422764227</v>
      </c>
      <c r="I44" s="187">
        <v>5675</v>
      </c>
      <c r="J44" s="177">
        <v>0.50544634224943608</v>
      </c>
      <c r="K44" s="177">
        <v>0.61158536585365852</v>
      </c>
      <c r="L44" s="182">
        <v>-0.10613902360422245</v>
      </c>
    </row>
    <row r="45" spans="1:12" x14ac:dyDescent="0.4">
      <c r="A45" s="61" t="s">
        <v>123</v>
      </c>
      <c r="B45" s="485">
        <v>3845</v>
      </c>
      <c r="C45" s="457">
        <v>3932</v>
      </c>
      <c r="D45" s="175">
        <v>0.97787385554425232</v>
      </c>
      <c r="E45" s="197">
        <v>-87</v>
      </c>
      <c r="F45" s="485">
        <v>6853</v>
      </c>
      <c r="G45" s="480">
        <v>7060</v>
      </c>
      <c r="H45" s="171">
        <v>0.97067988668555238</v>
      </c>
      <c r="I45" s="187">
        <v>-207</v>
      </c>
      <c r="J45" s="177">
        <v>0.56106814533780824</v>
      </c>
      <c r="K45" s="177">
        <v>0.5569405099150142</v>
      </c>
      <c r="L45" s="182">
        <v>4.1276354227940404E-3</v>
      </c>
    </row>
    <row r="46" spans="1:12" x14ac:dyDescent="0.4">
      <c r="A46" s="49" t="s">
        <v>84</v>
      </c>
      <c r="B46" s="483">
        <v>10817</v>
      </c>
      <c r="C46" s="456">
        <v>11726</v>
      </c>
      <c r="D46" s="175">
        <v>0.92247995906532487</v>
      </c>
      <c r="E46" s="197">
        <v>-909</v>
      </c>
      <c r="F46" s="483">
        <v>20069</v>
      </c>
      <c r="G46" s="484">
        <v>17897</v>
      </c>
      <c r="H46" s="171">
        <v>1.1213611219757502</v>
      </c>
      <c r="I46" s="187">
        <v>2172</v>
      </c>
      <c r="J46" s="177">
        <v>0.53899048283422191</v>
      </c>
      <c r="K46" s="177">
        <v>0.65519360786724035</v>
      </c>
      <c r="L46" s="182">
        <v>-0.11620312503301844</v>
      </c>
    </row>
    <row r="47" spans="1:12" x14ac:dyDescent="0.4">
      <c r="A47" s="49" t="s">
        <v>85</v>
      </c>
      <c r="B47" s="485">
        <v>6605</v>
      </c>
      <c r="C47" s="457">
        <v>7006</v>
      </c>
      <c r="D47" s="179">
        <v>0.94276334570368259</v>
      </c>
      <c r="E47" s="197">
        <v>-401</v>
      </c>
      <c r="F47" s="485">
        <v>11714</v>
      </c>
      <c r="G47" s="484">
        <v>10348</v>
      </c>
      <c r="H47" s="171">
        <v>1.1320061847700038</v>
      </c>
      <c r="I47" s="187">
        <v>1366</v>
      </c>
      <c r="J47" s="177">
        <v>0.56385521598087762</v>
      </c>
      <c r="K47" s="177">
        <v>0.67703904136064941</v>
      </c>
      <c r="L47" s="182">
        <v>-0.11318382537977179</v>
      </c>
    </row>
    <row r="48" spans="1:12" x14ac:dyDescent="0.4">
      <c r="A48" s="49" t="s">
        <v>83</v>
      </c>
      <c r="B48" s="483">
        <v>0</v>
      </c>
      <c r="C48" s="456">
        <v>1517</v>
      </c>
      <c r="D48" s="177">
        <v>0</v>
      </c>
      <c r="E48" s="197">
        <v>-1517</v>
      </c>
      <c r="F48" s="483">
        <v>0</v>
      </c>
      <c r="G48" s="486">
        <v>2700</v>
      </c>
      <c r="H48" s="171">
        <v>0</v>
      </c>
      <c r="I48" s="187">
        <v>-2700</v>
      </c>
      <c r="J48" s="177" t="e">
        <v>#DIV/0!</v>
      </c>
      <c r="K48" s="177">
        <v>0.56185185185185182</v>
      </c>
      <c r="L48" s="182" t="e">
        <v>#DIV/0!</v>
      </c>
    </row>
    <row r="49" spans="1:12" x14ac:dyDescent="0.4">
      <c r="A49" s="49" t="s">
        <v>122</v>
      </c>
      <c r="B49" s="485">
        <v>0</v>
      </c>
      <c r="C49" s="457">
        <v>0</v>
      </c>
      <c r="D49" s="175" t="e">
        <v>#DIV/0!</v>
      </c>
      <c r="E49" s="197">
        <v>0</v>
      </c>
      <c r="F49" s="485">
        <v>0</v>
      </c>
      <c r="G49" s="484">
        <v>0</v>
      </c>
      <c r="H49" s="171" t="e">
        <v>#DIV/0!</v>
      </c>
      <c r="I49" s="187">
        <v>0</v>
      </c>
      <c r="J49" s="177" t="e">
        <v>#DIV/0!</v>
      </c>
      <c r="K49" s="177" t="e">
        <v>#DIV/0!</v>
      </c>
      <c r="L49" s="182" t="e">
        <v>#DIV/0!</v>
      </c>
    </row>
    <row r="50" spans="1:12" x14ac:dyDescent="0.4">
      <c r="A50" s="49" t="s">
        <v>121</v>
      </c>
      <c r="B50" s="483">
        <v>763</v>
      </c>
      <c r="C50" s="456">
        <v>782</v>
      </c>
      <c r="D50" s="177">
        <v>0.97570332480818411</v>
      </c>
      <c r="E50" s="197">
        <v>-19</v>
      </c>
      <c r="F50" s="483">
        <v>1260</v>
      </c>
      <c r="G50" s="480">
        <v>1200</v>
      </c>
      <c r="H50" s="171">
        <v>1.05</v>
      </c>
      <c r="I50" s="187">
        <v>60</v>
      </c>
      <c r="J50" s="177">
        <v>0.60555555555555551</v>
      </c>
      <c r="K50" s="177">
        <v>0.65166666666666662</v>
      </c>
      <c r="L50" s="182">
        <v>-4.6111111111111103E-2</v>
      </c>
    </row>
    <row r="51" spans="1:12" x14ac:dyDescent="0.4">
      <c r="A51" s="49" t="s">
        <v>82</v>
      </c>
      <c r="B51" s="483">
        <v>1573</v>
      </c>
      <c r="C51" s="456">
        <v>2110</v>
      </c>
      <c r="D51" s="175">
        <v>0.74549763033175354</v>
      </c>
      <c r="E51" s="197">
        <v>-537</v>
      </c>
      <c r="F51" s="483">
        <v>1764</v>
      </c>
      <c r="G51" s="484">
        <v>3240</v>
      </c>
      <c r="H51" s="171">
        <v>0.5444444444444444</v>
      </c>
      <c r="I51" s="187">
        <v>-1476</v>
      </c>
      <c r="J51" s="177">
        <v>0.89172335600907027</v>
      </c>
      <c r="K51" s="177">
        <v>0.65123456790123457</v>
      </c>
      <c r="L51" s="182">
        <v>0.24048878810783569</v>
      </c>
    </row>
    <row r="52" spans="1:12" x14ac:dyDescent="0.4">
      <c r="A52" s="61" t="s">
        <v>80</v>
      </c>
      <c r="B52" s="485">
        <v>641</v>
      </c>
      <c r="C52" s="457">
        <v>781</v>
      </c>
      <c r="D52" s="175">
        <v>0.82074263764404609</v>
      </c>
      <c r="E52" s="197">
        <v>-140</v>
      </c>
      <c r="F52" s="485">
        <v>1200</v>
      </c>
      <c r="G52" s="484">
        <v>1200</v>
      </c>
      <c r="H52" s="171">
        <v>1</v>
      </c>
      <c r="I52" s="187">
        <v>0</v>
      </c>
      <c r="J52" s="177">
        <v>0.53416666666666668</v>
      </c>
      <c r="K52" s="171">
        <v>0.65083333333333337</v>
      </c>
      <c r="L52" s="170">
        <v>-0.1166666666666667</v>
      </c>
    </row>
    <row r="53" spans="1:12" x14ac:dyDescent="0.4">
      <c r="A53" s="49" t="s">
        <v>81</v>
      </c>
      <c r="B53" s="483">
        <v>1995</v>
      </c>
      <c r="C53" s="456">
        <v>1915</v>
      </c>
      <c r="D53" s="175">
        <v>1.04177545691906</v>
      </c>
      <c r="E53" s="187">
        <v>80</v>
      </c>
      <c r="F53" s="483">
        <v>2700</v>
      </c>
      <c r="G53" s="482">
        <v>2700</v>
      </c>
      <c r="H53" s="177">
        <v>1</v>
      </c>
      <c r="I53" s="187">
        <v>0</v>
      </c>
      <c r="J53" s="177">
        <v>0.73888888888888893</v>
      </c>
      <c r="K53" s="177">
        <v>0.70925925925925926</v>
      </c>
      <c r="L53" s="182">
        <v>2.9629629629629672E-2</v>
      </c>
    </row>
    <row r="54" spans="1:12" x14ac:dyDescent="0.4">
      <c r="A54" s="49" t="s">
        <v>77</v>
      </c>
      <c r="B54" s="483">
        <v>1688</v>
      </c>
      <c r="C54" s="456">
        <v>1655</v>
      </c>
      <c r="D54" s="175">
        <v>1.019939577039275</v>
      </c>
      <c r="E54" s="187">
        <v>33</v>
      </c>
      <c r="F54" s="483">
        <v>3660</v>
      </c>
      <c r="G54" s="484">
        <v>3667</v>
      </c>
      <c r="H54" s="177">
        <v>0.99809108262885193</v>
      </c>
      <c r="I54" s="187">
        <v>-7</v>
      </c>
      <c r="J54" s="177">
        <v>0.46120218579234973</v>
      </c>
      <c r="K54" s="177">
        <v>0.45132260703572402</v>
      </c>
      <c r="L54" s="182">
        <v>9.8795787566257065E-3</v>
      </c>
    </row>
    <row r="55" spans="1:12" x14ac:dyDescent="0.4">
      <c r="A55" s="49" t="s">
        <v>79</v>
      </c>
      <c r="B55" s="485">
        <v>496</v>
      </c>
      <c r="C55" s="457">
        <v>525</v>
      </c>
      <c r="D55" s="175">
        <v>0.9447619047619048</v>
      </c>
      <c r="E55" s="187">
        <v>-29</v>
      </c>
      <c r="F55" s="485">
        <v>1200</v>
      </c>
      <c r="G55" s="484">
        <v>1200</v>
      </c>
      <c r="H55" s="177">
        <v>1</v>
      </c>
      <c r="I55" s="187">
        <v>0</v>
      </c>
      <c r="J55" s="177">
        <v>0.41333333333333333</v>
      </c>
      <c r="K55" s="177">
        <v>0.4375</v>
      </c>
      <c r="L55" s="182">
        <v>-2.416666666666667E-2</v>
      </c>
    </row>
    <row r="56" spans="1:12" x14ac:dyDescent="0.4">
      <c r="A56" s="49" t="s">
        <v>78</v>
      </c>
      <c r="B56" s="483">
        <v>817</v>
      </c>
      <c r="C56" s="456">
        <v>569</v>
      </c>
      <c r="D56" s="175">
        <v>1.4358523725834798</v>
      </c>
      <c r="E56" s="187">
        <v>248</v>
      </c>
      <c r="F56" s="483">
        <v>1197</v>
      </c>
      <c r="G56" s="482">
        <v>1200</v>
      </c>
      <c r="H56" s="177">
        <v>0.99750000000000005</v>
      </c>
      <c r="I56" s="187">
        <v>-3</v>
      </c>
      <c r="J56" s="177">
        <v>0.68253968253968256</v>
      </c>
      <c r="K56" s="177">
        <v>0.47416666666666668</v>
      </c>
      <c r="L56" s="182">
        <v>0.20837301587301588</v>
      </c>
    </row>
    <row r="57" spans="1:12" x14ac:dyDescent="0.4">
      <c r="A57" s="55" t="s">
        <v>120</v>
      </c>
      <c r="B57" s="481">
        <v>0</v>
      </c>
      <c r="C57" s="455">
        <v>0</v>
      </c>
      <c r="D57" s="179" t="e">
        <v>#DIV/0!</v>
      </c>
      <c r="E57" s="197">
        <v>0</v>
      </c>
      <c r="F57" s="481">
        <v>0</v>
      </c>
      <c r="G57" s="480">
        <v>0</v>
      </c>
      <c r="H57" s="171" t="e">
        <v>#DIV/0!</v>
      </c>
      <c r="I57" s="197">
        <v>0</v>
      </c>
      <c r="J57" s="171" t="e">
        <v>#DIV/0!</v>
      </c>
      <c r="K57" s="171" t="e">
        <v>#DIV/0!</v>
      </c>
      <c r="L57" s="170" t="e">
        <v>#DIV/0!</v>
      </c>
    </row>
    <row r="58" spans="1:12" x14ac:dyDescent="0.4">
      <c r="A58" s="42" t="s">
        <v>119</v>
      </c>
      <c r="B58" s="479">
        <v>0</v>
      </c>
      <c r="C58" s="454">
        <v>0</v>
      </c>
      <c r="D58" s="194" t="e">
        <v>#DIV/0!</v>
      </c>
      <c r="E58" s="195">
        <v>0</v>
      </c>
      <c r="F58" s="479">
        <v>0</v>
      </c>
      <c r="G58" s="478">
        <v>0</v>
      </c>
      <c r="H58" s="194" t="e">
        <v>#DIV/0!</v>
      </c>
      <c r="I58" s="195">
        <v>0</v>
      </c>
      <c r="J58" s="194" t="e">
        <v>#DIV/0!</v>
      </c>
      <c r="K58" s="194" t="e">
        <v>#DIV/0!</v>
      </c>
      <c r="L58" s="193" t="e">
        <v>#DIV/0!</v>
      </c>
    </row>
    <row r="59" spans="1:12" x14ac:dyDescent="0.4">
      <c r="A59" s="160" t="s">
        <v>118</v>
      </c>
      <c r="B59" s="477">
        <v>756</v>
      </c>
      <c r="C59" s="476">
        <v>700</v>
      </c>
      <c r="D59" s="181">
        <v>1.08</v>
      </c>
      <c r="E59" s="191">
        <v>56</v>
      </c>
      <c r="F59" s="477">
        <v>1495</v>
      </c>
      <c r="G59" s="476">
        <v>1497</v>
      </c>
      <c r="H59" s="181">
        <v>0.99866399465597866</v>
      </c>
      <c r="I59" s="191">
        <v>-2</v>
      </c>
      <c r="J59" s="181">
        <v>0.50568561872909701</v>
      </c>
      <c r="K59" s="181">
        <v>0.46760187040748163</v>
      </c>
      <c r="L59" s="180">
        <v>3.8083748321615374E-2</v>
      </c>
    </row>
    <row r="60" spans="1:12" x14ac:dyDescent="0.4">
      <c r="A60" s="55" t="s">
        <v>76</v>
      </c>
      <c r="B60" s="475">
        <v>194</v>
      </c>
      <c r="C60" s="474">
        <v>177</v>
      </c>
      <c r="D60" s="175">
        <v>1.0960451977401129</v>
      </c>
      <c r="E60" s="188">
        <v>17</v>
      </c>
      <c r="F60" s="475">
        <v>303</v>
      </c>
      <c r="G60" s="474">
        <v>299</v>
      </c>
      <c r="H60" s="175">
        <v>1.0133779264214047</v>
      </c>
      <c r="I60" s="188">
        <v>4</v>
      </c>
      <c r="J60" s="175">
        <v>0.64026402640264024</v>
      </c>
      <c r="K60" s="175">
        <v>0.59197324414715724</v>
      </c>
      <c r="L60" s="174">
        <v>4.8290782255483E-2</v>
      </c>
    </row>
    <row r="61" spans="1:12" x14ac:dyDescent="0.4">
      <c r="A61" s="49" t="s">
        <v>117</v>
      </c>
      <c r="B61" s="470">
        <v>131</v>
      </c>
      <c r="C61" s="473">
        <v>162</v>
      </c>
      <c r="D61" s="175">
        <v>0.80864197530864201</v>
      </c>
      <c r="E61" s="188">
        <v>-31</v>
      </c>
      <c r="F61" s="470">
        <v>298</v>
      </c>
      <c r="G61" s="473">
        <v>299</v>
      </c>
      <c r="H61" s="175">
        <v>0.99665551839464883</v>
      </c>
      <c r="I61" s="188">
        <v>-1</v>
      </c>
      <c r="J61" s="175">
        <v>0.43959731543624159</v>
      </c>
      <c r="K61" s="175">
        <v>0.5418060200668896</v>
      </c>
      <c r="L61" s="174">
        <v>-0.10220870463064802</v>
      </c>
    </row>
    <row r="62" spans="1:12" x14ac:dyDescent="0.4">
      <c r="A62" s="48" t="s">
        <v>116</v>
      </c>
      <c r="B62" s="472">
        <v>126</v>
      </c>
      <c r="C62" s="422">
        <v>142</v>
      </c>
      <c r="D62" s="175">
        <v>0.88732394366197187</v>
      </c>
      <c r="E62" s="188">
        <v>-16</v>
      </c>
      <c r="F62" s="417">
        <v>298</v>
      </c>
      <c r="G62" s="471">
        <v>300</v>
      </c>
      <c r="H62" s="175">
        <v>0.99333333333333329</v>
      </c>
      <c r="I62" s="188">
        <v>-2</v>
      </c>
      <c r="J62" s="175">
        <v>0.42281879194630873</v>
      </c>
      <c r="K62" s="175">
        <v>0.47333333333333333</v>
      </c>
      <c r="L62" s="174">
        <v>-5.0514541387024603E-2</v>
      </c>
    </row>
    <row r="63" spans="1:12" x14ac:dyDescent="0.4">
      <c r="A63" s="42" t="s">
        <v>115</v>
      </c>
      <c r="B63" s="470">
        <v>305</v>
      </c>
      <c r="C63" s="421">
        <v>219</v>
      </c>
      <c r="D63" s="175">
        <v>1.3926940639269407</v>
      </c>
      <c r="E63" s="187">
        <v>86</v>
      </c>
      <c r="F63" s="400">
        <v>596</v>
      </c>
      <c r="G63" s="469">
        <v>599</v>
      </c>
      <c r="H63" s="177">
        <v>0.994991652754591</v>
      </c>
      <c r="I63" s="187">
        <v>-3</v>
      </c>
      <c r="J63" s="177">
        <v>0.51174496644295298</v>
      </c>
      <c r="K63" s="177">
        <v>0.36560934891485808</v>
      </c>
      <c r="L63" s="182">
        <v>0.1461356175280949</v>
      </c>
    </row>
    <row r="64" spans="1:12" x14ac:dyDescent="0.4">
      <c r="A64" s="136" t="s">
        <v>98</v>
      </c>
      <c r="B64" s="468"/>
      <c r="C64" s="453"/>
      <c r="D64" s="308"/>
      <c r="E64" s="309"/>
      <c r="F64" s="468"/>
      <c r="G64" s="453"/>
      <c r="H64" s="308"/>
      <c r="I64" s="309"/>
      <c r="J64" s="308"/>
      <c r="K64" s="308"/>
      <c r="L64" s="307"/>
    </row>
    <row r="65" spans="1:12" x14ac:dyDescent="0.4">
      <c r="A65" s="227" t="s">
        <v>114</v>
      </c>
      <c r="B65" s="467"/>
      <c r="C65" s="466"/>
      <c r="D65" s="325"/>
      <c r="E65" s="324"/>
      <c r="F65" s="467"/>
      <c r="G65" s="466"/>
      <c r="H65" s="325"/>
      <c r="I65" s="324"/>
      <c r="J65" s="323"/>
      <c r="K65" s="323"/>
      <c r="L65" s="322"/>
    </row>
    <row r="66" spans="1:12" s="33" customFormat="1" x14ac:dyDescent="0.4">
      <c r="A66" s="61" t="s">
        <v>113</v>
      </c>
      <c r="B66" s="431"/>
      <c r="C66" s="465"/>
      <c r="D66" s="265"/>
      <c r="E66" s="264"/>
      <c r="F66" s="431"/>
      <c r="G66" s="465"/>
      <c r="H66" s="265"/>
      <c r="I66" s="264"/>
      <c r="J66" s="263"/>
      <c r="K66" s="263"/>
      <c r="L66" s="262"/>
    </row>
    <row r="67" spans="1:12" s="33" customFormat="1" x14ac:dyDescent="0.4">
      <c r="A67" s="61" t="s">
        <v>97</v>
      </c>
      <c r="B67" s="431"/>
      <c r="C67" s="465"/>
      <c r="D67" s="265"/>
      <c r="E67" s="264"/>
      <c r="F67" s="431"/>
      <c r="G67" s="465"/>
      <c r="H67" s="265"/>
      <c r="I67" s="264"/>
      <c r="J67" s="263"/>
      <c r="K67" s="263"/>
      <c r="L67" s="262"/>
    </row>
    <row r="68" spans="1:12" s="33" customFormat="1" x14ac:dyDescent="0.4">
      <c r="A68" s="61" t="s">
        <v>112</v>
      </c>
      <c r="B68" s="431"/>
      <c r="C68" s="465"/>
      <c r="D68" s="265"/>
      <c r="E68" s="264"/>
      <c r="F68" s="431"/>
      <c r="G68" s="465"/>
      <c r="H68" s="265"/>
      <c r="I68" s="264"/>
      <c r="J68" s="263"/>
      <c r="K68" s="263"/>
      <c r="L68" s="262"/>
    </row>
    <row r="69" spans="1:12" s="33" customFormat="1" x14ac:dyDescent="0.4">
      <c r="A69" s="42" t="s">
        <v>96</v>
      </c>
      <c r="B69" s="428"/>
      <c r="C69" s="464"/>
      <c r="D69" s="265"/>
      <c r="E69" s="264"/>
      <c r="F69" s="428"/>
      <c r="G69" s="464"/>
      <c r="H69" s="265"/>
      <c r="I69" s="264"/>
      <c r="J69" s="263"/>
      <c r="K69" s="263"/>
      <c r="L69" s="262"/>
    </row>
    <row r="70" spans="1:12" s="33" customFormat="1" x14ac:dyDescent="0.4">
      <c r="A70" s="136" t="s">
        <v>111</v>
      </c>
      <c r="B70" s="424"/>
      <c r="C70" s="463"/>
      <c r="D70" s="252"/>
      <c r="E70" s="251"/>
      <c r="F70" s="424"/>
      <c r="G70" s="463"/>
      <c r="H70" s="252"/>
      <c r="I70" s="251"/>
      <c r="J70" s="250"/>
      <c r="K70" s="250"/>
      <c r="L70" s="249"/>
    </row>
    <row r="71" spans="1:12" s="33" customFormat="1" x14ac:dyDescent="0.4">
      <c r="A71" s="214" t="s">
        <v>110</v>
      </c>
      <c r="B71" s="426"/>
      <c r="C71" s="463"/>
      <c r="D71" s="252"/>
      <c r="E71" s="251"/>
      <c r="F71" s="424"/>
      <c r="G71" s="463"/>
      <c r="H71" s="252"/>
      <c r="I71" s="251"/>
      <c r="J71" s="250"/>
      <c r="K71" s="250"/>
      <c r="L71" s="249"/>
    </row>
    <row r="72" spans="1:12" x14ac:dyDescent="0.4">
      <c r="A72" s="33" t="s">
        <v>109</v>
      </c>
      <c r="C72" s="36"/>
      <c r="E72" s="88"/>
      <c r="G72" s="36"/>
      <c r="I72" s="88"/>
      <c r="K72" s="36"/>
    </row>
    <row r="73" spans="1:12" x14ac:dyDescent="0.4">
      <c r="A73" s="35" t="s">
        <v>108</v>
      </c>
      <c r="C73" s="36"/>
      <c r="E73" s="88"/>
      <c r="G73" s="36"/>
      <c r="I73" s="88"/>
      <c r="K73" s="36"/>
    </row>
    <row r="74" spans="1:12" s="33" customFormat="1" x14ac:dyDescent="0.4">
      <c r="A74" s="33" t="s">
        <v>107</v>
      </c>
      <c r="B74" s="34"/>
      <c r="C74" s="34"/>
      <c r="F74" s="34"/>
      <c r="G74" s="34"/>
      <c r="J74" s="34"/>
      <c r="K74" s="34"/>
    </row>
    <row r="75" spans="1:12" x14ac:dyDescent="0.4">
      <c r="A75" s="33" t="s">
        <v>95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2011年6月下旬航空旅客輸送実績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zoomScaleNormal="100" workbookViewId="0">
      <selection sqref="A1:B1"/>
    </sheetView>
  </sheetViews>
  <sheetFormatPr defaultRowHeight="13.5" x14ac:dyDescent="0.15"/>
  <cols>
    <col min="1" max="1" width="11.375" style="110" customWidth="1"/>
    <col min="2" max="2" width="5.625" style="110" customWidth="1"/>
    <col min="3" max="4" width="9.375" style="108" customWidth="1"/>
    <col min="5" max="5" width="7.375" style="108" customWidth="1"/>
    <col min="6" max="6" width="9.625" style="108" customWidth="1"/>
    <col min="7" max="8" width="9.375" style="108" customWidth="1"/>
    <col min="9" max="9" width="7.375" style="108" customWidth="1"/>
    <col min="10" max="10" width="9.625" style="108" customWidth="1"/>
    <col min="11" max="16384" width="9" style="108"/>
  </cols>
  <sheetData>
    <row r="1" spans="1:10" ht="18.75" x14ac:dyDescent="0.15">
      <c r="A1" s="714" t="str">
        <f>'h23'!A1</f>
        <v>平成23年度</v>
      </c>
      <c r="B1" s="714"/>
      <c r="C1" s="1"/>
      <c r="D1" s="1"/>
      <c r="E1" s="1"/>
      <c r="F1" s="5" t="str">
        <f ca="1">RIGHT(CELL("filename",$A$1),LEN(CELL("filename",$A$1))-FIND("]",CELL("filename",$A$1)))</f>
        <v>６月月間</v>
      </c>
      <c r="G1" s="4" t="s">
        <v>69</v>
      </c>
      <c r="H1" s="2"/>
      <c r="I1" s="2"/>
      <c r="J1" s="2"/>
    </row>
    <row r="2" spans="1:10" ht="18" customHeight="1" x14ac:dyDescent="0.15">
      <c r="A2" s="121"/>
      <c r="B2" s="384"/>
      <c r="C2" s="706" t="s">
        <v>190</v>
      </c>
      <c r="D2" s="721"/>
      <c r="E2" s="722"/>
      <c r="F2" s="723"/>
      <c r="G2" s="706" t="s">
        <v>189</v>
      </c>
      <c r="H2" s="721"/>
      <c r="I2" s="722"/>
      <c r="J2" s="723"/>
    </row>
    <row r="3" spans="1:10" ht="18.75" customHeight="1" x14ac:dyDescent="0.15">
      <c r="A3" s="115"/>
      <c r="B3" s="383"/>
      <c r="C3" s="724" t="s">
        <v>202</v>
      </c>
      <c r="D3" s="726" t="s">
        <v>201</v>
      </c>
      <c r="E3" s="706" t="s">
        <v>184</v>
      </c>
      <c r="F3" s="707"/>
      <c r="G3" s="702" t="s">
        <v>200</v>
      </c>
      <c r="H3" s="704" t="s">
        <v>199</v>
      </c>
      <c r="I3" s="706" t="s">
        <v>184</v>
      </c>
      <c r="J3" s="707"/>
    </row>
    <row r="4" spans="1:10" ht="18" customHeight="1" x14ac:dyDescent="0.15">
      <c r="A4" s="119"/>
      <c r="B4" s="382"/>
      <c r="C4" s="725"/>
      <c r="D4" s="727"/>
      <c r="E4" s="381" t="s">
        <v>183</v>
      </c>
      <c r="F4" s="381" t="s">
        <v>182</v>
      </c>
      <c r="G4" s="703"/>
      <c r="H4" s="705"/>
      <c r="I4" s="381" t="s">
        <v>183</v>
      </c>
      <c r="J4" s="381" t="s">
        <v>182</v>
      </c>
    </row>
    <row r="5" spans="1:10" ht="13.5" customHeight="1" x14ac:dyDescent="0.15">
      <c r="A5" s="710" t="s">
        <v>181</v>
      </c>
      <c r="B5" s="711"/>
      <c r="C5" s="728">
        <v>397846</v>
      </c>
      <c r="D5" s="712">
        <v>429280</v>
      </c>
      <c r="E5" s="708">
        <v>0.9267750652254938</v>
      </c>
      <c r="F5" s="717">
        <v>-31434</v>
      </c>
      <c r="G5" s="728">
        <v>628031</v>
      </c>
      <c r="H5" s="712">
        <v>686077</v>
      </c>
      <c r="I5" s="708">
        <v>0.91539433620424526</v>
      </c>
      <c r="J5" s="717">
        <v>-58046</v>
      </c>
    </row>
    <row r="6" spans="1:10" ht="13.5" customHeight="1" x14ac:dyDescent="0.15">
      <c r="A6" s="719" t="s">
        <v>105</v>
      </c>
      <c r="B6" s="720"/>
      <c r="C6" s="729"/>
      <c r="D6" s="713"/>
      <c r="E6" s="709"/>
      <c r="F6" s="718"/>
      <c r="G6" s="729"/>
      <c r="H6" s="713"/>
      <c r="I6" s="709"/>
      <c r="J6" s="718"/>
    </row>
    <row r="7" spans="1:10" ht="18" customHeight="1" x14ac:dyDescent="0.15">
      <c r="A7" s="715" t="s">
        <v>180</v>
      </c>
      <c r="B7" s="716"/>
      <c r="C7" s="501">
        <v>187696</v>
      </c>
      <c r="D7" s="368">
        <v>211151</v>
      </c>
      <c r="E7" s="367">
        <v>0.88891835700517641</v>
      </c>
      <c r="F7" s="366">
        <v>-23455</v>
      </c>
      <c r="G7" s="501">
        <v>278897</v>
      </c>
      <c r="H7" s="368">
        <v>329209</v>
      </c>
      <c r="I7" s="367">
        <v>0.84717307242511597</v>
      </c>
      <c r="J7" s="366">
        <v>-50312</v>
      </c>
    </row>
    <row r="8" spans="1:10" ht="18" customHeight="1" x14ac:dyDescent="0.15">
      <c r="A8" s="372" t="s">
        <v>179</v>
      </c>
      <c r="B8" s="372" t="s">
        <v>103</v>
      </c>
      <c r="C8" s="502">
        <v>75709</v>
      </c>
      <c r="D8" s="371">
        <v>93771</v>
      </c>
      <c r="E8" s="370">
        <v>0.80738181314052315</v>
      </c>
      <c r="F8" s="369">
        <v>-18062</v>
      </c>
      <c r="G8" s="502">
        <v>116482</v>
      </c>
      <c r="H8" s="371">
        <v>159385</v>
      </c>
      <c r="I8" s="370">
        <v>0.73082159550773285</v>
      </c>
      <c r="J8" s="369">
        <v>-42903</v>
      </c>
    </row>
    <row r="9" spans="1:10" ht="18" customHeight="1" x14ac:dyDescent="0.15">
      <c r="A9" s="358"/>
      <c r="B9" s="358" t="s">
        <v>102</v>
      </c>
      <c r="C9" s="498">
        <v>9579</v>
      </c>
      <c r="D9" s="357">
        <v>9811</v>
      </c>
      <c r="E9" s="356">
        <v>0.97635307308123531</v>
      </c>
      <c r="F9" s="355">
        <v>-232</v>
      </c>
      <c r="G9" s="498">
        <v>13255</v>
      </c>
      <c r="H9" s="357">
        <v>13410</v>
      </c>
      <c r="I9" s="356">
        <v>0.98844146159582402</v>
      </c>
      <c r="J9" s="355">
        <v>-155</v>
      </c>
    </row>
    <row r="10" spans="1:10" ht="18" customHeight="1" x14ac:dyDescent="0.15">
      <c r="A10" s="358"/>
      <c r="B10" s="358" t="s">
        <v>100</v>
      </c>
      <c r="C10" s="498">
        <v>85881</v>
      </c>
      <c r="D10" s="357">
        <v>91192</v>
      </c>
      <c r="E10" s="356">
        <v>0.94176024212650233</v>
      </c>
      <c r="F10" s="355">
        <v>-5311</v>
      </c>
      <c r="G10" s="498">
        <v>131106</v>
      </c>
      <c r="H10" s="357">
        <v>136236</v>
      </c>
      <c r="I10" s="356">
        <v>0.96234475469039016</v>
      </c>
      <c r="J10" s="355">
        <v>-5130</v>
      </c>
    </row>
    <row r="11" spans="1:10" ht="18" customHeight="1" x14ac:dyDescent="0.15">
      <c r="A11" s="380"/>
      <c r="B11" s="380" t="s">
        <v>104</v>
      </c>
      <c r="C11" s="504">
        <v>16527</v>
      </c>
      <c r="D11" s="379">
        <v>16377</v>
      </c>
      <c r="E11" s="378">
        <v>1.0091591866642242</v>
      </c>
      <c r="F11" s="377">
        <v>150</v>
      </c>
      <c r="G11" s="504">
        <v>18054</v>
      </c>
      <c r="H11" s="379">
        <v>20178</v>
      </c>
      <c r="I11" s="378">
        <v>0.89473684210526316</v>
      </c>
      <c r="J11" s="377">
        <v>-2124</v>
      </c>
    </row>
    <row r="12" spans="1:10" ht="18" customHeight="1" x14ac:dyDescent="0.15">
      <c r="A12" s="715" t="s">
        <v>178</v>
      </c>
      <c r="B12" s="716"/>
      <c r="C12" s="501">
        <v>83662</v>
      </c>
      <c r="D12" s="368">
        <v>80220</v>
      </c>
      <c r="E12" s="367">
        <v>1.0429070057342309</v>
      </c>
      <c r="F12" s="366">
        <v>3442</v>
      </c>
      <c r="G12" s="501">
        <v>129023</v>
      </c>
      <c r="H12" s="368">
        <v>128005</v>
      </c>
      <c r="I12" s="367">
        <v>1.0079528143431897</v>
      </c>
      <c r="J12" s="366">
        <v>1018</v>
      </c>
    </row>
    <row r="13" spans="1:10" ht="18" customHeight="1" x14ac:dyDescent="0.15">
      <c r="A13" s="376" t="s">
        <v>177</v>
      </c>
      <c r="B13" s="376" t="s">
        <v>103</v>
      </c>
      <c r="C13" s="503">
        <v>26688</v>
      </c>
      <c r="D13" s="375">
        <v>31870</v>
      </c>
      <c r="E13" s="374">
        <v>0.83740194540320045</v>
      </c>
      <c r="F13" s="373">
        <v>-5182</v>
      </c>
      <c r="G13" s="503">
        <v>32528</v>
      </c>
      <c r="H13" s="375">
        <v>47599</v>
      </c>
      <c r="I13" s="374">
        <v>0.68337570117019264</v>
      </c>
      <c r="J13" s="373">
        <v>-15071</v>
      </c>
    </row>
    <row r="14" spans="1:10" ht="18" customHeight="1" x14ac:dyDescent="0.15">
      <c r="A14" s="358"/>
      <c r="B14" s="358" t="s">
        <v>102</v>
      </c>
      <c r="C14" s="498">
        <v>2793</v>
      </c>
      <c r="D14" s="357">
        <v>3386</v>
      </c>
      <c r="E14" s="356">
        <v>0.82486709982279971</v>
      </c>
      <c r="F14" s="355">
        <v>-593</v>
      </c>
      <c r="G14" s="498">
        <v>4445</v>
      </c>
      <c r="H14" s="357">
        <v>4445</v>
      </c>
      <c r="I14" s="356">
        <v>1</v>
      </c>
      <c r="J14" s="355">
        <v>0</v>
      </c>
    </row>
    <row r="15" spans="1:10" ht="18" customHeight="1" x14ac:dyDescent="0.15">
      <c r="A15" s="358"/>
      <c r="B15" s="358" t="s">
        <v>100</v>
      </c>
      <c r="C15" s="498">
        <v>45265</v>
      </c>
      <c r="D15" s="357">
        <v>39045</v>
      </c>
      <c r="E15" s="356">
        <v>1.1593033679088232</v>
      </c>
      <c r="F15" s="355">
        <v>6220</v>
      </c>
      <c r="G15" s="498">
        <v>81430</v>
      </c>
      <c r="H15" s="357">
        <v>65341</v>
      </c>
      <c r="I15" s="356">
        <v>1.2462313095912214</v>
      </c>
      <c r="J15" s="355">
        <v>16089</v>
      </c>
    </row>
    <row r="16" spans="1:10" ht="18" customHeight="1" x14ac:dyDescent="0.15">
      <c r="A16" s="380"/>
      <c r="B16" s="380" t="s">
        <v>104</v>
      </c>
      <c r="C16" s="504">
        <v>8916</v>
      </c>
      <c r="D16" s="379">
        <v>5919</v>
      </c>
      <c r="E16" s="378">
        <v>1.5063355296502787</v>
      </c>
      <c r="F16" s="377">
        <v>2997</v>
      </c>
      <c r="G16" s="504">
        <v>10620</v>
      </c>
      <c r="H16" s="379">
        <v>10620</v>
      </c>
      <c r="I16" s="378">
        <v>1</v>
      </c>
      <c r="J16" s="377">
        <v>0</v>
      </c>
    </row>
    <row r="17" spans="1:10" ht="18" customHeight="1" x14ac:dyDescent="0.15">
      <c r="A17" s="715" t="s">
        <v>176</v>
      </c>
      <c r="B17" s="716"/>
      <c r="C17" s="501">
        <v>54734</v>
      </c>
      <c r="D17" s="368">
        <v>58834</v>
      </c>
      <c r="E17" s="367">
        <v>0.93031240439201823</v>
      </c>
      <c r="F17" s="366">
        <v>-4100</v>
      </c>
      <c r="G17" s="501">
        <v>101417</v>
      </c>
      <c r="H17" s="368">
        <v>94428</v>
      </c>
      <c r="I17" s="367">
        <v>1.074014063625196</v>
      </c>
      <c r="J17" s="366">
        <v>6989</v>
      </c>
    </row>
    <row r="18" spans="1:10" ht="18" customHeight="1" x14ac:dyDescent="0.15">
      <c r="A18" s="376" t="s">
        <v>175</v>
      </c>
      <c r="B18" s="376" t="s">
        <v>103</v>
      </c>
      <c r="C18" s="503">
        <v>0</v>
      </c>
      <c r="D18" s="375">
        <v>14969</v>
      </c>
      <c r="E18" s="374">
        <v>0</v>
      </c>
      <c r="F18" s="373">
        <v>-14969</v>
      </c>
      <c r="G18" s="503">
        <v>0</v>
      </c>
      <c r="H18" s="375">
        <v>26530</v>
      </c>
      <c r="I18" s="374">
        <v>0</v>
      </c>
      <c r="J18" s="373">
        <v>-26530</v>
      </c>
    </row>
    <row r="19" spans="1:10" ht="18" customHeight="1" x14ac:dyDescent="0.15">
      <c r="A19" s="358"/>
      <c r="B19" s="358" t="s">
        <v>102</v>
      </c>
      <c r="C19" s="498">
        <v>16265</v>
      </c>
      <c r="D19" s="357">
        <v>2584</v>
      </c>
      <c r="E19" s="356">
        <v>6.2945046439628483</v>
      </c>
      <c r="F19" s="355">
        <v>13681</v>
      </c>
      <c r="G19" s="498">
        <v>26215</v>
      </c>
      <c r="H19" s="357">
        <v>4350</v>
      </c>
      <c r="I19" s="356">
        <v>6.0264367816091955</v>
      </c>
      <c r="J19" s="355">
        <v>21865</v>
      </c>
    </row>
    <row r="20" spans="1:10" ht="18" customHeight="1" x14ac:dyDescent="0.15">
      <c r="A20" s="358"/>
      <c r="B20" s="358" t="s">
        <v>100</v>
      </c>
      <c r="C20" s="498">
        <v>29031</v>
      </c>
      <c r="D20" s="357">
        <v>34148</v>
      </c>
      <c r="E20" s="356">
        <v>0.85015227831791029</v>
      </c>
      <c r="F20" s="355">
        <v>-5117</v>
      </c>
      <c r="G20" s="498">
        <v>59803</v>
      </c>
      <c r="H20" s="357">
        <v>52928</v>
      </c>
      <c r="I20" s="356">
        <v>1.1298934401451028</v>
      </c>
      <c r="J20" s="355">
        <v>6875</v>
      </c>
    </row>
    <row r="21" spans="1:10" ht="18" customHeight="1" x14ac:dyDescent="0.15">
      <c r="A21" s="122"/>
      <c r="B21" s="122" t="s">
        <v>104</v>
      </c>
      <c r="C21" s="497">
        <v>9438</v>
      </c>
      <c r="D21" s="354">
        <v>7133</v>
      </c>
      <c r="E21" s="353">
        <v>1.3231459413991309</v>
      </c>
      <c r="F21" s="352">
        <v>2305</v>
      </c>
      <c r="G21" s="497">
        <v>15399</v>
      </c>
      <c r="H21" s="354">
        <v>10620</v>
      </c>
      <c r="I21" s="353">
        <v>1.45</v>
      </c>
      <c r="J21" s="352">
        <v>4779</v>
      </c>
    </row>
    <row r="22" spans="1:10" ht="18" customHeight="1" x14ac:dyDescent="0.15">
      <c r="A22" s="715" t="s">
        <v>174</v>
      </c>
      <c r="B22" s="716"/>
      <c r="C22" s="501">
        <v>38050</v>
      </c>
      <c r="D22" s="368">
        <v>38496</v>
      </c>
      <c r="E22" s="367">
        <v>0.98841438071487941</v>
      </c>
      <c r="F22" s="366">
        <v>-446</v>
      </c>
      <c r="G22" s="501">
        <v>65567</v>
      </c>
      <c r="H22" s="368">
        <v>62344</v>
      </c>
      <c r="I22" s="367">
        <v>1.0516970358013602</v>
      </c>
      <c r="J22" s="366">
        <v>3223</v>
      </c>
    </row>
    <row r="23" spans="1:10" ht="18" customHeight="1" x14ac:dyDescent="0.15">
      <c r="A23" s="372"/>
      <c r="B23" s="372" t="s">
        <v>103</v>
      </c>
      <c r="C23" s="502">
        <v>0</v>
      </c>
      <c r="D23" s="371">
        <v>16679</v>
      </c>
      <c r="E23" s="370">
        <v>0</v>
      </c>
      <c r="F23" s="369">
        <v>-16679</v>
      </c>
      <c r="G23" s="502">
        <v>0</v>
      </c>
      <c r="H23" s="371">
        <v>28220</v>
      </c>
      <c r="I23" s="370">
        <v>0</v>
      </c>
      <c r="J23" s="369">
        <v>-28220</v>
      </c>
    </row>
    <row r="24" spans="1:10" ht="18" customHeight="1" x14ac:dyDescent="0.15">
      <c r="A24" s="358"/>
      <c r="B24" s="358" t="s">
        <v>102</v>
      </c>
      <c r="C24" s="498">
        <v>14358</v>
      </c>
      <c r="D24" s="357">
        <v>2659</v>
      </c>
      <c r="E24" s="356">
        <v>5.3997743512598717</v>
      </c>
      <c r="F24" s="355">
        <v>11699</v>
      </c>
      <c r="G24" s="498">
        <v>21700</v>
      </c>
      <c r="H24" s="357">
        <v>4465</v>
      </c>
      <c r="I24" s="356">
        <v>4.8600223964165732</v>
      </c>
      <c r="J24" s="355">
        <v>17235</v>
      </c>
    </row>
    <row r="25" spans="1:10" ht="18" customHeight="1" x14ac:dyDescent="0.15">
      <c r="A25" s="358"/>
      <c r="B25" s="358" t="s">
        <v>100</v>
      </c>
      <c r="C25" s="498">
        <v>16431</v>
      </c>
      <c r="D25" s="357">
        <v>19158</v>
      </c>
      <c r="E25" s="356">
        <v>0.85765737550892573</v>
      </c>
      <c r="F25" s="355">
        <v>-2727</v>
      </c>
      <c r="G25" s="498">
        <v>33424</v>
      </c>
      <c r="H25" s="357">
        <v>29659</v>
      </c>
      <c r="I25" s="356">
        <v>1.1269429178326984</v>
      </c>
      <c r="J25" s="355">
        <v>3765</v>
      </c>
    </row>
    <row r="26" spans="1:10" ht="18" customHeight="1" x14ac:dyDescent="0.15">
      <c r="A26" s="122"/>
      <c r="B26" s="122" t="s">
        <v>104</v>
      </c>
      <c r="C26" s="497">
        <v>7261</v>
      </c>
      <c r="D26" s="354">
        <v>0</v>
      </c>
      <c r="E26" s="353" t="e">
        <v>#DIV/0!</v>
      </c>
      <c r="F26" s="352">
        <v>7261</v>
      </c>
      <c r="G26" s="497">
        <v>10443</v>
      </c>
      <c r="H26" s="354">
        <v>0</v>
      </c>
      <c r="I26" s="353" t="e">
        <v>#DIV/0!</v>
      </c>
      <c r="J26" s="352">
        <v>10443</v>
      </c>
    </row>
    <row r="27" spans="1:10" ht="18" customHeight="1" x14ac:dyDescent="0.15">
      <c r="A27" s="715" t="s">
        <v>173</v>
      </c>
      <c r="B27" s="716"/>
      <c r="C27" s="501">
        <v>33704</v>
      </c>
      <c r="D27" s="368">
        <v>40579</v>
      </c>
      <c r="E27" s="367">
        <v>0.83057739224722149</v>
      </c>
      <c r="F27" s="366">
        <v>-6875</v>
      </c>
      <c r="G27" s="501">
        <v>53127</v>
      </c>
      <c r="H27" s="368">
        <v>72091</v>
      </c>
      <c r="I27" s="367">
        <v>0.73694358519093928</v>
      </c>
      <c r="J27" s="366">
        <v>-18964</v>
      </c>
    </row>
    <row r="28" spans="1:10" ht="18" customHeight="1" x14ac:dyDescent="0.15">
      <c r="A28" s="365"/>
      <c r="B28" s="365" t="s">
        <v>103</v>
      </c>
      <c r="C28" s="500">
        <v>0</v>
      </c>
      <c r="D28" s="364">
        <v>0</v>
      </c>
      <c r="E28" s="363" t="e">
        <v>#DIV/0!</v>
      </c>
      <c r="F28" s="362">
        <v>0</v>
      </c>
      <c r="G28" s="500">
        <v>0</v>
      </c>
      <c r="H28" s="364">
        <v>0</v>
      </c>
      <c r="I28" s="363" t="e">
        <v>#DIV/0!</v>
      </c>
      <c r="J28" s="362">
        <v>0</v>
      </c>
    </row>
    <row r="29" spans="1:10" ht="18" customHeight="1" x14ac:dyDescent="0.15">
      <c r="A29" s="116"/>
      <c r="B29" s="116" t="s">
        <v>102</v>
      </c>
      <c r="C29" s="499">
        <v>7226</v>
      </c>
      <c r="D29" s="361">
        <v>8418</v>
      </c>
      <c r="E29" s="360">
        <v>0.85839866951770016</v>
      </c>
      <c r="F29" s="359">
        <v>-1192</v>
      </c>
      <c r="G29" s="499">
        <v>9550</v>
      </c>
      <c r="H29" s="361">
        <v>13735</v>
      </c>
      <c r="I29" s="360">
        <v>0.69530396796505278</v>
      </c>
      <c r="J29" s="359">
        <v>-4185</v>
      </c>
    </row>
    <row r="30" spans="1:10" ht="18" customHeight="1" x14ac:dyDescent="0.15">
      <c r="A30" s="358"/>
      <c r="B30" s="358" t="s">
        <v>101</v>
      </c>
      <c r="C30" s="498">
        <v>1533</v>
      </c>
      <c r="D30" s="357">
        <v>1668</v>
      </c>
      <c r="E30" s="356">
        <v>0.9190647482014388</v>
      </c>
      <c r="F30" s="355">
        <v>-135</v>
      </c>
      <c r="G30" s="498">
        <v>0</v>
      </c>
      <c r="H30" s="357">
        <v>3131</v>
      </c>
      <c r="I30" s="356">
        <v>0</v>
      </c>
      <c r="J30" s="355">
        <v>-3131</v>
      </c>
    </row>
    <row r="31" spans="1:10" ht="18" customHeight="1" x14ac:dyDescent="0.15">
      <c r="A31" s="358"/>
      <c r="B31" s="358" t="s">
        <v>100</v>
      </c>
      <c r="C31" s="498">
        <v>22751</v>
      </c>
      <c r="D31" s="357">
        <v>28375</v>
      </c>
      <c r="E31" s="356">
        <v>0.80179735682819386</v>
      </c>
      <c r="F31" s="355">
        <v>-5624</v>
      </c>
      <c r="G31" s="498">
        <v>38886</v>
      </c>
      <c r="H31" s="357">
        <v>50505</v>
      </c>
      <c r="I31" s="356">
        <v>0.76994356994356994</v>
      </c>
      <c r="J31" s="355">
        <v>-11619</v>
      </c>
    </row>
    <row r="32" spans="1:10" ht="18" customHeight="1" x14ac:dyDescent="0.15">
      <c r="A32" s="358"/>
      <c r="B32" s="358" t="s">
        <v>99</v>
      </c>
      <c r="C32" s="498">
        <v>2107</v>
      </c>
      <c r="D32" s="357">
        <v>1990</v>
      </c>
      <c r="E32" s="356">
        <v>1.0587939698492463</v>
      </c>
      <c r="F32" s="355">
        <v>117</v>
      </c>
      <c r="G32" s="498">
        <v>4484</v>
      </c>
      <c r="H32" s="357">
        <v>4495</v>
      </c>
      <c r="I32" s="356">
        <v>0.99755283648498327</v>
      </c>
      <c r="J32" s="355">
        <v>-11</v>
      </c>
    </row>
    <row r="33" spans="1:10" ht="18" customHeight="1" x14ac:dyDescent="0.15">
      <c r="A33" s="358"/>
      <c r="B33" s="358" t="s">
        <v>104</v>
      </c>
      <c r="C33" s="498"/>
      <c r="D33" s="357"/>
      <c r="E33" s="356" t="e">
        <v>#DIV/0!</v>
      </c>
      <c r="F33" s="355">
        <v>0</v>
      </c>
      <c r="G33" s="498"/>
      <c r="H33" s="357"/>
      <c r="I33" s="356" t="e">
        <v>#DIV/0!</v>
      </c>
      <c r="J33" s="355">
        <v>0</v>
      </c>
    </row>
    <row r="34" spans="1:10" ht="18" customHeight="1" x14ac:dyDescent="0.15">
      <c r="A34" s="122"/>
      <c r="B34" s="122" t="s">
        <v>172</v>
      </c>
      <c r="C34" s="497">
        <v>87</v>
      </c>
      <c r="D34" s="354">
        <v>128</v>
      </c>
      <c r="E34" s="353">
        <v>0.6796875</v>
      </c>
      <c r="F34" s="352">
        <v>-41</v>
      </c>
      <c r="G34" s="497">
        <v>207</v>
      </c>
      <c r="H34" s="354">
        <v>225</v>
      </c>
      <c r="I34" s="353">
        <v>0.92</v>
      </c>
      <c r="J34" s="352">
        <v>-18</v>
      </c>
    </row>
    <row r="35" spans="1:10" x14ac:dyDescent="0.15">
      <c r="C35" s="111"/>
      <c r="G35" s="111"/>
    </row>
    <row r="36" spans="1:10" x14ac:dyDescent="0.15">
      <c r="C36" s="111"/>
      <c r="G36" s="111"/>
    </row>
    <row r="37" spans="1:10" x14ac:dyDescent="0.15">
      <c r="C37" s="111"/>
      <c r="G37" s="111"/>
    </row>
    <row r="38" spans="1:10" x14ac:dyDescent="0.15">
      <c r="C38" s="111"/>
      <c r="G38" s="111"/>
    </row>
    <row r="39" spans="1:10" x14ac:dyDescent="0.15">
      <c r="C39" s="111"/>
      <c r="G39" s="111"/>
    </row>
    <row r="40" spans="1:10" x14ac:dyDescent="0.15">
      <c r="C40" s="111"/>
      <c r="G40" s="111"/>
    </row>
    <row r="41" spans="1:10" x14ac:dyDescent="0.15">
      <c r="C41" s="111"/>
      <c r="G41" s="111"/>
    </row>
    <row r="42" spans="1:10" x14ac:dyDescent="0.15">
      <c r="C42" s="111"/>
      <c r="G42" s="111"/>
    </row>
    <row r="43" spans="1:10" x14ac:dyDescent="0.15">
      <c r="C43" s="111"/>
      <c r="G43" s="111"/>
    </row>
    <row r="44" spans="1:10" x14ac:dyDescent="0.15">
      <c r="C44" s="111"/>
      <c r="G44" s="111"/>
    </row>
    <row r="45" spans="1:10" x14ac:dyDescent="0.15">
      <c r="C45" s="111"/>
      <c r="G45" s="111"/>
    </row>
    <row r="46" spans="1:10" x14ac:dyDescent="0.15">
      <c r="C46" s="111"/>
      <c r="G46" s="111"/>
    </row>
    <row r="47" spans="1:10" x14ac:dyDescent="0.15">
      <c r="C47" s="111"/>
      <c r="G47" s="111"/>
    </row>
    <row r="48" spans="1:10" x14ac:dyDescent="0.15">
      <c r="C48" s="111"/>
      <c r="G48" s="111"/>
    </row>
    <row r="49" spans="3:7" x14ac:dyDescent="0.15">
      <c r="C49" s="111"/>
      <c r="G49" s="111"/>
    </row>
    <row r="50" spans="3:7" x14ac:dyDescent="0.15">
      <c r="C50" s="111"/>
      <c r="G50" s="111"/>
    </row>
    <row r="51" spans="3:7" x14ac:dyDescent="0.15">
      <c r="C51" s="111"/>
      <c r="G51" s="111"/>
    </row>
    <row r="52" spans="3:7" x14ac:dyDescent="0.15">
      <c r="C52" s="111"/>
      <c r="G52" s="111"/>
    </row>
    <row r="53" spans="3:7" x14ac:dyDescent="0.15">
      <c r="C53" s="111"/>
      <c r="G53" s="111"/>
    </row>
    <row r="54" spans="3:7" x14ac:dyDescent="0.15">
      <c r="C54" s="111"/>
      <c r="G54" s="111"/>
    </row>
    <row r="55" spans="3:7" x14ac:dyDescent="0.15">
      <c r="C55" s="111"/>
      <c r="G55" s="111"/>
    </row>
    <row r="56" spans="3:7" x14ac:dyDescent="0.15">
      <c r="C56" s="111"/>
      <c r="G56" s="111"/>
    </row>
    <row r="57" spans="3:7" x14ac:dyDescent="0.15">
      <c r="C57" s="111"/>
      <c r="G57" s="111"/>
    </row>
    <row r="58" spans="3:7" x14ac:dyDescent="0.15">
      <c r="C58" s="111"/>
      <c r="G58" s="111"/>
    </row>
    <row r="59" spans="3:7" x14ac:dyDescent="0.15">
      <c r="C59" s="111"/>
      <c r="G59" s="111"/>
    </row>
    <row r="60" spans="3:7" x14ac:dyDescent="0.15">
      <c r="C60" s="111"/>
      <c r="G60" s="111"/>
    </row>
    <row r="61" spans="3:7" x14ac:dyDescent="0.15">
      <c r="C61" s="111"/>
      <c r="G61" s="111"/>
    </row>
    <row r="62" spans="3:7" x14ac:dyDescent="0.15">
      <c r="C62" s="111"/>
      <c r="G62" s="111"/>
    </row>
    <row r="63" spans="3:7" x14ac:dyDescent="0.15">
      <c r="C63" s="111"/>
      <c r="G63" s="111"/>
    </row>
    <row r="64" spans="3:7" x14ac:dyDescent="0.15">
      <c r="C64" s="111"/>
      <c r="G64" s="111"/>
    </row>
    <row r="65" spans="3:7" x14ac:dyDescent="0.15">
      <c r="C65" s="111"/>
      <c r="G65" s="111"/>
    </row>
    <row r="66" spans="3:7" x14ac:dyDescent="0.15">
      <c r="C66" s="111"/>
      <c r="G66" s="111"/>
    </row>
    <row r="67" spans="3:7" x14ac:dyDescent="0.15">
      <c r="C67" s="111"/>
      <c r="G67" s="111"/>
    </row>
    <row r="68" spans="3:7" x14ac:dyDescent="0.15">
      <c r="C68" s="111"/>
      <c r="G68" s="111"/>
    </row>
    <row r="69" spans="3:7" x14ac:dyDescent="0.15">
      <c r="C69" s="111"/>
      <c r="G69" s="111"/>
    </row>
    <row r="70" spans="3:7" x14ac:dyDescent="0.15">
      <c r="C70" s="111"/>
      <c r="G70" s="111"/>
    </row>
  </sheetData>
  <mergeCells count="24">
    <mergeCell ref="A1:B1"/>
    <mergeCell ref="A22:B22"/>
    <mergeCell ref="A27:B27"/>
    <mergeCell ref="J5:J6"/>
    <mergeCell ref="A6:B6"/>
    <mergeCell ref="A7:B7"/>
    <mergeCell ref="A12:B12"/>
    <mergeCell ref="F5:F6"/>
    <mergeCell ref="G5:G6"/>
    <mergeCell ref="H5:H6"/>
    <mergeCell ref="C2:F2"/>
    <mergeCell ref="G2:J2"/>
    <mergeCell ref="C3:C4"/>
    <mergeCell ref="D3:D4"/>
    <mergeCell ref="E3:F3"/>
    <mergeCell ref="A17:B17"/>
    <mergeCell ref="G3:G4"/>
    <mergeCell ref="H3:H4"/>
    <mergeCell ref="I3:J3"/>
    <mergeCell ref="I5:I6"/>
    <mergeCell ref="A5:B5"/>
    <mergeCell ref="C5:C6"/>
    <mergeCell ref="D5:D6"/>
    <mergeCell ref="E5:E6"/>
  </mergeCells>
  <phoneticPr fontId="3"/>
  <hyperlinks>
    <hyperlink ref="A1" location="'R3'!A1" display="令和３年度"/>
    <hyperlink ref="A1:B1" location="'h23'!A1" display="'h23'!A1"/>
  </hyperlinks>
  <pageMargins left="0.39370078740157483" right="0.39370078740157483" top="0.98425196850393704" bottom="0.98425196850393704" header="0.51181102362204722" footer="0.51181102362204722"/>
  <pageSetup paperSize="9" scale="76" orientation="landscape" r:id="rId1"/>
  <headerFooter alignWithMargins="0">
    <oddHeader>&amp;C2011年&amp;A航空旅客輸送実績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Normal="100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７月(月間)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2" t="s">
        <v>94</v>
      </c>
      <c r="C2" s="770"/>
      <c r="D2" s="770"/>
      <c r="E2" s="771"/>
      <c r="F2" s="772" t="s">
        <v>155</v>
      </c>
      <c r="G2" s="770"/>
      <c r="H2" s="770"/>
      <c r="I2" s="771"/>
      <c r="J2" s="772" t="s">
        <v>154</v>
      </c>
      <c r="K2" s="770"/>
      <c r="L2" s="771"/>
    </row>
    <row r="3" spans="1:12" x14ac:dyDescent="0.4">
      <c r="A3" s="685"/>
      <c r="B3" s="689"/>
      <c r="C3" s="690"/>
      <c r="D3" s="690"/>
      <c r="E3" s="691"/>
      <c r="F3" s="689"/>
      <c r="G3" s="690"/>
      <c r="H3" s="690"/>
      <c r="I3" s="691"/>
      <c r="J3" s="689"/>
      <c r="K3" s="690"/>
      <c r="L3" s="691"/>
    </row>
    <row r="4" spans="1:12" x14ac:dyDescent="0.4">
      <c r="A4" s="685"/>
      <c r="B4" s="686" t="s">
        <v>204</v>
      </c>
      <c r="C4" s="687" t="s">
        <v>203</v>
      </c>
      <c r="D4" s="732" t="s">
        <v>93</v>
      </c>
      <c r="E4" s="732"/>
      <c r="F4" s="693" t="str">
        <f>+B4</f>
        <v>(11'7/1～31)</v>
      </c>
      <c r="G4" s="693" t="str">
        <f>+C4</f>
        <v>(10'7/1～31)</v>
      </c>
      <c r="H4" s="732" t="s">
        <v>93</v>
      </c>
      <c r="I4" s="732"/>
      <c r="J4" s="693" t="str">
        <f>+B4</f>
        <v>(11'7/1～31)</v>
      </c>
      <c r="K4" s="693" t="str">
        <f>+C4</f>
        <v>(10'7/1～31)</v>
      </c>
      <c r="L4" s="730" t="s">
        <v>91</v>
      </c>
    </row>
    <row r="5" spans="1:12" s="107" customFormat="1" x14ac:dyDescent="0.4">
      <c r="A5" s="685"/>
      <c r="B5" s="686"/>
      <c r="C5" s="688"/>
      <c r="D5" s="534" t="s">
        <v>92</v>
      </c>
      <c r="E5" s="515" t="s">
        <v>91</v>
      </c>
      <c r="F5" s="693"/>
      <c r="G5" s="693"/>
      <c r="H5" s="534" t="s">
        <v>92</v>
      </c>
      <c r="I5" s="534" t="s">
        <v>91</v>
      </c>
      <c r="J5" s="693"/>
      <c r="K5" s="693"/>
      <c r="L5" s="731"/>
    </row>
    <row r="6" spans="1:12" s="80" customFormat="1" x14ac:dyDescent="0.4">
      <c r="A6" s="136" t="s">
        <v>151</v>
      </c>
      <c r="B6" s="389">
        <f>+B7+B39+B64+B70</f>
        <v>509866</v>
      </c>
      <c r="C6" s="388">
        <f>+C7+C39+C64+C70</f>
        <v>543867</v>
      </c>
      <c r="D6" s="511">
        <f>+B6/C6</f>
        <v>0.93748287724756241</v>
      </c>
      <c r="E6" s="518">
        <f>+B6-C6</f>
        <v>-34001</v>
      </c>
      <c r="F6" s="389">
        <f>+F7+F39+F64+F70</f>
        <v>726476</v>
      </c>
      <c r="G6" s="388">
        <f>+G7+G39+G64+G70</f>
        <v>743461</v>
      </c>
      <c r="H6" s="511">
        <f>+F6/G6</f>
        <v>0.97715414796472178</v>
      </c>
      <c r="I6" s="510">
        <f>+F6-G6</f>
        <v>-16985</v>
      </c>
      <c r="J6" s="168">
        <f t="shared" ref="J6:K8" si="0">+B6/F6</f>
        <v>0.70183460981505241</v>
      </c>
      <c r="K6" s="168">
        <f t="shared" si="0"/>
        <v>0.73153400111101996</v>
      </c>
      <c r="L6" s="509">
        <f>+J6-K6</f>
        <v>-2.9699391295967548E-2</v>
      </c>
    </row>
    <row r="7" spans="1:12" s="80" customFormat="1" x14ac:dyDescent="0.4">
      <c r="A7" s="136" t="s">
        <v>90</v>
      </c>
      <c r="B7" s="389">
        <f>+B8+B18+B36</f>
        <v>208302</v>
      </c>
      <c r="C7" s="388">
        <f>+C8+C18+C36</f>
        <v>243341</v>
      </c>
      <c r="D7" s="511">
        <f>+B7/C7</f>
        <v>0.85600864630292473</v>
      </c>
      <c r="E7" s="533">
        <f>+B7-C7</f>
        <v>-35039</v>
      </c>
      <c r="F7" s="389">
        <f>+F8+F18+F36</f>
        <v>287590</v>
      </c>
      <c r="G7" s="388">
        <f>+G8+G18+G36</f>
        <v>329821</v>
      </c>
      <c r="H7" s="511">
        <f>+F7/G7</f>
        <v>0.87195781954454088</v>
      </c>
      <c r="I7" s="510">
        <f>+F7-G7</f>
        <v>-42231</v>
      </c>
      <c r="J7" s="168">
        <f t="shared" si="0"/>
        <v>0.72430195764804062</v>
      </c>
      <c r="K7" s="168">
        <f t="shared" si="0"/>
        <v>0.73779716876730106</v>
      </c>
      <c r="L7" s="509">
        <f>+J7-K7</f>
        <v>-1.3495211119260442E-2</v>
      </c>
    </row>
    <row r="8" spans="1:12" x14ac:dyDescent="0.4">
      <c r="A8" s="160" t="s">
        <v>150</v>
      </c>
      <c r="B8" s="419">
        <f>SUM(B9:B17)</f>
        <v>149616</v>
      </c>
      <c r="C8" s="418">
        <f>SUM(C9:C17)</f>
        <v>206770</v>
      </c>
      <c r="D8" s="507">
        <f>+B8/C8</f>
        <v>0.72358659379987422</v>
      </c>
      <c r="E8" s="527">
        <f>+B8-C8</f>
        <v>-57154</v>
      </c>
      <c r="F8" s="419">
        <f>SUM(F9:F17)</f>
        <v>204092</v>
      </c>
      <c r="G8" s="418">
        <f>SUM(G9:G17)</f>
        <v>281271</v>
      </c>
      <c r="H8" s="507">
        <f>+F8/G8</f>
        <v>0.72560626584326149</v>
      </c>
      <c r="I8" s="506">
        <f>+F8-G8</f>
        <v>-77179</v>
      </c>
      <c r="J8" s="181">
        <f t="shared" si="0"/>
        <v>0.73308115947709851</v>
      </c>
      <c r="K8" s="181">
        <f t="shared" si="0"/>
        <v>0.73512733271471287</v>
      </c>
      <c r="L8" s="525">
        <f>+J8-K8</f>
        <v>-2.0461732376143571E-3</v>
      </c>
    </row>
    <row r="9" spans="1:12" x14ac:dyDescent="0.4">
      <c r="A9" s="48" t="s">
        <v>86</v>
      </c>
      <c r="B9" s="417">
        <v>110720</v>
      </c>
      <c r="C9" s="422">
        <v>123810</v>
      </c>
      <c r="D9" s="524">
        <v>0.89427348356352476</v>
      </c>
      <c r="E9" s="516">
        <v>-13090</v>
      </c>
      <c r="F9" s="417">
        <v>142863</v>
      </c>
      <c r="G9" s="422">
        <v>169073</v>
      </c>
      <c r="H9" s="524">
        <v>0.8449782046808183</v>
      </c>
      <c r="I9" s="516">
        <v>-26210</v>
      </c>
      <c r="J9" s="175">
        <v>0.77500822466278885</v>
      </c>
      <c r="K9" s="175">
        <v>0.73228723687401298</v>
      </c>
      <c r="L9" s="523">
        <v>4.2720987788775866E-2</v>
      </c>
    </row>
    <row r="10" spans="1:12" x14ac:dyDescent="0.4">
      <c r="A10" s="49" t="s">
        <v>89</v>
      </c>
      <c r="B10" s="406">
        <v>16404</v>
      </c>
      <c r="C10" s="421">
        <v>16178</v>
      </c>
      <c r="D10" s="522">
        <v>1.0139695883298305</v>
      </c>
      <c r="E10" s="516">
        <v>226</v>
      </c>
      <c r="F10" s="406">
        <v>19937</v>
      </c>
      <c r="G10" s="421">
        <v>19676</v>
      </c>
      <c r="H10" s="522">
        <v>1.0132648912380564</v>
      </c>
      <c r="I10" s="521">
        <v>261</v>
      </c>
      <c r="J10" s="177">
        <v>0.82279179415157744</v>
      </c>
      <c r="K10" s="177">
        <v>0.82221996340719661</v>
      </c>
      <c r="L10" s="520">
        <v>5.7183074438083015E-4</v>
      </c>
    </row>
    <row r="11" spans="1:12" x14ac:dyDescent="0.4">
      <c r="A11" s="49" t="s">
        <v>124</v>
      </c>
      <c r="B11" s="406">
        <v>19617</v>
      </c>
      <c r="C11" s="421">
        <v>25576</v>
      </c>
      <c r="D11" s="522">
        <v>0.76700813262433531</v>
      </c>
      <c r="E11" s="516">
        <v>-5959</v>
      </c>
      <c r="F11" s="406">
        <v>36797</v>
      </c>
      <c r="G11" s="421">
        <v>34236</v>
      </c>
      <c r="H11" s="522">
        <v>1.0748042995677065</v>
      </c>
      <c r="I11" s="521">
        <v>2561</v>
      </c>
      <c r="J11" s="177">
        <v>0.53311411256352415</v>
      </c>
      <c r="K11" s="177">
        <v>0.747049889005725</v>
      </c>
      <c r="L11" s="520">
        <v>-0.21393577644220085</v>
      </c>
    </row>
    <row r="12" spans="1:12" x14ac:dyDescent="0.4">
      <c r="A12" s="49" t="s">
        <v>84</v>
      </c>
      <c r="B12" s="406"/>
      <c r="C12" s="421">
        <v>18006</v>
      </c>
      <c r="D12" s="522">
        <v>0</v>
      </c>
      <c r="E12" s="516">
        <v>-18006</v>
      </c>
      <c r="F12" s="406"/>
      <c r="G12" s="421">
        <v>26216</v>
      </c>
      <c r="H12" s="522">
        <v>0</v>
      </c>
      <c r="I12" s="521">
        <v>-26216</v>
      </c>
      <c r="J12" s="177" t="e">
        <v>#DIV/0!</v>
      </c>
      <c r="K12" s="177">
        <v>0.68683246872139148</v>
      </c>
      <c r="L12" s="520" t="e">
        <v>#DIV/0!</v>
      </c>
    </row>
    <row r="13" spans="1:12" x14ac:dyDescent="0.4">
      <c r="A13" s="49" t="s">
        <v>85</v>
      </c>
      <c r="B13" s="406"/>
      <c r="C13" s="421">
        <v>20025</v>
      </c>
      <c r="D13" s="522">
        <v>0</v>
      </c>
      <c r="E13" s="516">
        <v>-20025</v>
      </c>
      <c r="F13" s="406"/>
      <c r="G13" s="421">
        <v>27817</v>
      </c>
      <c r="H13" s="522">
        <v>0</v>
      </c>
      <c r="I13" s="521">
        <v>-27817</v>
      </c>
      <c r="J13" s="177" t="e">
        <v>#DIV/0!</v>
      </c>
      <c r="K13" s="177">
        <v>0.7198835244634576</v>
      </c>
      <c r="L13" s="520" t="e">
        <v>#DIV/0!</v>
      </c>
    </row>
    <row r="14" spans="1:12" x14ac:dyDescent="0.4">
      <c r="A14" s="55" t="s">
        <v>149</v>
      </c>
      <c r="B14" s="409">
        <v>2875</v>
      </c>
      <c r="C14" s="420">
        <v>3175</v>
      </c>
      <c r="D14" s="514">
        <v>0.90551181102362199</v>
      </c>
      <c r="E14" s="516">
        <v>-300</v>
      </c>
      <c r="F14" s="409">
        <v>4495</v>
      </c>
      <c r="G14" s="420">
        <v>4253</v>
      </c>
      <c r="H14" s="514">
        <v>1.0569010110510229</v>
      </c>
      <c r="I14" s="513">
        <v>242</v>
      </c>
      <c r="J14" s="171">
        <v>0.63959955506117905</v>
      </c>
      <c r="K14" s="171">
        <v>0.74653185986362569</v>
      </c>
      <c r="L14" s="530">
        <v>-0.10693230480244664</v>
      </c>
    </row>
    <row r="15" spans="1:12" x14ac:dyDescent="0.4">
      <c r="A15" s="49" t="s">
        <v>148</v>
      </c>
      <c r="B15" s="406"/>
      <c r="C15" s="405"/>
      <c r="D15" s="522" t="e">
        <v>#DIV/0!</v>
      </c>
      <c r="E15" s="516">
        <v>0</v>
      </c>
      <c r="F15" s="406"/>
      <c r="G15" s="405"/>
      <c r="H15" s="522" t="e">
        <v>#DIV/0!</v>
      </c>
      <c r="I15" s="521">
        <v>0</v>
      </c>
      <c r="J15" s="177" t="e">
        <v>#DIV/0!</v>
      </c>
      <c r="K15" s="177" t="e">
        <v>#DIV/0!</v>
      </c>
      <c r="L15" s="520" t="e">
        <v>#DIV/0!</v>
      </c>
    </row>
    <row r="16" spans="1:12" s="33" customFormat="1" x14ac:dyDescent="0.4">
      <c r="A16" s="61" t="s">
        <v>147</v>
      </c>
      <c r="B16" s="407"/>
      <c r="C16" s="405"/>
      <c r="D16" s="522" t="e">
        <v>#DIV/0!</v>
      </c>
      <c r="E16" s="516">
        <v>0</v>
      </c>
      <c r="F16" s="407"/>
      <c r="G16" s="405"/>
      <c r="H16" s="522" t="e">
        <v>#DIV/0!</v>
      </c>
      <c r="I16" s="532">
        <v>0</v>
      </c>
      <c r="J16" s="44" t="e">
        <v>#DIV/0!</v>
      </c>
      <c r="K16" s="44" t="e">
        <v>#DIV/0!</v>
      </c>
      <c r="L16" s="520" t="e">
        <v>#DIV/0!</v>
      </c>
    </row>
    <row r="17" spans="1:12" x14ac:dyDescent="0.4">
      <c r="A17" s="61" t="s">
        <v>146</v>
      </c>
      <c r="B17" s="409"/>
      <c r="C17" s="420"/>
      <c r="D17" s="514" t="e">
        <v>#DIV/0!</v>
      </c>
      <c r="E17" s="515">
        <v>0</v>
      </c>
      <c r="F17" s="409"/>
      <c r="G17" s="420"/>
      <c r="H17" s="514" t="e">
        <v>#DIV/0!</v>
      </c>
      <c r="I17" s="513">
        <v>0</v>
      </c>
      <c r="J17" s="171" t="e">
        <v>#DIV/0!</v>
      </c>
      <c r="K17" s="171" t="e">
        <v>#DIV/0!</v>
      </c>
      <c r="L17" s="530" t="e">
        <v>#DIV/0!</v>
      </c>
    </row>
    <row r="18" spans="1:12" x14ac:dyDescent="0.4">
      <c r="A18" s="160" t="s">
        <v>145</v>
      </c>
      <c r="B18" s="419">
        <f>SUM(B19:B35)</f>
        <v>56541</v>
      </c>
      <c r="C18" s="418">
        <f>SUM(C19:C35)</f>
        <v>34248</v>
      </c>
      <c r="D18" s="507">
        <f>+B18/C18</f>
        <v>1.6509285213735108</v>
      </c>
      <c r="E18" s="506">
        <f>+B18-C18</f>
        <v>22293</v>
      </c>
      <c r="F18" s="419">
        <f>SUM(F19:F35)</f>
        <v>79305</v>
      </c>
      <c r="G18" s="418">
        <f>SUM(G19:G35)</f>
        <v>44201</v>
      </c>
      <c r="H18" s="507">
        <f>+F18/G18</f>
        <v>1.794190176692835</v>
      </c>
      <c r="I18" s="506">
        <f>+F18-G18</f>
        <v>35104</v>
      </c>
      <c r="J18" s="181">
        <f>+B18/F18</f>
        <v>0.71295630792509934</v>
      </c>
      <c r="K18" s="181">
        <f>+C18/G18</f>
        <v>0.77482409900228499</v>
      </c>
      <c r="L18" s="525">
        <f>+J18-K18</f>
        <v>-6.1867791077185652E-2</v>
      </c>
    </row>
    <row r="19" spans="1:12" x14ac:dyDescent="0.4">
      <c r="A19" s="48" t="s">
        <v>144</v>
      </c>
      <c r="B19" s="417"/>
      <c r="C19" s="410"/>
      <c r="D19" s="524" t="e">
        <v>#DIV/0!</v>
      </c>
      <c r="E19" s="516">
        <v>0</v>
      </c>
      <c r="F19" s="417"/>
      <c r="G19" s="410"/>
      <c r="H19" s="524" t="e">
        <v>#DIV/0!</v>
      </c>
      <c r="I19" s="516">
        <v>0</v>
      </c>
      <c r="J19" s="175" t="e">
        <v>#DIV/0!</v>
      </c>
      <c r="K19" s="175" t="e">
        <v>#DIV/0!</v>
      </c>
      <c r="L19" s="523" t="e">
        <v>#DIV/0!</v>
      </c>
    </row>
    <row r="20" spans="1:12" x14ac:dyDescent="0.4">
      <c r="A20" s="49" t="s">
        <v>124</v>
      </c>
      <c r="B20" s="406"/>
      <c r="C20" s="405"/>
      <c r="D20" s="522" t="e">
        <v>#DIV/0!</v>
      </c>
      <c r="E20" s="516">
        <v>0</v>
      </c>
      <c r="F20" s="406"/>
      <c r="G20" s="405"/>
      <c r="H20" s="522" t="e">
        <v>#DIV/0!</v>
      </c>
      <c r="I20" s="521">
        <v>0</v>
      </c>
      <c r="J20" s="177" t="e">
        <v>#DIV/0!</v>
      </c>
      <c r="K20" s="177" t="e">
        <v>#DIV/0!</v>
      </c>
      <c r="L20" s="520" t="e">
        <v>#DIV/0!</v>
      </c>
    </row>
    <row r="21" spans="1:12" x14ac:dyDescent="0.4">
      <c r="A21" s="49" t="s">
        <v>113</v>
      </c>
      <c r="B21" s="406">
        <v>18310</v>
      </c>
      <c r="C21" s="405">
        <v>2890</v>
      </c>
      <c r="D21" s="522">
        <v>6.3356401384083041</v>
      </c>
      <c r="E21" s="516">
        <v>15420</v>
      </c>
      <c r="F21" s="406">
        <v>29555</v>
      </c>
      <c r="G21" s="405">
        <v>4500</v>
      </c>
      <c r="H21" s="522">
        <v>6.5677777777777777</v>
      </c>
      <c r="I21" s="521">
        <v>25055</v>
      </c>
      <c r="J21" s="177">
        <v>0.61952292336322112</v>
      </c>
      <c r="K21" s="177">
        <v>0.64222222222222225</v>
      </c>
      <c r="L21" s="520">
        <v>-2.2699298859001127E-2</v>
      </c>
    </row>
    <row r="22" spans="1:12" x14ac:dyDescent="0.4">
      <c r="A22" s="49" t="s">
        <v>143</v>
      </c>
      <c r="B22" s="406">
        <v>5915</v>
      </c>
      <c r="C22" s="405">
        <v>6003</v>
      </c>
      <c r="D22" s="522">
        <v>0.98534066300183243</v>
      </c>
      <c r="E22" s="516">
        <v>-88</v>
      </c>
      <c r="F22" s="406">
        <v>6715</v>
      </c>
      <c r="G22" s="405">
        <v>6850</v>
      </c>
      <c r="H22" s="522">
        <v>0.98029197080291974</v>
      </c>
      <c r="I22" s="521">
        <v>-135</v>
      </c>
      <c r="J22" s="177">
        <v>0.88086373790022343</v>
      </c>
      <c r="K22" s="177">
        <v>0.8763503649635036</v>
      </c>
      <c r="L22" s="520">
        <v>4.5133729367198283E-3</v>
      </c>
    </row>
    <row r="23" spans="1:12" x14ac:dyDescent="0.4">
      <c r="A23" s="49" t="s">
        <v>142</v>
      </c>
      <c r="B23" s="409">
        <v>4113</v>
      </c>
      <c r="C23" s="408">
        <v>5614</v>
      </c>
      <c r="D23" s="514">
        <v>0.73263270395439972</v>
      </c>
      <c r="E23" s="516">
        <v>-1501</v>
      </c>
      <c r="F23" s="409">
        <v>4525</v>
      </c>
      <c r="G23" s="408">
        <v>6426</v>
      </c>
      <c r="H23" s="514">
        <v>0.7041705571117336</v>
      </c>
      <c r="I23" s="513">
        <v>-1901</v>
      </c>
      <c r="J23" s="171">
        <v>0.90895027624309388</v>
      </c>
      <c r="K23" s="171">
        <v>0.87363834422657949</v>
      </c>
      <c r="L23" s="530">
        <v>3.5311932016514391E-2</v>
      </c>
    </row>
    <row r="24" spans="1:12" x14ac:dyDescent="0.4">
      <c r="A24" s="61" t="s">
        <v>141</v>
      </c>
      <c r="B24" s="406">
        <v>967</v>
      </c>
      <c r="C24" s="405">
        <v>1267</v>
      </c>
      <c r="D24" s="522">
        <v>0.76322020520915546</v>
      </c>
      <c r="E24" s="516">
        <v>-300</v>
      </c>
      <c r="F24" s="406">
        <v>2480</v>
      </c>
      <c r="G24" s="405">
        <v>2375</v>
      </c>
      <c r="H24" s="522">
        <v>1.0442105263157895</v>
      </c>
      <c r="I24" s="521">
        <v>105</v>
      </c>
      <c r="J24" s="177">
        <v>0.38991935483870965</v>
      </c>
      <c r="K24" s="177">
        <v>0.53347368421052632</v>
      </c>
      <c r="L24" s="520">
        <v>-0.14355432937181667</v>
      </c>
    </row>
    <row r="25" spans="1:12" x14ac:dyDescent="0.4">
      <c r="A25" s="61" t="s">
        <v>140</v>
      </c>
      <c r="B25" s="406">
        <v>3809</v>
      </c>
      <c r="C25" s="405">
        <v>4009</v>
      </c>
      <c r="D25" s="522">
        <v>0.95011224744325273</v>
      </c>
      <c r="E25" s="516">
        <v>-200</v>
      </c>
      <c r="F25" s="406">
        <v>4630</v>
      </c>
      <c r="G25" s="405">
        <v>4610</v>
      </c>
      <c r="H25" s="522">
        <v>1.0043383947939262</v>
      </c>
      <c r="I25" s="521">
        <v>20</v>
      </c>
      <c r="J25" s="177">
        <v>0.8226781857451404</v>
      </c>
      <c r="K25" s="177">
        <v>0.86963123644251628</v>
      </c>
      <c r="L25" s="520">
        <v>-4.6953050697375875E-2</v>
      </c>
    </row>
    <row r="26" spans="1:12" x14ac:dyDescent="0.4">
      <c r="A26" s="49" t="s">
        <v>139</v>
      </c>
      <c r="B26" s="406"/>
      <c r="C26" s="405"/>
      <c r="D26" s="522" t="e">
        <v>#DIV/0!</v>
      </c>
      <c r="E26" s="516">
        <v>0</v>
      </c>
      <c r="F26" s="406"/>
      <c r="G26" s="405"/>
      <c r="H26" s="522" t="e">
        <v>#DIV/0!</v>
      </c>
      <c r="I26" s="521">
        <v>0</v>
      </c>
      <c r="J26" s="177" t="e">
        <v>#DIV/0!</v>
      </c>
      <c r="K26" s="177" t="e">
        <v>#DIV/0!</v>
      </c>
      <c r="L26" s="520" t="e">
        <v>#DIV/0!</v>
      </c>
    </row>
    <row r="27" spans="1:12" x14ac:dyDescent="0.4">
      <c r="A27" s="49" t="s">
        <v>138</v>
      </c>
      <c r="B27" s="406">
        <v>3322</v>
      </c>
      <c r="C27" s="405">
        <v>3579</v>
      </c>
      <c r="D27" s="522">
        <v>0.92819223246716964</v>
      </c>
      <c r="E27" s="516">
        <v>-257</v>
      </c>
      <c r="F27" s="406">
        <v>4455</v>
      </c>
      <c r="G27" s="405">
        <v>4620</v>
      </c>
      <c r="H27" s="522">
        <v>0.9642857142857143</v>
      </c>
      <c r="I27" s="521">
        <v>-165</v>
      </c>
      <c r="J27" s="177">
        <v>0.74567901234567902</v>
      </c>
      <c r="K27" s="177">
        <v>0.77467532467532463</v>
      </c>
      <c r="L27" s="520">
        <v>-2.8996312329645613E-2</v>
      </c>
    </row>
    <row r="28" spans="1:12" x14ac:dyDescent="0.4">
      <c r="A28" s="49" t="s">
        <v>137</v>
      </c>
      <c r="B28" s="409"/>
      <c r="C28" s="408">
        <v>2895</v>
      </c>
      <c r="D28" s="514">
        <v>0</v>
      </c>
      <c r="E28" s="516">
        <v>-2895</v>
      </c>
      <c r="F28" s="409"/>
      <c r="G28" s="408">
        <v>4765</v>
      </c>
      <c r="H28" s="514">
        <v>0</v>
      </c>
      <c r="I28" s="513">
        <v>-4765</v>
      </c>
      <c r="J28" s="171" t="e">
        <v>#DIV/0!</v>
      </c>
      <c r="K28" s="171">
        <v>0.60755508919202517</v>
      </c>
      <c r="L28" s="530" t="e">
        <v>#DIV/0!</v>
      </c>
    </row>
    <row r="29" spans="1:12" x14ac:dyDescent="0.4">
      <c r="A29" s="61" t="s">
        <v>136</v>
      </c>
      <c r="B29" s="406"/>
      <c r="C29" s="405"/>
      <c r="D29" s="522" t="e">
        <v>#DIV/0!</v>
      </c>
      <c r="E29" s="516">
        <v>0</v>
      </c>
      <c r="F29" s="406"/>
      <c r="G29" s="405"/>
      <c r="H29" s="522" t="e">
        <v>#DIV/0!</v>
      </c>
      <c r="I29" s="521">
        <v>0</v>
      </c>
      <c r="J29" s="177" t="e">
        <v>#DIV/0!</v>
      </c>
      <c r="K29" s="177" t="e">
        <v>#DIV/0!</v>
      </c>
      <c r="L29" s="520" t="e">
        <v>#DIV/0!</v>
      </c>
    </row>
    <row r="30" spans="1:12" x14ac:dyDescent="0.4">
      <c r="A30" s="49" t="s">
        <v>135</v>
      </c>
      <c r="B30" s="406">
        <v>3896</v>
      </c>
      <c r="C30" s="405">
        <v>3780</v>
      </c>
      <c r="D30" s="522">
        <v>1.0306878306878307</v>
      </c>
      <c r="E30" s="516">
        <v>116</v>
      </c>
      <c r="F30" s="406">
        <v>4880</v>
      </c>
      <c r="G30" s="405">
        <v>4895</v>
      </c>
      <c r="H30" s="522">
        <v>0.99693564862104189</v>
      </c>
      <c r="I30" s="521">
        <v>-15</v>
      </c>
      <c r="J30" s="177">
        <v>0.79836065573770487</v>
      </c>
      <c r="K30" s="177">
        <v>0.77221654749744639</v>
      </c>
      <c r="L30" s="520">
        <v>2.6144108240258479E-2</v>
      </c>
    </row>
    <row r="31" spans="1:12" x14ac:dyDescent="0.4">
      <c r="A31" s="61" t="s">
        <v>134</v>
      </c>
      <c r="B31" s="409"/>
      <c r="C31" s="408"/>
      <c r="D31" s="514" t="e">
        <v>#DIV/0!</v>
      </c>
      <c r="E31" s="516">
        <v>0</v>
      </c>
      <c r="F31" s="409"/>
      <c r="G31" s="408"/>
      <c r="H31" s="514" t="e">
        <v>#DIV/0!</v>
      </c>
      <c r="I31" s="513">
        <v>0</v>
      </c>
      <c r="J31" s="171" t="e">
        <v>#DIV/0!</v>
      </c>
      <c r="K31" s="171" t="e">
        <v>#DIV/0!</v>
      </c>
      <c r="L31" s="530" t="e">
        <v>#DIV/0!</v>
      </c>
    </row>
    <row r="32" spans="1:12" x14ac:dyDescent="0.4">
      <c r="A32" s="61" t="s">
        <v>133</v>
      </c>
      <c r="B32" s="409">
        <v>3508</v>
      </c>
      <c r="C32" s="408">
        <v>4211</v>
      </c>
      <c r="D32" s="514">
        <v>0.83305628116836861</v>
      </c>
      <c r="E32" s="516">
        <v>-703</v>
      </c>
      <c r="F32" s="409">
        <v>4570</v>
      </c>
      <c r="G32" s="408">
        <v>5160</v>
      </c>
      <c r="H32" s="514">
        <v>0.88565891472868219</v>
      </c>
      <c r="I32" s="513">
        <v>-590</v>
      </c>
      <c r="J32" s="171">
        <v>0.76761487964989061</v>
      </c>
      <c r="K32" s="171">
        <v>0.81608527131782949</v>
      </c>
      <c r="L32" s="530">
        <v>-4.8470391667938872E-2</v>
      </c>
    </row>
    <row r="33" spans="1:12" x14ac:dyDescent="0.4">
      <c r="A33" s="49" t="s">
        <v>132</v>
      </c>
      <c r="B33" s="406"/>
      <c r="C33" s="405"/>
      <c r="D33" s="522" t="e">
        <v>#DIV/0!</v>
      </c>
      <c r="E33" s="516">
        <v>0</v>
      </c>
      <c r="F33" s="406"/>
      <c r="G33" s="405"/>
      <c r="H33" s="522" t="e">
        <v>#DIV/0!</v>
      </c>
      <c r="I33" s="521">
        <v>0</v>
      </c>
      <c r="J33" s="177" t="e">
        <v>#DIV/0!</v>
      </c>
      <c r="K33" s="177" t="e">
        <v>#DIV/0!</v>
      </c>
      <c r="L33" s="520" t="e">
        <v>#DIV/0!</v>
      </c>
    </row>
    <row r="34" spans="1:12" x14ac:dyDescent="0.4">
      <c r="A34" s="61" t="s">
        <v>88</v>
      </c>
      <c r="B34" s="409"/>
      <c r="C34" s="408"/>
      <c r="D34" s="514" t="e">
        <v>#DIV/0!</v>
      </c>
      <c r="E34" s="516">
        <v>0</v>
      </c>
      <c r="F34" s="409"/>
      <c r="G34" s="408"/>
      <c r="H34" s="514" t="e">
        <v>#DIV/0!</v>
      </c>
      <c r="I34" s="513">
        <v>0</v>
      </c>
      <c r="J34" s="171" t="e">
        <v>#DIV/0!</v>
      </c>
      <c r="K34" s="171" t="e">
        <v>#DIV/0!</v>
      </c>
      <c r="L34" s="530" t="e">
        <v>#DIV/0!</v>
      </c>
    </row>
    <row r="35" spans="1:12" x14ac:dyDescent="0.4">
      <c r="A35" s="42" t="s">
        <v>131</v>
      </c>
      <c r="B35" s="400">
        <v>12701</v>
      </c>
      <c r="C35" s="399"/>
      <c r="D35" s="514" t="e">
        <v>#DIV/0!</v>
      </c>
      <c r="E35" s="515">
        <v>12701</v>
      </c>
      <c r="F35" s="400">
        <v>17495</v>
      </c>
      <c r="G35" s="399"/>
      <c r="H35" s="514" t="e">
        <v>#DIV/0!</v>
      </c>
      <c r="I35" s="513">
        <v>17495</v>
      </c>
      <c r="J35" s="171">
        <v>0.72597885110031435</v>
      </c>
      <c r="K35" s="171" t="e">
        <v>#DIV/0!</v>
      </c>
      <c r="L35" s="530" t="e">
        <v>#DIV/0!</v>
      </c>
    </row>
    <row r="36" spans="1:12" x14ac:dyDescent="0.4">
      <c r="A36" s="160" t="s">
        <v>130</v>
      </c>
      <c r="B36" s="419">
        <f>SUM(B37:B38)</f>
        <v>2145</v>
      </c>
      <c r="C36" s="418">
        <f>SUM(C37:C38)</f>
        <v>2323</v>
      </c>
      <c r="D36" s="507">
        <f>+B36/C36</f>
        <v>0.92337494619027116</v>
      </c>
      <c r="E36" s="506">
        <f>+B36-C36</f>
        <v>-178</v>
      </c>
      <c r="F36" s="419">
        <f>SUM(F37:F38)</f>
        <v>4193</v>
      </c>
      <c r="G36" s="418">
        <f>SUM(G37:G38)</f>
        <v>4349</v>
      </c>
      <c r="H36" s="507">
        <f>+F36/G36</f>
        <v>0.96412968498505403</v>
      </c>
      <c r="I36" s="506">
        <f>+F36-G36</f>
        <v>-156</v>
      </c>
      <c r="J36" s="181">
        <f>+B36/F36</f>
        <v>0.51156689720963511</v>
      </c>
      <c r="K36" s="181">
        <f>+C36/G36</f>
        <v>0.53414578063922746</v>
      </c>
      <c r="L36" s="525">
        <f>+J36-K36</f>
        <v>-2.2578883429592356E-2</v>
      </c>
    </row>
    <row r="37" spans="1:12" x14ac:dyDescent="0.4">
      <c r="A37" s="48" t="s">
        <v>129</v>
      </c>
      <c r="B37" s="417">
        <v>1493</v>
      </c>
      <c r="C37" s="410">
        <v>1658</v>
      </c>
      <c r="D37" s="524">
        <v>0.90048250904704463</v>
      </c>
      <c r="E37" s="516">
        <v>-165</v>
      </c>
      <c r="F37" s="417">
        <v>3023</v>
      </c>
      <c r="G37" s="410">
        <v>3140</v>
      </c>
      <c r="H37" s="524">
        <v>0.96273885350318467</v>
      </c>
      <c r="I37" s="516">
        <v>-117</v>
      </c>
      <c r="J37" s="175">
        <v>0.4938802514058882</v>
      </c>
      <c r="K37" s="175">
        <v>0.52802547770700636</v>
      </c>
      <c r="L37" s="523">
        <v>-3.4145226301118159E-2</v>
      </c>
    </row>
    <row r="38" spans="1:12" x14ac:dyDescent="0.4">
      <c r="A38" s="49" t="s">
        <v>128</v>
      </c>
      <c r="B38" s="406">
        <v>652</v>
      </c>
      <c r="C38" s="405">
        <v>665</v>
      </c>
      <c r="D38" s="522">
        <v>0.98045112781954891</v>
      </c>
      <c r="E38" s="515">
        <v>-13</v>
      </c>
      <c r="F38" s="406">
        <v>1170</v>
      </c>
      <c r="G38" s="405">
        <v>1209</v>
      </c>
      <c r="H38" s="522">
        <v>0.967741935483871</v>
      </c>
      <c r="I38" s="521">
        <v>-39</v>
      </c>
      <c r="J38" s="177">
        <v>0.55726495726495728</v>
      </c>
      <c r="K38" s="177">
        <v>0.55004135649296937</v>
      </c>
      <c r="L38" s="520">
        <v>7.2236007719879147E-3</v>
      </c>
    </row>
    <row r="39" spans="1:12" s="80" customFormat="1" x14ac:dyDescent="0.4">
      <c r="A39" s="136" t="s">
        <v>87</v>
      </c>
      <c r="B39" s="416">
        <f>B40+B59</f>
        <v>250810</v>
      </c>
      <c r="C39" s="415">
        <f>C40+C59</f>
        <v>263256</v>
      </c>
      <c r="D39" s="511">
        <f>+B39/C39</f>
        <v>0.9527228249308658</v>
      </c>
      <c r="E39" s="506">
        <f>+B39-C39</f>
        <v>-12446</v>
      </c>
      <c r="F39" s="416">
        <f>F40+F59</f>
        <v>373852</v>
      </c>
      <c r="G39" s="415">
        <f>G40+G59</f>
        <v>362952</v>
      </c>
      <c r="H39" s="511">
        <f>+F39/G39</f>
        <v>1.030031519319359</v>
      </c>
      <c r="I39" s="510">
        <f>+F39-G39</f>
        <v>10900</v>
      </c>
      <c r="J39" s="168">
        <f>+B39/F39</f>
        <v>0.67088045536736463</v>
      </c>
      <c r="K39" s="168">
        <f>+C39/G39</f>
        <v>0.72531905045295242</v>
      </c>
      <c r="L39" s="509">
        <f>+J39-K39</f>
        <v>-5.4438595085587793E-2</v>
      </c>
    </row>
    <row r="40" spans="1:12" s="80" customFormat="1" x14ac:dyDescent="0.4">
      <c r="A40" s="160" t="s">
        <v>127</v>
      </c>
      <c r="B40" s="389">
        <f>SUM(B41:B58)</f>
        <v>248303</v>
      </c>
      <c r="C40" s="388">
        <f>SUM(C41:C58)</f>
        <v>260971</v>
      </c>
      <c r="D40" s="511">
        <f>+B40/C40</f>
        <v>0.9514582080001226</v>
      </c>
      <c r="E40" s="506">
        <f>+B40-C40</f>
        <v>-12668</v>
      </c>
      <c r="F40" s="389">
        <f>SUM(F41:F58)</f>
        <v>369327</v>
      </c>
      <c r="G40" s="388">
        <f>SUM(G41:G58)</f>
        <v>358447</v>
      </c>
      <c r="H40" s="511">
        <f>+F40/G40</f>
        <v>1.0303531623922086</v>
      </c>
      <c r="I40" s="510">
        <f>+F40-G40</f>
        <v>10880</v>
      </c>
      <c r="J40" s="168">
        <f>+B40/F40</f>
        <v>0.67231207033333606</v>
      </c>
      <c r="K40" s="168">
        <f>+C40/G40</f>
        <v>0.72806021531774567</v>
      </c>
      <c r="L40" s="509">
        <f>+J40-K40</f>
        <v>-5.5748144984409609E-2</v>
      </c>
    </row>
    <row r="41" spans="1:12" x14ac:dyDescent="0.4">
      <c r="A41" s="49" t="s">
        <v>86</v>
      </c>
      <c r="B41" s="407">
        <v>115412</v>
      </c>
      <c r="C41" s="414">
        <v>111837</v>
      </c>
      <c r="D41" s="531">
        <v>1.031966165043769</v>
      </c>
      <c r="E41" s="516">
        <v>3575</v>
      </c>
      <c r="F41" s="413">
        <v>150346</v>
      </c>
      <c r="G41" s="405">
        <v>142301</v>
      </c>
      <c r="H41" s="514">
        <v>1.05653509110969</v>
      </c>
      <c r="I41" s="521">
        <v>8045</v>
      </c>
      <c r="J41" s="177">
        <v>0.76764263764915597</v>
      </c>
      <c r="K41" s="177">
        <v>0.78591858103597301</v>
      </c>
      <c r="L41" s="520">
        <v>-1.827594338681704E-2</v>
      </c>
    </row>
    <row r="42" spans="1:12" x14ac:dyDescent="0.4">
      <c r="A42" s="49" t="s">
        <v>126</v>
      </c>
      <c r="B42" s="407">
        <v>5346</v>
      </c>
      <c r="C42" s="405">
        <v>5747</v>
      </c>
      <c r="D42" s="524">
        <v>0.93022446493822863</v>
      </c>
      <c r="E42" s="516">
        <v>-401</v>
      </c>
      <c r="F42" s="406">
        <v>8364</v>
      </c>
      <c r="G42" s="405">
        <v>8367</v>
      </c>
      <c r="H42" s="514">
        <v>0.99964144854786663</v>
      </c>
      <c r="I42" s="521">
        <v>-3</v>
      </c>
      <c r="J42" s="177">
        <v>0.63916786226685796</v>
      </c>
      <c r="K42" s="177">
        <v>0.68686506513684709</v>
      </c>
      <c r="L42" s="520">
        <v>-4.769720286998913E-2</v>
      </c>
    </row>
    <row r="43" spans="1:12" x14ac:dyDescent="0.4">
      <c r="A43" s="49" t="s">
        <v>125</v>
      </c>
      <c r="B43" s="407">
        <v>12950</v>
      </c>
      <c r="C43" s="405">
        <v>14304</v>
      </c>
      <c r="D43" s="524">
        <v>0.90534116331096193</v>
      </c>
      <c r="E43" s="516">
        <v>-1354</v>
      </c>
      <c r="F43" s="406">
        <v>17970</v>
      </c>
      <c r="G43" s="405">
        <v>20253</v>
      </c>
      <c r="H43" s="514">
        <v>0.88727595911716783</v>
      </c>
      <c r="I43" s="521">
        <v>-2283</v>
      </c>
      <c r="J43" s="177">
        <v>0.72064552031163054</v>
      </c>
      <c r="K43" s="177">
        <v>0.70626573840912454</v>
      </c>
      <c r="L43" s="520">
        <v>1.4379781902505995E-2</v>
      </c>
    </row>
    <row r="44" spans="1:12" x14ac:dyDescent="0.4">
      <c r="A44" s="61" t="s">
        <v>124</v>
      </c>
      <c r="B44" s="407">
        <v>22584</v>
      </c>
      <c r="C44" s="405">
        <v>21522</v>
      </c>
      <c r="D44" s="524">
        <v>1.0493448564259826</v>
      </c>
      <c r="E44" s="516">
        <v>1062</v>
      </c>
      <c r="F44" s="406">
        <v>36985</v>
      </c>
      <c r="G44" s="405">
        <v>29699</v>
      </c>
      <c r="H44" s="514">
        <v>1.2453281255261119</v>
      </c>
      <c r="I44" s="521">
        <v>7286</v>
      </c>
      <c r="J44" s="177">
        <v>0.61062592943085037</v>
      </c>
      <c r="K44" s="177">
        <v>0.72467086433886663</v>
      </c>
      <c r="L44" s="520">
        <v>-0.11404493490801626</v>
      </c>
    </row>
    <row r="45" spans="1:12" x14ac:dyDescent="0.4">
      <c r="A45" s="61" t="s">
        <v>123</v>
      </c>
      <c r="B45" s="407">
        <v>13008</v>
      </c>
      <c r="C45" s="405">
        <v>15185</v>
      </c>
      <c r="D45" s="524">
        <v>0.85663483701020748</v>
      </c>
      <c r="E45" s="516">
        <v>-2177</v>
      </c>
      <c r="F45" s="406">
        <v>21886</v>
      </c>
      <c r="G45" s="405">
        <v>21886</v>
      </c>
      <c r="H45" s="514">
        <v>1</v>
      </c>
      <c r="I45" s="521">
        <v>0</v>
      </c>
      <c r="J45" s="177">
        <v>0.59435255414420174</v>
      </c>
      <c r="K45" s="177">
        <v>0.69382253495385182</v>
      </c>
      <c r="L45" s="520">
        <v>-9.9469980809650083E-2</v>
      </c>
    </row>
    <row r="46" spans="1:12" x14ac:dyDescent="0.4">
      <c r="A46" s="49" t="s">
        <v>84</v>
      </c>
      <c r="B46" s="407">
        <v>32650</v>
      </c>
      <c r="C46" s="405">
        <v>36196</v>
      </c>
      <c r="D46" s="524">
        <v>0.90203337385346449</v>
      </c>
      <c r="E46" s="516">
        <v>-3546</v>
      </c>
      <c r="F46" s="406">
        <v>61585</v>
      </c>
      <c r="G46" s="405">
        <v>55590</v>
      </c>
      <c r="H46" s="514">
        <v>1.107843137254902</v>
      </c>
      <c r="I46" s="521">
        <v>5995</v>
      </c>
      <c r="J46" s="177">
        <v>0.5301615653162296</v>
      </c>
      <c r="K46" s="177">
        <v>0.65112430293218204</v>
      </c>
      <c r="L46" s="520">
        <v>-0.12096273761595244</v>
      </c>
    </row>
    <row r="47" spans="1:12" x14ac:dyDescent="0.4">
      <c r="A47" s="49" t="s">
        <v>85</v>
      </c>
      <c r="B47" s="407">
        <v>18184</v>
      </c>
      <c r="C47" s="405">
        <v>18795</v>
      </c>
      <c r="D47" s="524">
        <v>0.96749135408353282</v>
      </c>
      <c r="E47" s="516">
        <v>-611</v>
      </c>
      <c r="F47" s="412">
        <v>27222</v>
      </c>
      <c r="G47" s="405">
        <v>23056</v>
      </c>
      <c r="H47" s="514">
        <v>1.1806904927133934</v>
      </c>
      <c r="I47" s="521">
        <v>4166</v>
      </c>
      <c r="J47" s="177">
        <v>0.66798912644184849</v>
      </c>
      <c r="K47" s="177">
        <v>0.81518910478834139</v>
      </c>
      <c r="L47" s="520">
        <v>-0.1471999783464929</v>
      </c>
    </row>
    <row r="48" spans="1:12" x14ac:dyDescent="0.4">
      <c r="A48" s="49" t="s">
        <v>83</v>
      </c>
      <c r="B48" s="407">
        <v>823</v>
      </c>
      <c r="C48" s="405">
        <v>5471</v>
      </c>
      <c r="D48" s="524">
        <v>0.15042953756168889</v>
      </c>
      <c r="E48" s="516">
        <v>-4648</v>
      </c>
      <c r="F48" s="411">
        <v>882</v>
      </c>
      <c r="G48" s="405">
        <v>8370</v>
      </c>
      <c r="H48" s="514">
        <v>0.10537634408602151</v>
      </c>
      <c r="I48" s="521">
        <v>-7488</v>
      </c>
      <c r="J48" s="177">
        <v>0.93310657596371882</v>
      </c>
      <c r="K48" s="177">
        <v>0.65364396654719237</v>
      </c>
      <c r="L48" s="520">
        <v>0.27946260941652645</v>
      </c>
    </row>
    <row r="49" spans="1:12" x14ac:dyDescent="0.4">
      <c r="A49" s="49" t="s">
        <v>122</v>
      </c>
      <c r="B49" s="407"/>
      <c r="C49" s="410"/>
      <c r="D49" s="524" t="e">
        <v>#DIV/0!</v>
      </c>
      <c r="E49" s="516">
        <v>0</v>
      </c>
      <c r="F49" s="406"/>
      <c r="G49" s="405"/>
      <c r="H49" s="514" t="e">
        <v>#DIV/0!</v>
      </c>
      <c r="I49" s="521">
        <v>0</v>
      </c>
      <c r="J49" s="177" t="e">
        <v>#DIV/0!</v>
      </c>
      <c r="K49" s="177" t="e">
        <v>#DIV/0!</v>
      </c>
      <c r="L49" s="520" t="e">
        <v>#DIV/0!</v>
      </c>
    </row>
    <row r="50" spans="1:12" x14ac:dyDescent="0.4">
      <c r="A50" s="49" t="s">
        <v>121</v>
      </c>
      <c r="B50" s="407">
        <v>2484</v>
      </c>
      <c r="C50" s="410">
        <v>2655</v>
      </c>
      <c r="D50" s="524">
        <v>0.93559322033898307</v>
      </c>
      <c r="E50" s="516">
        <v>-171</v>
      </c>
      <c r="F50" s="409">
        <v>3611</v>
      </c>
      <c r="G50" s="405">
        <v>3719</v>
      </c>
      <c r="H50" s="514">
        <v>0.97095993546652326</v>
      </c>
      <c r="I50" s="521">
        <v>-108</v>
      </c>
      <c r="J50" s="177">
        <v>0.68789808917197448</v>
      </c>
      <c r="K50" s="177">
        <v>0.71390158644796986</v>
      </c>
      <c r="L50" s="520">
        <v>-2.600349727599538E-2</v>
      </c>
    </row>
    <row r="51" spans="1:12" x14ac:dyDescent="0.4">
      <c r="A51" s="49" t="s">
        <v>82</v>
      </c>
      <c r="B51" s="407">
        <v>6189</v>
      </c>
      <c r="C51" s="405">
        <v>8130</v>
      </c>
      <c r="D51" s="524">
        <v>0.76125461254612548</v>
      </c>
      <c r="E51" s="516">
        <v>-1941</v>
      </c>
      <c r="F51" s="409">
        <v>8100</v>
      </c>
      <c r="G51" s="405">
        <v>10530</v>
      </c>
      <c r="H51" s="514">
        <v>0.76923076923076927</v>
      </c>
      <c r="I51" s="521">
        <v>-2430</v>
      </c>
      <c r="J51" s="177">
        <v>0.76407407407407413</v>
      </c>
      <c r="K51" s="177">
        <v>0.77207977207977208</v>
      </c>
      <c r="L51" s="520">
        <v>-8.0056980056979477E-3</v>
      </c>
    </row>
    <row r="52" spans="1:12" x14ac:dyDescent="0.4">
      <c r="A52" s="61" t="s">
        <v>80</v>
      </c>
      <c r="B52" s="407">
        <v>1974</v>
      </c>
      <c r="C52" s="408">
        <v>2451</v>
      </c>
      <c r="D52" s="524">
        <v>0.8053855569155447</v>
      </c>
      <c r="E52" s="516">
        <v>-477</v>
      </c>
      <c r="F52" s="406">
        <v>3600</v>
      </c>
      <c r="G52" s="405">
        <v>3470</v>
      </c>
      <c r="H52" s="514">
        <v>1.0374639769452449</v>
      </c>
      <c r="I52" s="521">
        <v>130</v>
      </c>
      <c r="J52" s="177">
        <v>0.54833333333333334</v>
      </c>
      <c r="K52" s="171">
        <v>0.70634005763688756</v>
      </c>
      <c r="L52" s="530">
        <v>-0.15800672430355422</v>
      </c>
    </row>
    <row r="53" spans="1:12" x14ac:dyDescent="0.4">
      <c r="A53" s="49" t="s">
        <v>81</v>
      </c>
      <c r="B53" s="407">
        <v>4904</v>
      </c>
      <c r="C53" s="405">
        <v>4711</v>
      </c>
      <c r="D53" s="524">
        <v>1.0409679473572491</v>
      </c>
      <c r="E53" s="516">
        <v>193</v>
      </c>
      <c r="F53" s="406">
        <v>8095</v>
      </c>
      <c r="G53" s="405">
        <v>8701</v>
      </c>
      <c r="H53" s="522">
        <v>0.93035283300770022</v>
      </c>
      <c r="I53" s="521">
        <v>-606</v>
      </c>
      <c r="J53" s="177">
        <v>0.60580605311920943</v>
      </c>
      <c r="K53" s="177">
        <v>0.54143201930812546</v>
      </c>
      <c r="L53" s="520">
        <v>6.4374033811083975E-2</v>
      </c>
    </row>
    <row r="54" spans="1:12" x14ac:dyDescent="0.4">
      <c r="A54" s="49" t="s">
        <v>77</v>
      </c>
      <c r="B54" s="407">
        <v>6335</v>
      </c>
      <c r="C54" s="405">
        <v>6884</v>
      </c>
      <c r="D54" s="524">
        <v>0.92024985473561882</v>
      </c>
      <c r="E54" s="516">
        <v>-549</v>
      </c>
      <c r="F54" s="406">
        <v>11291</v>
      </c>
      <c r="G54" s="405">
        <v>11129</v>
      </c>
      <c r="H54" s="522">
        <v>1.0145565639320693</v>
      </c>
      <c r="I54" s="521">
        <v>162</v>
      </c>
      <c r="J54" s="177">
        <v>0.5610663360198388</v>
      </c>
      <c r="K54" s="177">
        <v>0.61856411178003412</v>
      </c>
      <c r="L54" s="520">
        <v>-5.7497775760195324E-2</v>
      </c>
    </row>
    <row r="55" spans="1:12" x14ac:dyDescent="0.4">
      <c r="A55" s="49" t="s">
        <v>79</v>
      </c>
      <c r="B55" s="407">
        <v>1907</v>
      </c>
      <c r="C55" s="405">
        <v>2277</v>
      </c>
      <c r="D55" s="524">
        <v>0.83750548967940275</v>
      </c>
      <c r="E55" s="516">
        <v>-370</v>
      </c>
      <c r="F55" s="406">
        <v>3720</v>
      </c>
      <c r="G55" s="405">
        <v>3720</v>
      </c>
      <c r="H55" s="522">
        <v>1</v>
      </c>
      <c r="I55" s="521">
        <v>0</v>
      </c>
      <c r="J55" s="177">
        <v>0.51263440860215059</v>
      </c>
      <c r="K55" s="177">
        <v>0.61209677419354835</v>
      </c>
      <c r="L55" s="520">
        <v>-9.9462365591397761E-2</v>
      </c>
    </row>
    <row r="56" spans="1:12" x14ac:dyDescent="0.4">
      <c r="A56" s="49" t="s">
        <v>78</v>
      </c>
      <c r="B56" s="407">
        <v>2184</v>
      </c>
      <c r="C56" s="405">
        <v>2348</v>
      </c>
      <c r="D56" s="524">
        <v>0.93015332197614986</v>
      </c>
      <c r="E56" s="516">
        <v>-164</v>
      </c>
      <c r="F56" s="406">
        <v>3476</v>
      </c>
      <c r="G56" s="405">
        <v>3716</v>
      </c>
      <c r="H56" s="522">
        <v>0.93541442411194831</v>
      </c>
      <c r="I56" s="521">
        <v>-240</v>
      </c>
      <c r="J56" s="177">
        <v>0.62830840046029923</v>
      </c>
      <c r="K56" s="177">
        <v>0.63186221743810544</v>
      </c>
      <c r="L56" s="520">
        <v>-3.5538169778062123E-3</v>
      </c>
    </row>
    <row r="57" spans="1:12" x14ac:dyDescent="0.4">
      <c r="A57" s="55" t="s">
        <v>120</v>
      </c>
      <c r="B57" s="404">
        <v>1369</v>
      </c>
      <c r="C57" s="402">
        <v>2458</v>
      </c>
      <c r="D57" s="529">
        <v>0.55695687550854356</v>
      </c>
      <c r="E57" s="516">
        <v>-1089</v>
      </c>
      <c r="F57" s="403">
        <v>2194</v>
      </c>
      <c r="G57" s="402">
        <v>3940</v>
      </c>
      <c r="H57" s="529">
        <v>0.5568527918781726</v>
      </c>
      <c r="I57" s="515">
        <v>-1746</v>
      </c>
      <c r="J57" s="179">
        <v>0.62397447584320875</v>
      </c>
      <c r="K57" s="179">
        <v>0.62385786802030452</v>
      </c>
      <c r="L57" s="528">
        <v>1.1660782290423555E-4</v>
      </c>
    </row>
    <row r="58" spans="1:12" x14ac:dyDescent="0.4">
      <c r="A58" s="42" t="s">
        <v>119</v>
      </c>
      <c r="B58" s="401"/>
      <c r="C58" s="399"/>
      <c r="D58" s="508" t="e">
        <v>#DIV/0!</v>
      </c>
      <c r="E58" s="515">
        <v>0</v>
      </c>
      <c r="F58" s="400"/>
      <c r="G58" s="399"/>
      <c r="H58" s="508" t="e">
        <v>#DIV/0!</v>
      </c>
      <c r="I58" s="527">
        <v>0</v>
      </c>
      <c r="J58" s="194" t="e">
        <v>#DIV/0!</v>
      </c>
      <c r="K58" s="194" t="e">
        <v>#DIV/0!</v>
      </c>
      <c r="L58" s="526" t="e">
        <v>#DIV/0!</v>
      </c>
    </row>
    <row r="59" spans="1:12" x14ac:dyDescent="0.4">
      <c r="A59" s="160" t="s">
        <v>118</v>
      </c>
      <c r="B59" s="398">
        <f>SUM(B60:B63)</f>
        <v>2507</v>
      </c>
      <c r="C59" s="397">
        <f>SUM(C60:C63)</f>
        <v>2285</v>
      </c>
      <c r="D59" s="507">
        <f>+B59/C59</f>
        <v>1.0971553610503282</v>
      </c>
      <c r="E59" s="506">
        <f>+B59-C59</f>
        <v>222</v>
      </c>
      <c r="F59" s="398">
        <f>SUM(F60:F63)</f>
        <v>4525</v>
      </c>
      <c r="G59" s="397">
        <f>SUM(G60:G63)</f>
        <v>4505</v>
      </c>
      <c r="H59" s="507">
        <f>+F59/G59</f>
        <v>1.0044395116537181</v>
      </c>
      <c r="I59" s="506">
        <f>+F59-G59</f>
        <v>20</v>
      </c>
      <c r="J59" s="181">
        <f>+B59/F59</f>
        <v>0.55403314917127067</v>
      </c>
      <c r="K59" s="181">
        <f>+C59/G59</f>
        <v>0.50721420643729187</v>
      </c>
      <c r="L59" s="525">
        <f>+J59-K59</f>
        <v>4.6818942733978797E-2</v>
      </c>
    </row>
    <row r="60" spans="1:12" x14ac:dyDescent="0.4">
      <c r="A60" s="55" t="s">
        <v>76</v>
      </c>
      <c r="B60" s="396">
        <v>634</v>
      </c>
      <c r="C60" s="395">
        <v>610</v>
      </c>
      <c r="D60" s="524">
        <v>1.0393442622950819</v>
      </c>
      <c r="E60" s="516">
        <v>24</v>
      </c>
      <c r="F60" s="396">
        <v>872</v>
      </c>
      <c r="G60" s="395">
        <v>933</v>
      </c>
      <c r="H60" s="524">
        <v>0.93461950696677387</v>
      </c>
      <c r="I60" s="516">
        <v>-61</v>
      </c>
      <c r="J60" s="175">
        <v>0.72706422018348627</v>
      </c>
      <c r="K60" s="175">
        <v>0.6538049303322615</v>
      </c>
      <c r="L60" s="523">
        <v>7.3259289851224763E-2</v>
      </c>
    </row>
    <row r="61" spans="1:12" x14ac:dyDescent="0.4">
      <c r="A61" s="49" t="s">
        <v>117</v>
      </c>
      <c r="B61" s="396">
        <v>482</v>
      </c>
      <c r="C61" s="395">
        <v>468</v>
      </c>
      <c r="D61" s="524">
        <v>1.0299145299145298</v>
      </c>
      <c r="E61" s="516">
        <v>14</v>
      </c>
      <c r="F61" s="396">
        <v>898</v>
      </c>
      <c r="G61" s="395">
        <v>879</v>
      </c>
      <c r="H61" s="524">
        <v>1.0216154721274175</v>
      </c>
      <c r="I61" s="516">
        <v>19</v>
      </c>
      <c r="J61" s="175">
        <v>0.53674832962138086</v>
      </c>
      <c r="K61" s="175">
        <v>0.53242320819112632</v>
      </c>
      <c r="L61" s="523">
        <v>4.3251214302545415E-3</v>
      </c>
    </row>
    <row r="62" spans="1:12" x14ac:dyDescent="0.4">
      <c r="A62" s="48" t="s">
        <v>116</v>
      </c>
      <c r="B62" s="396">
        <v>400</v>
      </c>
      <c r="C62" s="395">
        <v>396</v>
      </c>
      <c r="D62" s="524">
        <v>1.0101010101010102</v>
      </c>
      <c r="E62" s="516">
        <v>4</v>
      </c>
      <c r="F62" s="396">
        <v>929</v>
      </c>
      <c r="G62" s="395">
        <v>923</v>
      </c>
      <c r="H62" s="524">
        <v>1.0065005417118094</v>
      </c>
      <c r="I62" s="516">
        <v>6</v>
      </c>
      <c r="J62" s="175">
        <v>0.43057050592034446</v>
      </c>
      <c r="K62" s="175">
        <v>0.42903575297941493</v>
      </c>
      <c r="L62" s="523">
        <v>1.5347529409295291E-3</v>
      </c>
    </row>
    <row r="63" spans="1:12" x14ac:dyDescent="0.4">
      <c r="A63" s="42" t="s">
        <v>115</v>
      </c>
      <c r="B63" s="394">
        <v>991</v>
      </c>
      <c r="C63" s="393">
        <v>811</v>
      </c>
      <c r="D63" s="522">
        <v>1.2219482120838472</v>
      </c>
      <c r="E63" s="515">
        <v>180</v>
      </c>
      <c r="F63" s="394">
        <v>1826</v>
      </c>
      <c r="G63" s="393">
        <v>1770</v>
      </c>
      <c r="H63" s="522">
        <v>1.0316384180790961</v>
      </c>
      <c r="I63" s="521">
        <v>56</v>
      </c>
      <c r="J63" s="177">
        <v>0.54271631982475355</v>
      </c>
      <c r="K63" s="177">
        <v>0.4581920903954802</v>
      </c>
      <c r="L63" s="520">
        <v>8.4524229429273345E-2</v>
      </c>
    </row>
    <row r="64" spans="1:12" x14ac:dyDescent="0.4">
      <c r="A64" s="136" t="s">
        <v>98</v>
      </c>
      <c r="B64" s="389">
        <f>SUM(B65:B69)</f>
        <v>50608</v>
      </c>
      <c r="C64" s="388">
        <f>SUM(C65:C69)</f>
        <v>37165</v>
      </c>
      <c r="D64" s="511">
        <f>+B64/C64</f>
        <v>1.3617112875016817</v>
      </c>
      <c r="E64" s="506">
        <f>+B64-C64</f>
        <v>13443</v>
      </c>
      <c r="F64" s="389">
        <f>SUM(F65:F69)</f>
        <v>64782</v>
      </c>
      <c r="G64" s="388">
        <f>SUM(G65:G69)</f>
        <v>50445</v>
      </c>
      <c r="H64" s="511">
        <f>+F64/G64</f>
        <v>1.2842105263157895</v>
      </c>
      <c r="I64" s="510">
        <f>+F64-G64</f>
        <v>14337</v>
      </c>
      <c r="J64" s="168">
        <f>+B64/F64</f>
        <v>0.78120465561421382</v>
      </c>
      <c r="K64" s="168">
        <f>+C64/G64</f>
        <v>0.73674298741203292</v>
      </c>
      <c r="L64" s="509">
        <f>+J64-K64</f>
        <v>4.4461668202180893E-2</v>
      </c>
    </row>
    <row r="65" spans="1:12" x14ac:dyDescent="0.4">
      <c r="A65" s="227" t="s">
        <v>114</v>
      </c>
      <c r="B65" s="346">
        <v>22974</v>
      </c>
      <c r="C65" s="392">
        <v>22540</v>
      </c>
      <c r="D65" s="519">
        <v>1.0192546583850932</v>
      </c>
      <c r="E65" s="516">
        <v>434</v>
      </c>
      <c r="F65" s="346">
        <v>25134</v>
      </c>
      <c r="G65" s="392">
        <v>28497</v>
      </c>
      <c r="H65" s="519">
        <v>0.88198757763975155</v>
      </c>
      <c r="I65" s="518">
        <v>-3363</v>
      </c>
      <c r="J65" s="223">
        <v>0.91406063499641921</v>
      </c>
      <c r="K65" s="223">
        <v>0.79096045197740117</v>
      </c>
      <c r="L65" s="517">
        <v>0.12310018301901804</v>
      </c>
    </row>
    <row r="66" spans="1:12" s="33" customFormat="1" x14ac:dyDescent="0.4">
      <c r="A66" s="61" t="s">
        <v>113</v>
      </c>
      <c r="B66" s="345">
        <v>10394</v>
      </c>
      <c r="C66" s="391">
        <v>6982</v>
      </c>
      <c r="D66" s="514">
        <v>1.4886851904898311</v>
      </c>
      <c r="E66" s="516">
        <v>3412</v>
      </c>
      <c r="F66" s="345">
        <v>16461</v>
      </c>
      <c r="G66" s="391">
        <v>10974</v>
      </c>
      <c r="H66" s="514">
        <v>1.5</v>
      </c>
      <c r="I66" s="513">
        <v>5487</v>
      </c>
      <c r="J66" s="217">
        <v>0.63143186926675177</v>
      </c>
      <c r="K66" s="217">
        <v>0.63623109167122294</v>
      </c>
      <c r="L66" s="512">
        <v>-4.7992224044711707E-3</v>
      </c>
    </row>
    <row r="67" spans="1:12" s="33" customFormat="1" x14ac:dyDescent="0.4">
      <c r="A67" s="61" t="s">
        <v>97</v>
      </c>
      <c r="B67" s="345">
        <v>8637</v>
      </c>
      <c r="C67" s="391">
        <v>7643</v>
      </c>
      <c r="D67" s="514">
        <v>1.1300536438571243</v>
      </c>
      <c r="E67" s="516">
        <v>994</v>
      </c>
      <c r="F67" s="345">
        <v>10620</v>
      </c>
      <c r="G67" s="391">
        <v>10974</v>
      </c>
      <c r="H67" s="514">
        <v>0.967741935483871</v>
      </c>
      <c r="I67" s="513">
        <v>-354</v>
      </c>
      <c r="J67" s="217">
        <v>0.81327683615819213</v>
      </c>
      <c r="K67" s="217">
        <v>0.69646437032987063</v>
      </c>
      <c r="L67" s="512">
        <v>0.1168124658283215</v>
      </c>
    </row>
    <row r="68" spans="1:12" s="33" customFormat="1" x14ac:dyDescent="0.4">
      <c r="A68" s="61" t="s">
        <v>112</v>
      </c>
      <c r="B68" s="345"/>
      <c r="C68" s="391"/>
      <c r="D68" s="514" t="e">
        <v>#DIV/0!</v>
      </c>
      <c r="E68" s="516">
        <v>0</v>
      </c>
      <c r="F68" s="345"/>
      <c r="G68" s="391"/>
      <c r="H68" s="514" t="e">
        <v>#DIV/0!</v>
      </c>
      <c r="I68" s="513">
        <v>0</v>
      </c>
      <c r="J68" s="217" t="e">
        <v>#DIV/0!</v>
      </c>
      <c r="K68" s="217" t="e">
        <v>#DIV/0!</v>
      </c>
      <c r="L68" s="512" t="e">
        <v>#DIV/0!</v>
      </c>
    </row>
    <row r="69" spans="1:12" s="33" customFormat="1" x14ac:dyDescent="0.4">
      <c r="A69" s="42" t="s">
        <v>96</v>
      </c>
      <c r="B69" s="343">
        <v>8603</v>
      </c>
      <c r="C69" s="390"/>
      <c r="D69" s="514" t="e">
        <v>#DIV/0!</v>
      </c>
      <c r="E69" s="515">
        <v>8603</v>
      </c>
      <c r="F69" s="343">
        <v>12567</v>
      </c>
      <c r="G69" s="390"/>
      <c r="H69" s="514" t="e">
        <v>#DIV/0!</v>
      </c>
      <c r="I69" s="513">
        <v>12567</v>
      </c>
      <c r="J69" s="217">
        <v>0.68457070104241269</v>
      </c>
      <c r="K69" s="217" t="e">
        <v>#DIV/0!</v>
      </c>
      <c r="L69" s="512" t="e">
        <v>#DIV/0!</v>
      </c>
    </row>
    <row r="70" spans="1:12" s="33" customFormat="1" x14ac:dyDescent="0.4">
      <c r="A70" s="136" t="s">
        <v>111</v>
      </c>
      <c r="B70" s="389">
        <f>B71</f>
        <v>146</v>
      </c>
      <c r="C70" s="388">
        <f>C71</f>
        <v>105</v>
      </c>
      <c r="D70" s="511">
        <f>+B70/C70</f>
        <v>1.3904761904761904</v>
      </c>
      <c r="E70" s="506">
        <f>+B70-C70</f>
        <v>41</v>
      </c>
      <c r="F70" s="389">
        <f>F71</f>
        <v>252</v>
      </c>
      <c r="G70" s="388">
        <f>G71</f>
        <v>243</v>
      </c>
      <c r="H70" s="511">
        <f>+F70/G70</f>
        <v>1.037037037037037</v>
      </c>
      <c r="I70" s="510">
        <f>+F70-G70</f>
        <v>9</v>
      </c>
      <c r="J70" s="168">
        <f>+B70/F70</f>
        <v>0.57936507936507942</v>
      </c>
      <c r="K70" s="168">
        <f>+C70/G70</f>
        <v>0.43209876543209874</v>
      </c>
      <c r="L70" s="509">
        <f>+J70-K70</f>
        <v>0.14726631393298067</v>
      </c>
    </row>
    <row r="71" spans="1:12" s="33" customFormat="1" x14ac:dyDescent="0.4">
      <c r="A71" s="214" t="s">
        <v>110</v>
      </c>
      <c r="B71" s="387">
        <v>146</v>
      </c>
      <c r="C71" s="385">
        <v>105</v>
      </c>
      <c r="D71" s="508">
        <v>1.3904761904761904</v>
      </c>
      <c r="E71" s="506">
        <v>41</v>
      </c>
      <c r="F71" s="386">
        <v>252</v>
      </c>
      <c r="G71" s="385">
        <v>243</v>
      </c>
      <c r="H71" s="507">
        <v>1.037037037037037</v>
      </c>
      <c r="I71" s="506">
        <v>9</v>
      </c>
      <c r="J71" s="210">
        <v>0.57936507936507942</v>
      </c>
      <c r="K71" s="210">
        <v>0.43209876543209874</v>
      </c>
      <c r="L71" s="505">
        <v>0.14726631393298067</v>
      </c>
    </row>
    <row r="72" spans="1:12" x14ac:dyDescent="0.4">
      <c r="A72" s="33" t="s">
        <v>109</v>
      </c>
      <c r="C72" s="36"/>
      <c r="E72" s="88"/>
      <c r="G72" s="36"/>
      <c r="I72" s="88"/>
      <c r="K72" s="36"/>
    </row>
    <row r="73" spans="1:12" x14ac:dyDescent="0.4">
      <c r="A73" s="35" t="s">
        <v>108</v>
      </c>
    </row>
    <row r="74" spans="1:12" s="33" customFormat="1" x14ac:dyDescent="0.4">
      <c r="A74" s="33" t="s">
        <v>107</v>
      </c>
      <c r="B74" s="34"/>
      <c r="C74" s="34"/>
      <c r="F74" s="34"/>
      <c r="G74" s="34"/>
      <c r="J74" s="34"/>
      <c r="K74" s="34"/>
    </row>
    <row r="75" spans="1:12" x14ac:dyDescent="0.4">
      <c r="A75" s="33" t="s">
        <v>95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2011年7月月間航空旅客輸送実績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5"/>
  <sheetViews>
    <sheetView zoomScaleNormal="100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15.75" defaultRowHeight="10.5" x14ac:dyDescent="0.4"/>
  <cols>
    <col min="1" max="1" width="23.375" style="33" customWidth="1"/>
    <col min="2" max="3" width="11" style="34" customWidth="1"/>
    <col min="4" max="5" width="11.25" style="33" customWidth="1"/>
    <col min="6" max="7" width="11" style="34" customWidth="1"/>
    <col min="8" max="9" width="11.25" style="33" customWidth="1"/>
    <col min="10" max="11" width="11.25" style="34" customWidth="1"/>
    <col min="12" max="12" width="11.25" style="33" customWidth="1"/>
    <col min="13" max="13" width="9" style="33" customWidth="1"/>
    <col min="14" max="14" width="6.5" style="33" bestFit="1" customWidth="1"/>
    <col min="15" max="16384" width="15.75" style="33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７月(上旬)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x14ac:dyDescent="0.4">
      <c r="A4" s="685"/>
      <c r="B4" s="686" t="s">
        <v>206</v>
      </c>
      <c r="C4" s="687" t="s">
        <v>205</v>
      </c>
      <c r="D4" s="685" t="s">
        <v>93</v>
      </c>
      <c r="E4" s="685"/>
      <c r="F4" s="699" t="str">
        <f>+B4</f>
        <v>(11'7/1～10)</v>
      </c>
      <c r="G4" s="699" t="str">
        <f>+C4</f>
        <v>(10'7/1～10)</v>
      </c>
      <c r="H4" s="685" t="s">
        <v>93</v>
      </c>
      <c r="I4" s="685"/>
      <c r="J4" s="699" t="str">
        <f>+B4</f>
        <v>(11'7/1～10)</v>
      </c>
      <c r="K4" s="699" t="str">
        <f>+C4</f>
        <v>(10'7/1～10)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160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416">
        <f>+B7+B39+B64</f>
        <v>150459</v>
      </c>
      <c r="C6" s="416">
        <f>+C7+C39+C64</f>
        <v>154045</v>
      </c>
      <c r="D6" s="132">
        <f>+B6/C6</f>
        <v>0.976721087993768</v>
      </c>
      <c r="E6" s="172">
        <f>+B6-C6</f>
        <v>-3586</v>
      </c>
      <c r="F6" s="416">
        <f>+F7+F39+F64</f>
        <v>208030</v>
      </c>
      <c r="G6" s="416">
        <f>+G7+G39+G64</f>
        <v>213632</v>
      </c>
      <c r="H6" s="132">
        <f>+F6/G6</f>
        <v>0.97377733672858002</v>
      </c>
      <c r="I6" s="172">
        <f>+F6-G6</f>
        <v>-5602</v>
      </c>
      <c r="J6" s="132">
        <f t="shared" ref="J6:K8" si="0">+B6/F6</f>
        <v>0.72325626111618513</v>
      </c>
      <c r="K6" s="132">
        <f t="shared" si="0"/>
        <v>0.72107643049730374</v>
      </c>
      <c r="L6" s="167">
        <f>+J6-K6</f>
        <v>2.1798306188813843E-3</v>
      </c>
    </row>
    <row r="7" spans="1:12" s="35" customFormat="1" x14ac:dyDescent="0.4">
      <c r="A7" s="136" t="s">
        <v>90</v>
      </c>
      <c r="B7" s="416">
        <f>B8+B18+B36</f>
        <v>68261</v>
      </c>
      <c r="C7" s="416">
        <f>C8+C18+C36</f>
        <v>75095</v>
      </c>
      <c r="D7" s="132">
        <f>+B7/C7</f>
        <v>0.90899527265463742</v>
      </c>
      <c r="E7" s="172">
        <f>+B7-C7</f>
        <v>-6834</v>
      </c>
      <c r="F7" s="416">
        <f>F8+F18+F36</f>
        <v>89044</v>
      </c>
      <c r="G7" s="416">
        <f>G8+G18+G36</f>
        <v>101808</v>
      </c>
      <c r="H7" s="132">
        <f>+F7/G7</f>
        <v>0.87462674838912458</v>
      </c>
      <c r="I7" s="172">
        <f>+F7-G7</f>
        <v>-12764</v>
      </c>
      <c r="J7" s="132">
        <f t="shared" si="0"/>
        <v>0.76659853555545576</v>
      </c>
      <c r="K7" s="132">
        <f t="shared" si="0"/>
        <v>0.73761393996542512</v>
      </c>
      <c r="L7" s="167">
        <f>+J7-K7</f>
        <v>2.8984595590030637E-2</v>
      </c>
    </row>
    <row r="8" spans="1:12" x14ac:dyDescent="0.4">
      <c r="A8" s="160" t="s">
        <v>150</v>
      </c>
      <c r="B8" s="398">
        <f>SUM(B9:B17)</f>
        <v>47532</v>
      </c>
      <c r="C8" s="398">
        <f>SUM(C9:C17)</f>
        <v>63280</v>
      </c>
      <c r="D8" s="143">
        <f>+B8/C8</f>
        <v>0.75113780025284449</v>
      </c>
      <c r="E8" s="165">
        <f>+B8-C8</f>
        <v>-15748</v>
      </c>
      <c r="F8" s="398">
        <f>SUM(F9:F17)</f>
        <v>62593</v>
      </c>
      <c r="G8" s="398">
        <f>SUM(G9:G17)</f>
        <v>86839</v>
      </c>
      <c r="H8" s="143">
        <f>+F8/G8</f>
        <v>0.72079365262151796</v>
      </c>
      <c r="I8" s="165">
        <f>+F8-G8</f>
        <v>-24246</v>
      </c>
      <c r="J8" s="143">
        <f t="shared" si="0"/>
        <v>0.75938203952518657</v>
      </c>
      <c r="K8" s="143">
        <f t="shared" si="0"/>
        <v>0.72870484459747353</v>
      </c>
      <c r="L8" s="164">
        <f>+J8-K8</f>
        <v>3.0677194927713036E-2</v>
      </c>
    </row>
    <row r="9" spans="1:12" x14ac:dyDescent="0.4">
      <c r="A9" s="48" t="s">
        <v>86</v>
      </c>
      <c r="B9" s="417">
        <v>34871</v>
      </c>
      <c r="C9" s="417">
        <v>37928</v>
      </c>
      <c r="D9" s="64">
        <v>0.91939991562961398</v>
      </c>
      <c r="E9" s="72">
        <v>-3057</v>
      </c>
      <c r="F9" s="417">
        <v>44273</v>
      </c>
      <c r="G9" s="417">
        <v>52343</v>
      </c>
      <c r="H9" s="64">
        <v>0.84582465659209449</v>
      </c>
      <c r="I9" s="72">
        <v>-8070</v>
      </c>
      <c r="J9" s="64">
        <v>0.7876358051182436</v>
      </c>
      <c r="K9" s="64">
        <v>0.7246050092658044</v>
      </c>
      <c r="L9" s="81">
        <v>6.3030795852439203E-2</v>
      </c>
    </row>
    <row r="10" spans="1:12" x14ac:dyDescent="0.4">
      <c r="A10" s="49" t="s">
        <v>89</v>
      </c>
      <c r="B10" s="406">
        <v>4617</v>
      </c>
      <c r="C10" s="406">
        <v>4112</v>
      </c>
      <c r="D10" s="44">
        <v>1.1228112840466926</v>
      </c>
      <c r="E10" s="45">
        <v>505</v>
      </c>
      <c r="F10" s="406">
        <v>5000</v>
      </c>
      <c r="G10" s="406">
        <v>5000</v>
      </c>
      <c r="H10" s="44">
        <v>1</v>
      </c>
      <c r="I10" s="45">
        <v>0</v>
      </c>
      <c r="J10" s="44">
        <v>0.9234</v>
      </c>
      <c r="K10" s="44">
        <v>0.82240000000000002</v>
      </c>
      <c r="L10" s="43">
        <v>0.10099999999999998</v>
      </c>
    </row>
    <row r="11" spans="1:12" x14ac:dyDescent="0.4">
      <c r="A11" s="49" t="s">
        <v>124</v>
      </c>
      <c r="B11" s="406">
        <v>7045</v>
      </c>
      <c r="C11" s="406">
        <v>8589</v>
      </c>
      <c r="D11" s="44">
        <v>0.82023518453836297</v>
      </c>
      <c r="E11" s="45">
        <v>-1544</v>
      </c>
      <c r="F11" s="406">
        <v>11870</v>
      </c>
      <c r="G11" s="406">
        <v>10765</v>
      </c>
      <c r="H11" s="44">
        <v>1.1026474686483976</v>
      </c>
      <c r="I11" s="45">
        <v>1105</v>
      </c>
      <c r="J11" s="44">
        <v>0.59351305812973887</v>
      </c>
      <c r="K11" s="44">
        <v>0.79786344635392481</v>
      </c>
      <c r="L11" s="43">
        <v>-0.20435038822418594</v>
      </c>
    </row>
    <row r="12" spans="1:12" x14ac:dyDescent="0.4">
      <c r="A12" s="49" t="s">
        <v>84</v>
      </c>
      <c r="B12" s="406">
        <v>0</v>
      </c>
      <c r="C12" s="406">
        <v>5528</v>
      </c>
      <c r="D12" s="44">
        <v>0</v>
      </c>
      <c r="E12" s="45">
        <v>-5528</v>
      </c>
      <c r="F12" s="406">
        <v>0</v>
      </c>
      <c r="G12" s="406">
        <v>8460</v>
      </c>
      <c r="H12" s="44">
        <v>0</v>
      </c>
      <c r="I12" s="45">
        <v>-8460</v>
      </c>
      <c r="J12" s="44" t="e">
        <v>#DIV/0!</v>
      </c>
      <c r="K12" s="44">
        <v>0.65342789598108753</v>
      </c>
      <c r="L12" s="43" t="e">
        <v>#DIV/0!</v>
      </c>
    </row>
    <row r="13" spans="1:12" x14ac:dyDescent="0.4">
      <c r="A13" s="49" t="s">
        <v>85</v>
      </c>
      <c r="B13" s="406">
        <v>0</v>
      </c>
      <c r="C13" s="406">
        <v>6163</v>
      </c>
      <c r="D13" s="44">
        <v>0</v>
      </c>
      <c r="E13" s="45">
        <v>-6163</v>
      </c>
      <c r="F13" s="406">
        <v>0</v>
      </c>
      <c r="G13" s="406">
        <v>8931</v>
      </c>
      <c r="H13" s="44">
        <v>0</v>
      </c>
      <c r="I13" s="45">
        <v>-8931</v>
      </c>
      <c r="J13" s="44" t="e">
        <v>#DIV/0!</v>
      </c>
      <c r="K13" s="44">
        <v>0.69006830142201325</v>
      </c>
      <c r="L13" s="43" t="e">
        <v>#DIV/0!</v>
      </c>
    </row>
    <row r="14" spans="1:12" x14ac:dyDescent="0.4">
      <c r="A14" s="55" t="s">
        <v>149</v>
      </c>
      <c r="B14" s="409">
        <v>999</v>
      </c>
      <c r="C14" s="409">
        <v>960</v>
      </c>
      <c r="D14" s="58">
        <v>1.0406249999999999</v>
      </c>
      <c r="E14" s="59">
        <v>39</v>
      </c>
      <c r="F14" s="409">
        <v>1450</v>
      </c>
      <c r="G14" s="409">
        <v>1340</v>
      </c>
      <c r="H14" s="58">
        <v>1.0820895522388059</v>
      </c>
      <c r="I14" s="59">
        <v>110</v>
      </c>
      <c r="J14" s="58">
        <v>0.68896551724137933</v>
      </c>
      <c r="K14" s="58">
        <v>0.71641791044776115</v>
      </c>
      <c r="L14" s="57">
        <v>-2.745239320638182E-2</v>
      </c>
    </row>
    <row r="15" spans="1:12" x14ac:dyDescent="0.4">
      <c r="A15" s="49" t="s">
        <v>148</v>
      </c>
      <c r="B15" s="406"/>
      <c r="C15" s="407"/>
      <c r="D15" s="44" t="e">
        <v>#DIV/0!</v>
      </c>
      <c r="E15" s="45">
        <v>0</v>
      </c>
      <c r="F15" s="406"/>
      <c r="G15" s="406"/>
      <c r="H15" s="44" t="e">
        <v>#DIV/0!</v>
      </c>
      <c r="I15" s="45">
        <v>0</v>
      </c>
      <c r="J15" s="44" t="e">
        <v>#DIV/0!</v>
      </c>
      <c r="K15" s="44" t="e">
        <v>#DIV/0!</v>
      </c>
      <c r="L15" s="43" t="e">
        <v>#DIV/0!</v>
      </c>
    </row>
    <row r="16" spans="1:12" x14ac:dyDescent="0.4">
      <c r="A16" s="61" t="s">
        <v>147</v>
      </c>
      <c r="B16" s="407"/>
      <c r="C16" s="407"/>
      <c r="D16" s="86" t="e">
        <v>#DIV/0!</v>
      </c>
      <c r="E16" s="45">
        <v>0</v>
      </c>
      <c r="F16" s="407"/>
      <c r="G16" s="407"/>
      <c r="H16" s="64" t="e">
        <v>#DIV/0!</v>
      </c>
      <c r="I16" s="72">
        <v>0</v>
      </c>
      <c r="J16" s="44" t="e">
        <v>#DIV/0!</v>
      </c>
      <c r="K16" s="44" t="e">
        <v>#DIV/0!</v>
      </c>
      <c r="L16" s="43" t="e">
        <v>#DIV/0!</v>
      </c>
    </row>
    <row r="17" spans="1:12" s="36" customFormat="1" x14ac:dyDescent="0.4">
      <c r="A17" s="61" t="s">
        <v>146</v>
      </c>
      <c r="B17" s="409"/>
      <c r="C17" s="409"/>
      <c r="D17" s="171" t="e">
        <v>#DIV/0!</v>
      </c>
      <c r="E17" s="161">
        <v>0</v>
      </c>
      <c r="F17" s="409"/>
      <c r="G17" s="409"/>
      <c r="H17" s="64" t="e">
        <v>#DIV/0!</v>
      </c>
      <c r="I17" s="161">
        <v>0</v>
      </c>
      <c r="J17" s="171" t="e">
        <v>#DIV/0!</v>
      </c>
      <c r="K17" s="171" t="e">
        <v>#DIV/0!</v>
      </c>
      <c r="L17" s="170" t="e">
        <v>#DIV/0!</v>
      </c>
    </row>
    <row r="18" spans="1:12" x14ac:dyDescent="0.4">
      <c r="A18" s="160" t="s">
        <v>145</v>
      </c>
      <c r="B18" s="398">
        <f>SUM(B19:B35)</f>
        <v>20054</v>
      </c>
      <c r="C18" s="398">
        <f>SUM(C19:C35)</f>
        <v>11131</v>
      </c>
      <c r="D18" s="143">
        <f>+B18/C18</f>
        <v>1.8016350732189381</v>
      </c>
      <c r="E18" s="165">
        <f>+B18-C18</f>
        <v>8923</v>
      </c>
      <c r="F18" s="398">
        <f>SUM(F19:F35)</f>
        <v>25105</v>
      </c>
      <c r="G18" s="398">
        <f>SUM(G19:G35)</f>
        <v>13799</v>
      </c>
      <c r="H18" s="143">
        <f>+F18/G18</f>
        <v>1.8193347344010435</v>
      </c>
      <c r="I18" s="165">
        <f>+F18-G18</f>
        <v>11306</v>
      </c>
      <c r="J18" s="143">
        <f>+B18/F18</f>
        <v>0.79880501892053379</v>
      </c>
      <c r="K18" s="143">
        <f>+C18/G18</f>
        <v>0.80665265598956448</v>
      </c>
      <c r="L18" s="164">
        <f>+J18-K18</f>
        <v>-7.8476370690306885E-3</v>
      </c>
    </row>
    <row r="19" spans="1:12" x14ac:dyDescent="0.4">
      <c r="A19" s="48" t="s">
        <v>144</v>
      </c>
      <c r="B19" s="440"/>
      <c r="C19" s="440"/>
      <c r="D19" s="44" t="e">
        <v>#DIV/0!</v>
      </c>
      <c r="E19" s="45">
        <v>0</v>
      </c>
      <c r="F19" s="440"/>
      <c r="G19" s="440"/>
      <c r="H19" s="64" t="e">
        <v>#DIV/0!</v>
      </c>
      <c r="I19" s="45">
        <v>0</v>
      </c>
      <c r="J19" s="44" t="e">
        <v>#DIV/0!</v>
      </c>
      <c r="K19" s="44" t="e">
        <v>#DIV/0!</v>
      </c>
      <c r="L19" s="81" t="e">
        <v>#DIV/0!</v>
      </c>
    </row>
    <row r="20" spans="1:12" x14ac:dyDescent="0.4">
      <c r="A20" s="49" t="s">
        <v>124</v>
      </c>
      <c r="B20" s="407"/>
      <c r="C20" s="407"/>
      <c r="D20" s="44" t="e">
        <v>#DIV/0!</v>
      </c>
      <c r="E20" s="45">
        <v>0</v>
      </c>
      <c r="F20" s="407"/>
      <c r="G20" s="407"/>
      <c r="H20" s="44" t="e">
        <v>#DIV/0!</v>
      </c>
      <c r="I20" s="45">
        <v>0</v>
      </c>
      <c r="J20" s="58" t="e">
        <v>#DIV/0!</v>
      </c>
      <c r="K20" s="44" t="e">
        <v>#DIV/0!</v>
      </c>
      <c r="L20" s="43" t="e">
        <v>#DIV/0!</v>
      </c>
    </row>
    <row r="21" spans="1:12" x14ac:dyDescent="0.4">
      <c r="A21" s="49" t="s">
        <v>113</v>
      </c>
      <c r="B21" s="407">
        <v>6023</v>
      </c>
      <c r="C21" s="407">
        <v>835</v>
      </c>
      <c r="D21" s="44">
        <v>7.2131736526946106</v>
      </c>
      <c r="E21" s="45">
        <v>5188</v>
      </c>
      <c r="F21" s="407">
        <v>8740</v>
      </c>
      <c r="G21" s="407">
        <v>1455</v>
      </c>
      <c r="H21" s="58">
        <v>6.006872852233677</v>
      </c>
      <c r="I21" s="45">
        <v>7285</v>
      </c>
      <c r="J21" s="44">
        <v>0.68913043478260871</v>
      </c>
      <c r="K21" s="44">
        <v>0.57388316151202745</v>
      </c>
      <c r="L21" s="43">
        <v>0.11524727327058126</v>
      </c>
    </row>
    <row r="22" spans="1:12" x14ac:dyDescent="0.4">
      <c r="A22" s="49" t="s">
        <v>143</v>
      </c>
      <c r="B22" s="407">
        <v>2655</v>
      </c>
      <c r="C22" s="407">
        <v>2660</v>
      </c>
      <c r="D22" s="44">
        <v>0.99812030075187974</v>
      </c>
      <c r="E22" s="45">
        <v>-5</v>
      </c>
      <c r="F22" s="407">
        <v>2980</v>
      </c>
      <c r="G22" s="407">
        <v>2995</v>
      </c>
      <c r="H22" s="44">
        <v>0.994991652754591</v>
      </c>
      <c r="I22" s="45">
        <v>-15</v>
      </c>
      <c r="J22" s="44">
        <v>0.89093959731543626</v>
      </c>
      <c r="K22" s="44">
        <v>0.88814691151919867</v>
      </c>
      <c r="L22" s="43">
        <v>2.7926857962375928E-3</v>
      </c>
    </row>
    <row r="23" spans="1:12" x14ac:dyDescent="0.4">
      <c r="A23" s="49" t="s">
        <v>142</v>
      </c>
      <c r="B23" s="438">
        <v>1419</v>
      </c>
      <c r="C23" s="438">
        <v>1471</v>
      </c>
      <c r="D23" s="44">
        <v>0.96464989802855206</v>
      </c>
      <c r="E23" s="59">
        <v>-52</v>
      </c>
      <c r="F23" s="438">
        <v>1450</v>
      </c>
      <c r="G23" s="438">
        <v>1500</v>
      </c>
      <c r="H23" s="58">
        <v>0.96666666666666667</v>
      </c>
      <c r="I23" s="59">
        <v>-50</v>
      </c>
      <c r="J23" s="58">
        <v>0.97862068965517246</v>
      </c>
      <c r="K23" s="44">
        <v>0.98066666666666669</v>
      </c>
      <c r="L23" s="57">
        <v>-2.0459770114942266E-3</v>
      </c>
    </row>
    <row r="24" spans="1:12" x14ac:dyDescent="0.4">
      <c r="A24" s="61" t="s">
        <v>141</v>
      </c>
      <c r="B24" s="407"/>
      <c r="C24" s="407"/>
      <c r="D24" s="44" t="e">
        <v>#DIV/0!</v>
      </c>
      <c r="E24" s="45">
        <v>0</v>
      </c>
      <c r="F24" s="407"/>
      <c r="G24" s="407"/>
      <c r="H24" s="44" t="e">
        <v>#DIV/0!</v>
      </c>
      <c r="I24" s="45">
        <v>0</v>
      </c>
      <c r="J24" s="44" t="e">
        <v>#DIV/0!</v>
      </c>
      <c r="K24" s="44" t="e">
        <v>#DIV/0!</v>
      </c>
      <c r="L24" s="43" t="e">
        <v>#DIV/0!</v>
      </c>
    </row>
    <row r="25" spans="1:12" x14ac:dyDescent="0.4">
      <c r="A25" s="61" t="s">
        <v>140</v>
      </c>
      <c r="B25" s="407">
        <v>1349</v>
      </c>
      <c r="C25" s="407">
        <v>1358</v>
      </c>
      <c r="D25" s="44">
        <v>0.99337260677466865</v>
      </c>
      <c r="E25" s="45">
        <v>-9</v>
      </c>
      <c r="F25" s="407">
        <v>1495</v>
      </c>
      <c r="G25" s="407">
        <v>1470</v>
      </c>
      <c r="H25" s="44">
        <v>1.0170068027210883</v>
      </c>
      <c r="I25" s="45">
        <v>25</v>
      </c>
      <c r="J25" s="44">
        <v>0.90234113712374586</v>
      </c>
      <c r="K25" s="44">
        <v>0.92380952380952386</v>
      </c>
      <c r="L25" s="43">
        <v>-2.1468386685777996E-2</v>
      </c>
    </row>
    <row r="26" spans="1:12" x14ac:dyDescent="0.4">
      <c r="A26" s="49" t="s">
        <v>139</v>
      </c>
      <c r="B26" s="407"/>
      <c r="C26" s="407"/>
      <c r="D26" s="44" t="e">
        <v>#DIV/0!</v>
      </c>
      <c r="E26" s="45">
        <v>0</v>
      </c>
      <c r="F26" s="407"/>
      <c r="G26" s="407"/>
      <c r="H26" s="44" t="e">
        <v>#DIV/0!</v>
      </c>
      <c r="I26" s="45">
        <v>0</v>
      </c>
      <c r="J26" s="44" t="e">
        <v>#DIV/0!</v>
      </c>
      <c r="K26" s="44" t="e">
        <v>#DIV/0!</v>
      </c>
      <c r="L26" s="43" t="e">
        <v>#DIV/0!</v>
      </c>
    </row>
    <row r="27" spans="1:12" x14ac:dyDescent="0.4">
      <c r="A27" s="49" t="s">
        <v>138</v>
      </c>
      <c r="B27" s="440">
        <v>1219</v>
      </c>
      <c r="C27" s="440">
        <v>1326</v>
      </c>
      <c r="D27" s="44">
        <v>0.91930618401206632</v>
      </c>
      <c r="E27" s="45">
        <v>-107</v>
      </c>
      <c r="F27" s="440">
        <v>1475</v>
      </c>
      <c r="G27" s="440">
        <v>1494</v>
      </c>
      <c r="H27" s="44">
        <v>0.9872824631860776</v>
      </c>
      <c r="I27" s="45">
        <v>-19</v>
      </c>
      <c r="J27" s="44">
        <v>0.82644067796610166</v>
      </c>
      <c r="K27" s="44">
        <v>0.8875502008032129</v>
      </c>
      <c r="L27" s="43">
        <v>-6.1109522837111241E-2</v>
      </c>
    </row>
    <row r="28" spans="1:12" x14ac:dyDescent="0.4">
      <c r="A28" s="49" t="s">
        <v>137</v>
      </c>
      <c r="B28" s="438">
        <v>0</v>
      </c>
      <c r="C28" s="438">
        <v>888</v>
      </c>
      <c r="D28" s="44">
        <v>0</v>
      </c>
      <c r="E28" s="59">
        <v>-888</v>
      </c>
      <c r="F28" s="438">
        <v>0</v>
      </c>
      <c r="G28" s="438">
        <v>1650</v>
      </c>
      <c r="H28" s="58">
        <v>0</v>
      </c>
      <c r="I28" s="59">
        <v>-1650</v>
      </c>
      <c r="J28" s="58" t="e">
        <v>#DIV/0!</v>
      </c>
      <c r="K28" s="44">
        <v>0.53818181818181821</v>
      </c>
      <c r="L28" s="57" t="e">
        <v>#DIV/0!</v>
      </c>
    </row>
    <row r="29" spans="1:12" x14ac:dyDescent="0.4">
      <c r="A29" s="61" t="s">
        <v>136</v>
      </c>
      <c r="B29" s="407"/>
      <c r="C29" s="407"/>
      <c r="D29" s="44" t="e">
        <v>#DIV/0!</v>
      </c>
      <c r="E29" s="45">
        <v>0</v>
      </c>
      <c r="F29" s="407"/>
      <c r="G29" s="407"/>
      <c r="H29" s="44" t="e">
        <v>#DIV/0!</v>
      </c>
      <c r="I29" s="45">
        <v>0</v>
      </c>
      <c r="J29" s="44" t="e">
        <v>#DIV/0!</v>
      </c>
      <c r="K29" s="44" t="e">
        <v>#DIV/0!</v>
      </c>
      <c r="L29" s="43" t="e">
        <v>#DIV/0!</v>
      </c>
    </row>
    <row r="30" spans="1:12" x14ac:dyDescent="0.4">
      <c r="A30" s="49" t="s">
        <v>135</v>
      </c>
      <c r="B30" s="407">
        <v>1450</v>
      </c>
      <c r="C30" s="407">
        <v>1284</v>
      </c>
      <c r="D30" s="44">
        <v>1.1292834890965733</v>
      </c>
      <c r="E30" s="45">
        <v>166</v>
      </c>
      <c r="F30" s="407">
        <v>1645</v>
      </c>
      <c r="G30" s="407">
        <v>1770</v>
      </c>
      <c r="H30" s="44">
        <v>0.92937853107344637</v>
      </c>
      <c r="I30" s="45">
        <v>-125</v>
      </c>
      <c r="J30" s="44">
        <v>0.8814589665653495</v>
      </c>
      <c r="K30" s="44">
        <v>0.72542372881355932</v>
      </c>
      <c r="L30" s="43">
        <v>0.15603523775179018</v>
      </c>
    </row>
    <row r="31" spans="1:12" x14ac:dyDescent="0.4">
      <c r="A31" s="61" t="s">
        <v>134</v>
      </c>
      <c r="B31" s="438"/>
      <c r="C31" s="438"/>
      <c r="D31" s="44" t="e">
        <v>#DIV/0!</v>
      </c>
      <c r="E31" s="59">
        <v>0</v>
      </c>
      <c r="F31" s="438"/>
      <c r="G31" s="438"/>
      <c r="H31" s="58" t="e">
        <v>#DIV/0!</v>
      </c>
      <c r="I31" s="59">
        <v>0</v>
      </c>
      <c r="J31" s="58" t="e">
        <v>#DIV/0!</v>
      </c>
      <c r="K31" s="44" t="e">
        <v>#DIV/0!</v>
      </c>
      <c r="L31" s="57" t="e">
        <v>#DIV/0!</v>
      </c>
    </row>
    <row r="32" spans="1:12" x14ac:dyDescent="0.4">
      <c r="A32" s="61" t="s">
        <v>133</v>
      </c>
      <c r="B32" s="438">
        <v>1323</v>
      </c>
      <c r="C32" s="438">
        <v>1309</v>
      </c>
      <c r="D32" s="58">
        <v>1.0106951871657754</v>
      </c>
      <c r="E32" s="59">
        <v>14</v>
      </c>
      <c r="F32" s="438">
        <v>1480</v>
      </c>
      <c r="G32" s="438">
        <v>1465</v>
      </c>
      <c r="H32" s="58">
        <v>1.0102389078498293</v>
      </c>
      <c r="I32" s="59">
        <v>15</v>
      </c>
      <c r="J32" s="58">
        <v>0.89391891891891895</v>
      </c>
      <c r="K32" s="58">
        <v>0.89351535836177476</v>
      </c>
      <c r="L32" s="57">
        <v>4.0356055714418915E-4</v>
      </c>
    </row>
    <row r="33" spans="1:64" x14ac:dyDescent="0.4">
      <c r="A33" s="49" t="s">
        <v>132</v>
      </c>
      <c r="B33" s="407"/>
      <c r="C33" s="407"/>
      <c r="D33" s="44" t="e">
        <v>#DIV/0!</v>
      </c>
      <c r="E33" s="45">
        <v>0</v>
      </c>
      <c r="F33" s="407"/>
      <c r="G33" s="407"/>
      <c r="H33" s="44" t="e">
        <v>#DIV/0!</v>
      </c>
      <c r="I33" s="45">
        <v>0</v>
      </c>
      <c r="J33" s="44" t="e">
        <v>#DIV/0!</v>
      </c>
      <c r="K33" s="44" t="e">
        <v>#DIV/0!</v>
      </c>
      <c r="L33" s="43" t="e">
        <v>#DIV/0!</v>
      </c>
    </row>
    <row r="34" spans="1:64" x14ac:dyDescent="0.4">
      <c r="A34" s="61" t="s">
        <v>88</v>
      </c>
      <c r="B34" s="438"/>
      <c r="C34" s="438"/>
      <c r="D34" s="58" t="e">
        <v>#DIV/0!</v>
      </c>
      <c r="E34" s="59">
        <v>0</v>
      </c>
      <c r="F34" s="438"/>
      <c r="G34" s="438"/>
      <c r="H34" s="58" t="e">
        <v>#DIV/0!</v>
      </c>
      <c r="I34" s="59">
        <v>0</v>
      </c>
      <c r="J34" s="58" t="e">
        <v>#DIV/0!</v>
      </c>
      <c r="K34" s="58" t="e">
        <v>#DIV/0!</v>
      </c>
      <c r="L34" s="57" t="e">
        <v>#DIV/0!</v>
      </c>
    </row>
    <row r="35" spans="1:64" x14ac:dyDescent="0.4">
      <c r="A35" s="42" t="s">
        <v>131</v>
      </c>
      <c r="B35" s="401">
        <v>4616</v>
      </c>
      <c r="C35" s="401"/>
      <c r="D35" s="58" t="e">
        <v>#DIV/0!</v>
      </c>
      <c r="E35" s="59">
        <v>4616</v>
      </c>
      <c r="F35" s="401">
        <v>5840</v>
      </c>
      <c r="G35" s="401"/>
      <c r="H35" s="58" t="e">
        <v>#DIV/0!</v>
      </c>
      <c r="I35" s="59">
        <v>5840</v>
      </c>
      <c r="J35" s="58">
        <v>0.79041095890410962</v>
      </c>
      <c r="K35" s="58" t="e">
        <v>#DIV/0!</v>
      </c>
      <c r="L35" s="57" t="e">
        <v>#DIV/0!</v>
      </c>
    </row>
    <row r="36" spans="1:64" x14ac:dyDescent="0.4">
      <c r="A36" s="160" t="s">
        <v>130</v>
      </c>
      <c r="B36" s="398">
        <f>SUM(B37:B38)</f>
        <v>675</v>
      </c>
      <c r="C36" s="398">
        <f>SUM(C37:C38)</f>
        <v>684</v>
      </c>
      <c r="D36" s="143">
        <f>+B36/C36</f>
        <v>0.98684210526315785</v>
      </c>
      <c r="E36" s="165">
        <f>+B36-C36</f>
        <v>-9</v>
      </c>
      <c r="F36" s="398">
        <f>SUM(F37:F38)</f>
        <v>1346</v>
      </c>
      <c r="G36" s="398">
        <f>SUM(G37:G38)</f>
        <v>1170</v>
      </c>
      <c r="H36" s="143">
        <f>+F36/G36</f>
        <v>1.1504273504273503</v>
      </c>
      <c r="I36" s="165">
        <f>+F36-G36</f>
        <v>176</v>
      </c>
      <c r="J36" s="143">
        <f t="shared" ref="J36:K40" si="1">+B36/F36</f>
        <v>0.50148588410104011</v>
      </c>
      <c r="K36" s="143">
        <f t="shared" si="1"/>
        <v>0.58461538461538465</v>
      </c>
      <c r="L36" s="164">
        <f>+J36-K36</f>
        <v>-8.3129500514344534E-2</v>
      </c>
    </row>
    <row r="37" spans="1:64" x14ac:dyDescent="0.4">
      <c r="A37" s="48" t="s">
        <v>129</v>
      </c>
      <c r="B37" s="440">
        <v>464</v>
      </c>
      <c r="C37" s="440">
        <v>465</v>
      </c>
      <c r="D37" s="64">
        <f>+B37/C37</f>
        <v>0.99784946236559136</v>
      </c>
      <c r="E37" s="72">
        <f>+B37-C37</f>
        <v>-1</v>
      </c>
      <c r="F37" s="440">
        <v>956</v>
      </c>
      <c r="G37" s="440">
        <v>780</v>
      </c>
      <c r="H37" s="64">
        <f>+F37/G37</f>
        <v>1.2256410256410257</v>
      </c>
      <c r="I37" s="72">
        <f>+F37-G37</f>
        <v>176</v>
      </c>
      <c r="J37" s="64">
        <f t="shared" si="1"/>
        <v>0.48535564853556484</v>
      </c>
      <c r="K37" s="64">
        <f t="shared" si="1"/>
        <v>0.59615384615384615</v>
      </c>
      <c r="L37" s="81">
        <f>+J37-K37</f>
        <v>-0.1107981976182813</v>
      </c>
    </row>
    <row r="38" spans="1:64" x14ac:dyDescent="0.4">
      <c r="A38" s="49" t="s">
        <v>128</v>
      </c>
      <c r="B38" s="407">
        <v>211</v>
      </c>
      <c r="C38" s="407">
        <v>219</v>
      </c>
      <c r="D38" s="44">
        <f>+B38/C38</f>
        <v>0.9634703196347032</v>
      </c>
      <c r="E38" s="45">
        <f>+B38-C38</f>
        <v>-8</v>
      </c>
      <c r="F38" s="407">
        <v>390</v>
      </c>
      <c r="G38" s="407">
        <v>390</v>
      </c>
      <c r="H38" s="44">
        <f>+F38/G38</f>
        <v>1</v>
      </c>
      <c r="I38" s="45">
        <f>+F38-G38</f>
        <v>0</v>
      </c>
      <c r="J38" s="44">
        <f t="shared" si="1"/>
        <v>0.54102564102564099</v>
      </c>
      <c r="K38" s="44">
        <f t="shared" si="1"/>
        <v>0.56153846153846154</v>
      </c>
      <c r="L38" s="43">
        <f>+J38-K38</f>
        <v>-2.0512820512820551E-2</v>
      </c>
    </row>
    <row r="39" spans="1:64" s="80" customFormat="1" x14ac:dyDescent="0.4">
      <c r="A39" s="136" t="s">
        <v>87</v>
      </c>
      <c r="B39" s="416">
        <f>B40+B59</f>
        <v>82198</v>
      </c>
      <c r="C39" s="416">
        <f>C40+C59</f>
        <v>78950</v>
      </c>
      <c r="D39" s="168">
        <f>+B39/C39</f>
        <v>1.0411399620012667</v>
      </c>
      <c r="E39" s="169">
        <f>+B39-C39</f>
        <v>3248</v>
      </c>
      <c r="F39" s="416">
        <f>F40+F59</f>
        <v>118986</v>
      </c>
      <c r="G39" s="416">
        <f>G40+G59</f>
        <v>111824</v>
      </c>
      <c r="H39" s="168">
        <f>+F39/G39</f>
        <v>1.0640470739733867</v>
      </c>
      <c r="I39" s="169">
        <f>+F39-G39</f>
        <v>7162</v>
      </c>
      <c r="J39" s="168">
        <f t="shared" si="1"/>
        <v>0.69082076882994636</v>
      </c>
      <c r="K39" s="168">
        <f t="shared" si="1"/>
        <v>0.70602017456002286</v>
      </c>
      <c r="L39" s="184">
        <f>+J39-K39</f>
        <v>-1.5199405730076498E-2</v>
      </c>
    </row>
    <row r="40" spans="1:64" s="35" customFormat="1" x14ac:dyDescent="0.4">
      <c r="A40" s="160" t="s">
        <v>127</v>
      </c>
      <c r="B40" s="416">
        <f>SUM(B41:B58)</f>
        <v>81412</v>
      </c>
      <c r="C40" s="416">
        <f>SUM(C41:C58)</f>
        <v>78340</v>
      </c>
      <c r="D40" s="132">
        <f>+B40/C40</f>
        <v>1.0392136839417923</v>
      </c>
      <c r="E40" s="172">
        <f>+B40-C40</f>
        <v>3072</v>
      </c>
      <c r="F40" s="416">
        <f>SUM(F41:F58)</f>
        <v>117521</v>
      </c>
      <c r="G40" s="416">
        <f>SUM(G41:G58)</f>
        <v>110384</v>
      </c>
      <c r="H40" s="132">
        <f>+F40/G40</f>
        <v>1.0646561095810987</v>
      </c>
      <c r="I40" s="172">
        <f>+F40-G40</f>
        <v>7137</v>
      </c>
      <c r="J40" s="132">
        <f t="shared" si="1"/>
        <v>0.69274427549118878</v>
      </c>
      <c r="K40" s="132">
        <f t="shared" si="1"/>
        <v>0.70970430497173509</v>
      </c>
      <c r="L40" s="167">
        <f>+J40-K40</f>
        <v>-1.6960029480546313E-2</v>
      </c>
    </row>
    <row r="41" spans="1:64" x14ac:dyDescent="0.4">
      <c r="A41" s="49" t="s">
        <v>86</v>
      </c>
      <c r="B41" s="413">
        <v>37491</v>
      </c>
      <c r="C41" s="437">
        <v>34435</v>
      </c>
      <c r="D41" s="51">
        <v>1.08874691447655</v>
      </c>
      <c r="E41" s="59">
        <v>3056</v>
      </c>
      <c r="F41" s="413">
        <v>47927</v>
      </c>
      <c r="G41" s="407">
        <v>43497</v>
      </c>
      <c r="H41" s="58">
        <v>1.1018461043290342</v>
      </c>
      <c r="I41" s="68">
        <v>4430</v>
      </c>
      <c r="J41" s="44">
        <v>0.78225217518309098</v>
      </c>
      <c r="K41" s="44">
        <v>0.79166379290525779</v>
      </c>
      <c r="L41" s="66">
        <v>-9.4116177221668096E-3</v>
      </c>
    </row>
    <row r="42" spans="1:64" x14ac:dyDescent="0.4">
      <c r="A42" s="49" t="s">
        <v>126</v>
      </c>
      <c r="B42" s="406">
        <v>1737</v>
      </c>
      <c r="C42" s="441">
        <v>1833</v>
      </c>
      <c r="D42" s="64">
        <v>0.94762684124386254</v>
      </c>
      <c r="E42" s="59">
        <v>-96</v>
      </c>
      <c r="F42" s="406">
        <v>2696</v>
      </c>
      <c r="G42" s="439">
        <v>2697</v>
      </c>
      <c r="H42" s="58">
        <v>0.99962921764923984</v>
      </c>
      <c r="I42" s="68">
        <v>-1</v>
      </c>
      <c r="J42" s="44">
        <v>0.64428783382789323</v>
      </c>
      <c r="K42" s="44">
        <v>0.67964404894327035</v>
      </c>
      <c r="L42" s="66">
        <v>-3.5356215115377121E-2</v>
      </c>
    </row>
    <row r="43" spans="1:64" x14ac:dyDescent="0.4">
      <c r="A43" s="49" t="s">
        <v>125</v>
      </c>
      <c r="B43" s="406">
        <v>4464</v>
      </c>
      <c r="C43" s="439">
        <v>3330</v>
      </c>
      <c r="D43" s="64">
        <v>1.3405405405405406</v>
      </c>
      <c r="E43" s="59">
        <v>1134</v>
      </c>
      <c r="F43" s="406">
        <v>5140</v>
      </c>
      <c r="G43" s="439">
        <v>5139</v>
      </c>
      <c r="H43" s="70">
        <v>1.0001945903872349</v>
      </c>
      <c r="I43" s="68">
        <v>1</v>
      </c>
      <c r="J43" s="44">
        <v>0.86848249027237356</v>
      </c>
      <c r="K43" s="44">
        <v>0.64798598949211905</v>
      </c>
      <c r="L43" s="66">
        <v>0.22049650078025451</v>
      </c>
    </row>
    <row r="44" spans="1:64" x14ac:dyDescent="0.4">
      <c r="A44" s="61" t="s">
        <v>124</v>
      </c>
      <c r="B44" s="406">
        <v>7519</v>
      </c>
      <c r="C44" s="439">
        <v>6775</v>
      </c>
      <c r="D44" s="67">
        <v>1.1098154981549815</v>
      </c>
      <c r="E44" s="68">
        <v>744</v>
      </c>
      <c r="F44" s="406">
        <v>11910</v>
      </c>
      <c r="G44" s="443">
        <v>9291</v>
      </c>
      <c r="H44" s="70">
        <v>1.2818856958346787</v>
      </c>
      <c r="I44" s="75">
        <v>2619</v>
      </c>
      <c r="J44" s="67">
        <v>0.63131821998320736</v>
      </c>
      <c r="K44" s="67">
        <v>0.72920030136691427</v>
      </c>
      <c r="L44" s="77">
        <v>-9.7882081383706909E-2</v>
      </c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</row>
    <row r="45" spans="1:64" s="76" customFormat="1" x14ac:dyDescent="0.4">
      <c r="A45" s="61" t="s">
        <v>123</v>
      </c>
      <c r="B45" s="406">
        <v>3958</v>
      </c>
      <c r="C45" s="442">
        <v>4517</v>
      </c>
      <c r="D45" s="67">
        <v>0.87624529555014385</v>
      </c>
      <c r="E45" s="68">
        <v>-559</v>
      </c>
      <c r="F45" s="406">
        <v>7060</v>
      </c>
      <c r="G45" s="439">
        <v>7060</v>
      </c>
      <c r="H45" s="70">
        <v>1</v>
      </c>
      <c r="I45" s="75">
        <v>0</v>
      </c>
      <c r="J45" s="67">
        <v>0.56062322946175636</v>
      </c>
      <c r="K45" s="78">
        <v>0.63980169971671386</v>
      </c>
      <c r="L45" s="77">
        <v>-7.91784702549575E-2</v>
      </c>
    </row>
    <row r="46" spans="1:64" x14ac:dyDescent="0.4">
      <c r="A46" s="49" t="s">
        <v>84</v>
      </c>
      <c r="B46" s="406">
        <v>11628</v>
      </c>
      <c r="C46" s="439">
        <v>10971</v>
      </c>
      <c r="D46" s="69">
        <v>1.0598851517637409</v>
      </c>
      <c r="E46" s="73">
        <v>657</v>
      </c>
      <c r="F46" s="406">
        <v>19904</v>
      </c>
      <c r="G46" s="441">
        <v>17746</v>
      </c>
      <c r="H46" s="67">
        <v>1.1216048687028062</v>
      </c>
      <c r="I46" s="68">
        <v>2158</v>
      </c>
      <c r="J46" s="69">
        <v>0.58420418006430863</v>
      </c>
      <c r="K46" s="67">
        <v>0.61822382508734364</v>
      </c>
      <c r="L46" s="66">
        <v>-3.4019645023035006E-2</v>
      </c>
    </row>
    <row r="47" spans="1:64" x14ac:dyDescent="0.4">
      <c r="A47" s="49" t="s">
        <v>85</v>
      </c>
      <c r="B47" s="412">
        <v>5708</v>
      </c>
      <c r="C47" s="407">
        <v>5723</v>
      </c>
      <c r="D47" s="69">
        <v>0.99737899702952992</v>
      </c>
      <c r="E47" s="75">
        <v>-15</v>
      </c>
      <c r="F47" s="412">
        <v>9143</v>
      </c>
      <c r="G47" s="407">
        <v>7333</v>
      </c>
      <c r="H47" s="67">
        <v>1.2468294013364243</v>
      </c>
      <c r="I47" s="68">
        <v>1810</v>
      </c>
      <c r="J47" s="67">
        <v>0.62430274526960516</v>
      </c>
      <c r="K47" s="67">
        <v>0.78044456566207554</v>
      </c>
      <c r="L47" s="66">
        <v>-0.15614182039247038</v>
      </c>
    </row>
    <row r="48" spans="1:64" x14ac:dyDescent="0.4">
      <c r="A48" s="49" t="s">
        <v>83</v>
      </c>
      <c r="B48" s="411">
        <v>0</v>
      </c>
      <c r="C48" s="407">
        <v>1578</v>
      </c>
      <c r="D48" s="69">
        <v>0</v>
      </c>
      <c r="E48" s="68">
        <v>-1578</v>
      </c>
      <c r="F48" s="411">
        <v>0</v>
      </c>
      <c r="G48" s="407">
        <v>2700</v>
      </c>
      <c r="H48" s="58">
        <v>0</v>
      </c>
      <c r="I48" s="45">
        <v>-2700</v>
      </c>
      <c r="J48" s="44" t="e">
        <v>#DIV/0!</v>
      </c>
      <c r="K48" s="67">
        <v>0.58444444444444443</v>
      </c>
      <c r="L48" s="66" t="e">
        <v>#DIV/0!</v>
      </c>
    </row>
    <row r="49" spans="1:12" x14ac:dyDescent="0.4">
      <c r="A49" s="49" t="s">
        <v>122</v>
      </c>
      <c r="B49" s="406"/>
      <c r="C49" s="440"/>
      <c r="D49" s="64" t="e">
        <v>#DIV/0!</v>
      </c>
      <c r="E49" s="59">
        <v>0</v>
      </c>
      <c r="F49" s="406"/>
      <c r="G49" s="439"/>
      <c r="H49" s="58" t="e">
        <v>#DIV/0!</v>
      </c>
      <c r="I49" s="45">
        <v>0</v>
      </c>
      <c r="J49" s="44" t="e">
        <v>#DIV/0!</v>
      </c>
      <c r="K49" s="44" t="e">
        <v>#DIV/0!</v>
      </c>
      <c r="L49" s="43" t="e">
        <v>#DIV/0!</v>
      </c>
    </row>
    <row r="50" spans="1:12" x14ac:dyDescent="0.4">
      <c r="A50" s="49" t="s">
        <v>121</v>
      </c>
      <c r="B50" s="409">
        <v>884</v>
      </c>
      <c r="C50" s="440">
        <v>975</v>
      </c>
      <c r="D50" s="69">
        <v>0.90666666666666662</v>
      </c>
      <c r="E50" s="68">
        <v>-91</v>
      </c>
      <c r="F50" s="409">
        <v>1260</v>
      </c>
      <c r="G50" s="439">
        <v>1199</v>
      </c>
      <c r="H50" s="58">
        <v>1.0508757297748124</v>
      </c>
      <c r="I50" s="45">
        <v>61</v>
      </c>
      <c r="J50" s="44">
        <v>0.70158730158730154</v>
      </c>
      <c r="K50" s="67">
        <v>0.81317764804003334</v>
      </c>
      <c r="L50" s="66">
        <v>-0.1115903464527318</v>
      </c>
    </row>
    <row r="51" spans="1:12" x14ac:dyDescent="0.4">
      <c r="A51" s="49" t="s">
        <v>82</v>
      </c>
      <c r="B51" s="409">
        <v>2068</v>
      </c>
      <c r="C51" s="407">
        <v>2171</v>
      </c>
      <c r="D51" s="64">
        <v>0.95255642561031784</v>
      </c>
      <c r="E51" s="59">
        <v>-103</v>
      </c>
      <c r="F51" s="409">
        <v>2700</v>
      </c>
      <c r="G51" s="407">
        <v>2700</v>
      </c>
      <c r="H51" s="58">
        <v>1</v>
      </c>
      <c r="I51" s="45">
        <v>0</v>
      </c>
      <c r="J51" s="44">
        <v>0.7659259259259259</v>
      </c>
      <c r="K51" s="44">
        <v>0.80407407407407405</v>
      </c>
      <c r="L51" s="43">
        <v>-3.8148148148148153E-2</v>
      </c>
    </row>
    <row r="52" spans="1:12" x14ac:dyDescent="0.4">
      <c r="A52" s="61" t="s">
        <v>80</v>
      </c>
      <c r="B52" s="406">
        <v>601</v>
      </c>
      <c r="C52" s="438">
        <v>589</v>
      </c>
      <c r="D52" s="64">
        <v>1.0203735144312394</v>
      </c>
      <c r="E52" s="59">
        <v>12</v>
      </c>
      <c r="F52" s="406">
        <v>1080</v>
      </c>
      <c r="G52" s="438">
        <v>960</v>
      </c>
      <c r="H52" s="58">
        <v>1.125</v>
      </c>
      <c r="I52" s="45">
        <v>120</v>
      </c>
      <c r="J52" s="44">
        <v>0.55648148148148147</v>
      </c>
      <c r="K52" s="58">
        <v>0.61354166666666665</v>
      </c>
      <c r="L52" s="57">
        <v>-5.7060185185185186E-2</v>
      </c>
    </row>
    <row r="53" spans="1:12" x14ac:dyDescent="0.4">
      <c r="A53" s="49" t="s">
        <v>81</v>
      </c>
      <c r="B53" s="406">
        <v>1813</v>
      </c>
      <c r="C53" s="407">
        <v>1484</v>
      </c>
      <c r="D53" s="64">
        <v>1.2216981132075471</v>
      </c>
      <c r="E53" s="45">
        <v>329</v>
      </c>
      <c r="F53" s="406">
        <v>2700</v>
      </c>
      <c r="G53" s="407">
        <v>2700</v>
      </c>
      <c r="H53" s="44">
        <v>1</v>
      </c>
      <c r="I53" s="45">
        <v>0</v>
      </c>
      <c r="J53" s="44">
        <v>0.67148148148148146</v>
      </c>
      <c r="K53" s="44">
        <v>0.54962962962962958</v>
      </c>
      <c r="L53" s="43">
        <v>0.12185185185185188</v>
      </c>
    </row>
    <row r="54" spans="1:12" x14ac:dyDescent="0.4">
      <c r="A54" s="49" t="s">
        <v>77</v>
      </c>
      <c r="B54" s="406">
        <v>2050</v>
      </c>
      <c r="C54" s="407">
        <v>1872</v>
      </c>
      <c r="D54" s="64">
        <v>1.0950854700854702</v>
      </c>
      <c r="E54" s="45">
        <v>178</v>
      </c>
      <c r="F54" s="406">
        <v>3600</v>
      </c>
      <c r="G54" s="407">
        <v>3660</v>
      </c>
      <c r="H54" s="44">
        <v>0.98360655737704916</v>
      </c>
      <c r="I54" s="45">
        <v>-60</v>
      </c>
      <c r="J54" s="44">
        <v>0.56944444444444442</v>
      </c>
      <c r="K54" s="44">
        <v>0.51147540983606554</v>
      </c>
      <c r="L54" s="43">
        <v>5.7969034608378878E-2</v>
      </c>
    </row>
    <row r="55" spans="1:12" x14ac:dyDescent="0.4">
      <c r="A55" s="49" t="s">
        <v>79</v>
      </c>
      <c r="B55" s="406">
        <v>658</v>
      </c>
      <c r="C55" s="407">
        <v>617</v>
      </c>
      <c r="D55" s="64">
        <v>1.0664505672609401</v>
      </c>
      <c r="E55" s="45">
        <v>41</v>
      </c>
      <c r="F55" s="406">
        <v>1200</v>
      </c>
      <c r="G55" s="407">
        <v>1200</v>
      </c>
      <c r="H55" s="44">
        <v>1</v>
      </c>
      <c r="I55" s="45">
        <v>0</v>
      </c>
      <c r="J55" s="44">
        <v>0.54833333333333334</v>
      </c>
      <c r="K55" s="44">
        <v>0.51416666666666666</v>
      </c>
      <c r="L55" s="43">
        <v>3.4166666666666679E-2</v>
      </c>
    </row>
    <row r="56" spans="1:12" x14ac:dyDescent="0.4">
      <c r="A56" s="49" t="s">
        <v>78</v>
      </c>
      <c r="B56" s="409">
        <v>833</v>
      </c>
      <c r="C56" s="438">
        <v>627</v>
      </c>
      <c r="D56" s="86">
        <v>1.328548644338118</v>
      </c>
      <c r="E56" s="59">
        <v>206</v>
      </c>
      <c r="F56" s="409">
        <v>1201</v>
      </c>
      <c r="G56" s="438">
        <v>1198</v>
      </c>
      <c r="H56" s="58">
        <v>1.0025041736227045</v>
      </c>
      <c r="I56" s="59">
        <v>3</v>
      </c>
      <c r="J56" s="58">
        <v>0.69358867610324726</v>
      </c>
      <c r="K56" s="58">
        <v>0.52337228714524209</v>
      </c>
      <c r="L56" s="57">
        <v>0.17021638895800517</v>
      </c>
    </row>
    <row r="57" spans="1:12" x14ac:dyDescent="0.4">
      <c r="A57" s="55" t="s">
        <v>120</v>
      </c>
      <c r="B57" s="409"/>
      <c r="C57" s="438">
        <v>843</v>
      </c>
      <c r="D57" s="58">
        <v>0</v>
      </c>
      <c r="E57" s="59">
        <v>-843</v>
      </c>
      <c r="F57" s="409"/>
      <c r="G57" s="438">
        <v>1304</v>
      </c>
      <c r="H57" s="58">
        <v>0</v>
      </c>
      <c r="I57" s="59">
        <v>-1304</v>
      </c>
      <c r="J57" s="58" t="e">
        <v>#DIV/0!</v>
      </c>
      <c r="K57" s="58">
        <v>0.6464723926380368</v>
      </c>
      <c r="L57" s="57" t="e">
        <v>#DIV/0!</v>
      </c>
    </row>
    <row r="58" spans="1:12" x14ac:dyDescent="0.4">
      <c r="A58" s="42" t="s">
        <v>119</v>
      </c>
      <c r="B58" s="400"/>
      <c r="C58" s="401"/>
      <c r="D58" s="38" t="e">
        <v>#DIV/0!</v>
      </c>
      <c r="E58" s="39">
        <v>0</v>
      </c>
      <c r="F58" s="400"/>
      <c r="G58" s="401"/>
      <c r="H58" s="38" t="e">
        <v>#DIV/0!</v>
      </c>
      <c r="I58" s="39">
        <v>0</v>
      </c>
      <c r="J58" s="38" t="e">
        <v>#DIV/0!</v>
      </c>
      <c r="K58" s="38" t="e">
        <v>#DIV/0!</v>
      </c>
      <c r="L58" s="37" t="e">
        <v>#DIV/0!</v>
      </c>
    </row>
    <row r="59" spans="1:12" s="36" customFormat="1" x14ac:dyDescent="0.4">
      <c r="A59" s="160" t="s">
        <v>118</v>
      </c>
      <c r="B59" s="398">
        <f>SUM(B60:B63)</f>
        <v>786</v>
      </c>
      <c r="C59" s="398">
        <f>SUM(C60:C63)</f>
        <v>610</v>
      </c>
      <c r="D59" s="143">
        <f>+B59/C59</f>
        <v>1.2885245901639344</v>
      </c>
      <c r="E59" s="166">
        <f>+B59-C59</f>
        <v>176</v>
      </c>
      <c r="F59" s="398">
        <f>SUM(F60:F63)</f>
        <v>1465</v>
      </c>
      <c r="G59" s="398">
        <f>SUM(G60:G63)</f>
        <v>1440</v>
      </c>
      <c r="H59" s="143">
        <f>+F59/G59</f>
        <v>1.0173611111111112</v>
      </c>
      <c r="I59" s="165">
        <f>+F59-G59</f>
        <v>25</v>
      </c>
      <c r="J59" s="143">
        <f>+B59/F59</f>
        <v>0.53651877133105808</v>
      </c>
      <c r="K59" s="143">
        <f>+C59/G59</f>
        <v>0.4236111111111111</v>
      </c>
      <c r="L59" s="164">
        <f>+J59-K59</f>
        <v>0.11290766021994697</v>
      </c>
    </row>
    <row r="60" spans="1:12" s="36" customFormat="1" x14ac:dyDescent="0.4">
      <c r="A60" s="55" t="s">
        <v>76</v>
      </c>
      <c r="B60" s="437">
        <v>241</v>
      </c>
      <c r="C60" s="437">
        <v>208</v>
      </c>
      <c r="D60" s="51">
        <v>1.1586538461538463</v>
      </c>
      <c r="E60" s="163">
        <v>33</v>
      </c>
      <c r="F60" s="437">
        <v>298</v>
      </c>
      <c r="G60" s="437">
        <v>302</v>
      </c>
      <c r="H60" s="51">
        <v>0.98675496688741726</v>
      </c>
      <c r="I60" s="52">
        <v>-4</v>
      </c>
      <c r="J60" s="51">
        <v>0.8087248322147651</v>
      </c>
      <c r="K60" s="51">
        <v>0.6887417218543046</v>
      </c>
      <c r="L60" s="50">
        <v>0.1199831103604605</v>
      </c>
    </row>
    <row r="61" spans="1:12" s="36" customFormat="1" x14ac:dyDescent="0.4">
      <c r="A61" s="49" t="s">
        <v>117</v>
      </c>
      <c r="B61" s="407">
        <v>135</v>
      </c>
      <c r="C61" s="407">
        <v>89</v>
      </c>
      <c r="D61" s="44">
        <v>1.5168539325842696</v>
      </c>
      <c r="E61" s="162">
        <v>46</v>
      </c>
      <c r="F61" s="407">
        <v>270</v>
      </c>
      <c r="G61" s="407">
        <v>240</v>
      </c>
      <c r="H61" s="44">
        <v>1.125</v>
      </c>
      <c r="I61" s="45">
        <v>30</v>
      </c>
      <c r="J61" s="44">
        <v>0.5</v>
      </c>
      <c r="K61" s="44">
        <v>0.37083333333333335</v>
      </c>
      <c r="L61" s="43">
        <v>0.12916666666666665</v>
      </c>
    </row>
    <row r="62" spans="1:12" s="36" customFormat="1" x14ac:dyDescent="0.4">
      <c r="A62" s="48" t="s">
        <v>116</v>
      </c>
      <c r="B62" s="407">
        <v>118</v>
      </c>
      <c r="C62" s="406">
        <v>118</v>
      </c>
      <c r="D62" s="44">
        <v>1</v>
      </c>
      <c r="E62" s="162">
        <v>0</v>
      </c>
      <c r="F62" s="406">
        <v>300</v>
      </c>
      <c r="G62" s="407">
        <v>299</v>
      </c>
      <c r="H62" s="44">
        <v>1.0033444816053512</v>
      </c>
      <c r="I62" s="45">
        <v>1</v>
      </c>
      <c r="J62" s="44">
        <v>0.39333333333333331</v>
      </c>
      <c r="K62" s="44">
        <v>0.39464882943143814</v>
      </c>
      <c r="L62" s="43">
        <v>-1.3154960981048291E-3</v>
      </c>
    </row>
    <row r="63" spans="1:12" s="36" customFormat="1" x14ac:dyDescent="0.4">
      <c r="A63" s="42" t="s">
        <v>115</v>
      </c>
      <c r="B63" s="401">
        <v>292</v>
      </c>
      <c r="C63" s="400">
        <v>195</v>
      </c>
      <c r="D63" s="38">
        <v>1.4974358974358974</v>
      </c>
      <c r="E63" s="137">
        <v>97</v>
      </c>
      <c r="F63" s="400">
        <v>597</v>
      </c>
      <c r="G63" s="401">
        <v>599</v>
      </c>
      <c r="H63" s="38">
        <v>0.996661101836394</v>
      </c>
      <c r="I63" s="39">
        <v>-2</v>
      </c>
      <c r="J63" s="38">
        <v>0.48911222780569513</v>
      </c>
      <c r="K63" s="38">
        <v>0.32554257095158595</v>
      </c>
      <c r="L63" s="37">
        <v>0.16356965685410918</v>
      </c>
    </row>
    <row r="64" spans="1:12" x14ac:dyDescent="0.4">
      <c r="A64" s="136" t="s">
        <v>98</v>
      </c>
      <c r="B64" s="435"/>
      <c r="C64" s="435"/>
      <c r="D64" s="275"/>
      <c r="E64" s="436"/>
      <c r="F64" s="435"/>
      <c r="G64" s="435"/>
      <c r="H64" s="275"/>
      <c r="I64" s="276"/>
      <c r="J64" s="275"/>
      <c r="K64" s="275"/>
      <c r="L64" s="274"/>
    </row>
    <row r="65" spans="1:12" x14ac:dyDescent="0.4">
      <c r="A65" s="227" t="s">
        <v>114</v>
      </c>
      <c r="B65" s="433"/>
      <c r="C65" s="432"/>
      <c r="D65" s="271"/>
      <c r="E65" s="434"/>
      <c r="F65" s="433"/>
      <c r="G65" s="432"/>
      <c r="H65" s="271"/>
      <c r="I65" s="270"/>
      <c r="J65" s="269"/>
      <c r="K65" s="269"/>
      <c r="L65" s="268"/>
    </row>
    <row r="66" spans="1:12" x14ac:dyDescent="0.4">
      <c r="A66" s="61" t="s">
        <v>113</v>
      </c>
      <c r="B66" s="431"/>
      <c r="C66" s="430"/>
      <c r="D66" s="265"/>
      <c r="E66" s="429"/>
      <c r="F66" s="431"/>
      <c r="G66" s="430"/>
      <c r="H66" s="265"/>
      <c r="I66" s="264"/>
      <c r="J66" s="263"/>
      <c r="K66" s="263"/>
      <c r="L66" s="262"/>
    </row>
    <row r="67" spans="1:12" x14ac:dyDescent="0.4">
      <c r="A67" s="61" t="s">
        <v>97</v>
      </c>
      <c r="B67" s="431"/>
      <c r="C67" s="430"/>
      <c r="D67" s="265"/>
      <c r="E67" s="429"/>
      <c r="F67" s="431"/>
      <c r="G67" s="430"/>
      <c r="H67" s="265"/>
      <c r="I67" s="264"/>
      <c r="J67" s="263"/>
      <c r="K67" s="263"/>
      <c r="L67" s="262"/>
    </row>
    <row r="68" spans="1:12" x14ac:dyDescent="0.4">
      <c r="A68" s="61" t="s">
        <v>112</v>
      </c>
      <c r="B68" s="431"/>
      <c r="C68" s="430"/>
      <c r="D68" s="265"/>
      <c r="E68" s="429"/>
      <c r="F68" s="431"/>
      <c r="G68" s="430"/>
      <c r="H68" s="265"/>
      <c r="I68" s="264"/>
      <c r="J68" s="263"/>
      <c r="K68" s="263"/>
      <c r="L68" s="262"/>
    </row>
    <row r="69" spans="1:12" x14ac:dyDescent="0.4">
      <c r="A69" s="42" t="s">
        <v>96</v>
      </c>
      <c r="B69" s="428"/>
      <c r="C69" s="427"/>
      <c r="D69" s="265"/>
      <c r="E69" s="429"/>
      <c r="F69" s="428"/>
      <c r="G69" s="427"/>
      <c r="H69" s="265"/>
      <c r="I69" s="264">
        <f>+F69-G69</f>
        <v>0</v>
      </c>
      <c r="J69" s="263"/>
      <c r="K69" s="263"/>
      <c r="L69" s="262"/>
    </row>
    <row r="70" spans="1:12" x14ac:dyDescent="0.4">
      <c r="A70" s="136" t="s">
        <v>111</v>
      </c>
      <c r="B70" s="424"/>
      <c r="C70" s="423"/>
      <c r="D70" s="252"/>
      <c r="E70" s="425"/>
      <c r="F70" s="424"/>
      <c r="G70" s="423"/>
      <c r="H70" s="252"/>
      <c r="I70" s="251"/>
      <c r="J70" s="250"/>
      <c r="K70" s="250"/>
      <c r="L70" s="249"/>
    </row>
    <row r="71" spans="1:12" x14ac:dyDescent="0.4">
      <c r="A71" s="214" t="s">
        <v>110</v>
      </c>
      <c r="B71" s="426"/>
      <c r="C71" s="423"/>
      <c r="D71" s="252"/>
      <c r="E71" s="425"/>
      <c r="F71" s="424"/>
      <c r="G71" s="423"/>
      <c r="H71" s="252"/>
      <c r="I71" s="251"/>
      <c r="J71" s="250"/>
      <c r="K71" s="250"/>
      <c r="L71" s="249"/>
    </row>
    <row r="72" spans="1:12" x14ac:dyDescent="0.4">
      <c r="A72" s="33" t="s">
        <v>109</v>
      </c>
      <c r="C72" s="33"/>
      <c r="E72" s="34"/>
      <c r="G72" s="33"/>
      <c r="I72" s="34"/>
      <c r="K72" s="33"/>
    </row>
    <row r="73" spans="1:12" x14ac:dyDescent="0.4">
      <c r="A73" s="35" t="s">
        <v>108</v>
      </c>
      <c r="C73" s="33"/>
      <c r="E73" s="34"/>
      <c r="G73" s="33"/>
      <c r="I73" s="34"/>
      <c r="K73" s="33"/>
    </row>
    <row r="74" spans="1:12" x14ac:dyDescent="0.4">
      <c r="A74" s="33" t="s">
        <v>107</v>
      </c>
    </row>
    <row r="75" spans="1:12" x14ac:dyDescent="0.4">
      <c r="A75" s="33" t="s">
        <v>156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2011年7月上旬航空旅客輸送実績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Normal="100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７月(中旬)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2" t="s">
        <v>94</v>
      </c>
      <c r="C2" s="770"/>
      <c r="D2" s="770"/>
      <c r="E2" s="771"/>
      <c r="F2" s="772" t="s">
        <v>155</v>
      </c>
      <c r="G2" s="770"/>
      <c r="H2" s="770"/>
      <c r="I2" s="771"/>
      <c r="J2" s="772" t="s">
        <v>154</v>
      </c>
      <c r="K2" s="770"/>
      <c r="L2" s="771"/>
    </row>
    <row r="3" spans="1:12" x14ac:dyDescent="0.4">
      <c r="A3" s="685"/>
      <c r="B3" s="689"/>
      <c r="C3" s="690"/>
      <c r="D3" s="690"/>
      <c r="E3" s="691"/>
      <c r="F3" s="689"/>
      <c r="G3" s="690"/>
      <c r="H3" s="690"/>
      <c r="I3" s="691"/>
      <c r="J3" s="689"/>
      <c r="K3" s="690"/>
      <c r="L3" s="691"/>
    </row>
    <row r="4" spans="1:12" x14ac:dyDescent="0.4">
      <c r="A4" s="685"/>
      <c r="B4" s="686" t="s">
        <v>208</v>
      </c>
      <c r="C4" s="687" t="s">
        <v>207</v>
      </c>
      <c r="D4" s="692" t="s">
        <v>93</v>
      </c>
      <c r="E4" s="692"/>
      <c r="F4" s="693" t="str">
        <f>+B4</f>
        <v>(11'7/11～20)</v>
      </c>
      <c r="G4" s="693" t="str">
        <f>+C4</f>
        <v>(10'7/11～20)</v>
      </c>
      <c r="H4" s="692" t="s">
        <v>93</v>
      </c>
      <c r="I4" s="692"/>
      <c r="J4" s="693" t="str">
        <f>+B4</f>
        <v>(11'7/11～20)</v>
      </c>
      <c r="K4" s="693" t="str">
        <f>+C4</f>
        <v>(10'7/11～20)</v>
      </c>
      <c r="L4" s="694" t="s">
        <v>91</v>
      </c>
    </row>
    <row r="5" spans="1:12" s="107" customFormat="1" x14ac:dyDescent="0.4">
      <c r="A5" s="685"/>
      <c r="B5" s="686"/>
      <c r="C5" s="688"/>
      <c r="D5" s="248" t="s">
        <v>92</v>
      </c>
      <c r="E5" s="248" t="s">
        <v>91</v>
      </c>
      <c r="F5" s="693"/>
      <c r="G5" s="693"/>
      <c r="H5" s="248" t="s">
        <v>92</v>
      </c>
      <c r="I5" s="248" t="s">
        <v>91</v>
      </c>
      <c r="J5" s="693"/>
      <c r="K5" s="693"/>
      <c r="L5" s="695"/>
    </row>
    <row r="6" spans="1:12" s="80" customFormat="1" x14ac:dyDescent="0.4">
      <c r="A6" s="136" t="s">
        <v>151</v>
      </c>
      <c r="B6" s="388">
        <f>+B7+B39+B64</f>
        <v>117359</v>
      </c>
      <c r="C6" s="388">
        <f>+C7+C39+C64</f>
        <v>140953</v>
      </c>
      <c r="D6" s="168">
        <f>+B6/C6</f>
        <v>0.83261087029009673</v>
      </c>
      <c r="E6" s="169">
        <f>+B6-C6</f>
        <v>-23594</v>
      </c>
      <c r="F6" s="388">
        <f>+F7+F39+F64</f>
        <v>209586</v>
      </c>
      <c r="G6" s="388">
        <f>+G7+G39+G64</f>
        <v>220970</v>
      </c>
      <c r="H6" s="168">
        <f>+F6/G6</f>
        <v>0.94848169434764895</v>
      </c>
      <c r="I6" s="169">
        <f>+F6-G6</f>
        <v>-11384</v>
      </c>
      <c r="J6" s="168">
        <f t="shared" ref="J6:K8" si="0">+B6/F6</f>
        <v>0.55995629479068254</v>
      </c>
      <c r="K6" s="168">
        <f t="shared" si="0"/>
        <v>0.63788297053898724</v>
      </c>
      <c r="L6" s="184">
        <f>+J6-K6</f>
        <v>-7.7926675748304697E-2</v>
      </c>
    </row>
    <row r="7" spans="1:12" s="80" customFormat="1" x14ac:dyDescent="0.4">
      <c r="A7" s="136" t="s">
        <v>90</v>
      </c>
      <c r="B7" s="388">
        <f>+B8+B18+B36</f>
        <v>52945</v>
      </c>
      <c r="C7" s="388">
        <f>+C8+C18+C36</f>
        <v>66812</v>
      </c>
      <c r="D7" s="168">
        <f>+B7/C7</f>
        <v>0.79244746452733039</v>
      </c>
      <c r="E7" s="169">
        <f>+B7-C7</f>
        <v>-13867</v>
      </c>
      <c r="F7" s="388">
        <f>+F8+F18+F36</f>
        <v>91602</v>
      </c>
      <c r="G7" s="388">
        <f>+G8+G18+G36</f>
        <v>104231</v>
      </c>
      <c r="H7" s="168">
        <f>+F7/G7</f>
        <v>0.87883643062044881</v>
      </c>
      <c r="I7" s="169">
        <f>+F7-G7</f>
        <v>-12629</v>
      </c>
      <c r="J7" s="168">
        <f t="shared" si="0"/>
        <v>0.57798956354664743</v>
      </c>
      <c r="K7" s="168">
        <f t="shared" si="0"/>
        <v>0.64099931882069638</v>
      </c>
      <c r="L7" s="184">
        <f>+J7-K7</f>
        <v>-6.3009755274048951E-2</v>
      </c>
    </row>
    <row r="8" spans="1:12" x14ac:dyDescent="0.4">
      <c r="A8" s="160" t="s">
        <v>150</v>
      </c>
      <c r="B8" s="418">
        <f>SUM(B9:B17)</f>
        <v>37640</v>
      </c>
      <c r="C8" s="418">
        <f>SUM(C9:C17)</f>
        <v>56433</v>
      </c>
      <c r="D8" s="181">
        <f>+B8/C8</f>
        <v>0.66698562897595381</v>
      </c>
      <c r="E8" s="166">
        <f>+B8-C8</f>
        <v>-18793</v>
      </c>
      <c r="F8" s="418">
        <f>SUM(F9:F17)</f>
        <v>65099</v>
      </c>
      <c r="G8" s="418">
        <f>SUM(G9:G17)</f>
        <v>88922</v>
      </c>
      <c r="H8" s="181">
        <f>+F8/G8</f>
        <v>0.73209104608533326</v>
      </c>
      <c r="I8" s="166">
        <f>+F8-G8</f>
        <v>-23823</v>
      </c>
      <c r="J8" s="181">
        <f t="shared" si="0"/>
        <v>0.5781962856572298</v>
      </c>
      <c r="K8" s="181">
        <f t="shared" si="0"/>
        <v>0.63463484851892671</v>
      </c>
      <c r="L8" s="180">
        <f>+J8-K8</f>
        <v>-5.6438562861696906E-2</v>
      </c>
    </row>
    <row r="9" spans="1:12" x14ac:dyDescent="0.4">
      <c r="A9" s="48" t="s">
        <v>86</v>
      </c>
      <c r="B9" s="422">
        <v>27663</v>
      </c>
      <c r="C9" s="422">
        <v>33263</v>
      </c>
      <c r="D9" s="175">
        <v>0.83164477046568264</v>
      </c>
      <c r="E9" s="176">
        <v>-5600</v>
      </c>
      <c r="F9" s="422">
        <v>45213</v>
      </c>
      <c r="G9" s="422">
        <v>53081</v>
      </c>
      <c r="H9" s="175">
        <v>0.85177370433865229</v>
      </c>
      <c r="I9" s="176">
        <v>-7868</v>
      </c>
      <c r="J9" s="175">
        <v>0.6118373034304293</v>
      </c>
      <c r="K9" s="175">
        <v>0.62664606921497334</v>
      </c>
      <c r="L9" s="174">
        <v>-1.4808765784544042E-2</v>
      </c>
    </row>
    <row r="10" spans="1:12" x14ac:dyDescent="0.4">
      <c r="A10" s="49" t="s">
        <v>89</v>
      </c>
      <c r="B10" s="422">
        <v>4148</v>
      </c>
      <c r="C10" s="422">
        <v>4619</v>
      </c>
      <c r="D10" s="177">
        <v>0.898029876596666</v>
      </c>
      <c r="E10" s="162">
        <v>-471</v>
      </c>
      <c r="F10" s="422">
        <v>6566</v>
      </c>
      <c r="G10" s="422">
        <v>6305</v>
      </c>
      <c r="H10" s="177">
        <v>1.0413957176843776</v>
      </c>
      <c r="I10" s="162">
        <v>261</v>
      </c>
      <c r="J10" s="177">
        <v>0.6317392628693268</v>
      </c>
      <c r="K10" s="177">
        <v>0.73259318001586038</v>
      </c>
      <c r="L10" s="182">
        <v>-0.10085391714653358</v>
      </c>
    </row>
    <row r="11" spans="1:12" x14ac:dyDescent="0.4">
      <c r="A11" s="49" t="s">
        <v>124</v>
      </c>
      <c r="B11" s="422">
        <v>5070</v>
      </c>
      <c r="C11" s="422">
        <v>6959</v>
      </c>
      <c r="D11" s="177">
        <v>0.72855295301049006</v>
      </c>
      <c r="E11" s="162">
        <v>-1889</v>
      </c>
      <c r="F11" s="422">
        <v>11870</v>
      </c>
      <c r="G11" s="422">
        <v>10805</v>
      </c>
      <c r="H11" s="177">
        <v>1.0985654789449328</v>
      </c>
      <c r="I11" s="162">
        <v>1065</v>
      </c>
      <c r="J11" s="177">
        <v>0.42712721145745575</v>
      </c>
      <c r="K11" s="177">
        <v>0.64405367885238318</v>
      </c>
      <c r="L11" s="182">
        <v>-0.21692646739492744</v>
      </c>
    </row>
    <row r="12" spans="1:12" x14ac:dyDescent="0.4">
      <c r="A12" s="49" t="s">
        <v>84</v>
      </c>
      <c r="B12" s="422">
        <v>0</v>
      </c>
      <c r="C12" s="422">
        <v>5357</v>
      </c>
      <c r="D12" s="177">
        <v>0</v>
      </c>
      <c r="E12" s="162">
        <v>-5357</v>
      </c>
      <c r="F12" s="422">
        <v>0</v>
      </c>
      <c r="G12" s="422">
        <v>8460</v>
      </c>
      <c r="H12" s="177">
        <v>0</v>
      </c>
      <c r="I12" s="162">
        <v>-8460</v>
      </c>
      <c r="J12" s="177" t="e">
        <v>#DIV/0!</v>
      </c>
      <c r="K12" s="177">
        <v>0.63321513002364072</v>
      </c>
      <c r="L12" s="182" t="e">
        <v>#DIV/0!</v>
      </c>
    </row>
    <row r="13" spans="1:12" x14ac:dyDescent="0.4">
      <c r="A13" s="49" t="s">
        <v>85</v>
      </c>
      <c r="B13" s="422">
        <v>0</v>
      </c>
      <c r="C13" s="422">
        <v>5249</v>
      </c>
      <c r="D13" s="177">
        <v>0</v>
      </c>
      <c r="E13" s="162">
        <v>-5249</v>
      </c>
      <c r="F13" s="422">
        <v>0</v>
      </c>
      <c r="G13" s="422">
        <v>8931</v>
      </c>
      <c r="H13" s="177">
        <v>0</v>
      </c>
      <c r="I13" s="162">
        <v>-8931</v>
      </c>
      <c r="J13" s="177" t="e">
        <v>#DIV/0!</v>
      </c>
      <c r="K13" s="177">
        <v>0.5877281379464786</v>
      </c>
      <c r="L13" s="182" t="e">
        <v>#DIV/0!</v>
      </c>
    </row>
    <row r="14" spans="1:12" x14ac:dyDescent="0.4">
      <c r="A14" s="55" t="s">
        <v>149</v>
      </c>
      <c r="B14" s="461">
        <v>759</v>
      </c>
      <c r="C14" s="461">
        <v>986</v>
      </c>
      <c r="D14" s="171">
        <v>0.76977687626774849</v>
      </c>
      <c r="E14" s="161">
        <v>-227</v>
      </c>
      <c r="F14" s="461">
        <v>1450</v>
      </c>
      <c r="G14" s="461">
        <v>1340</v>
      </c>
      <c r="H14" s="171">
        <v>1.0820895522388059</v>
      </c>
      <c r="I14" s="161">
        <v>110</v>
      </c>
      <c r="J14" s="171">
        <v>0.52344827586206899</v>
      </c>
      <c r="K14" s="171">
        <v>0.73582089552238805</v>
      </c>
      <c r="L14" s="170">
        <v>-0.21237261966031906</v>
      </c>
    </row>
    <row r="15" spans="1:12" x14ac:dyDescent="0.4">
      <c r="A15" s="49" t="s">
        <v>148</v>
      </c>
      <c r="B15" s="421"/>
      <c r="C15" s="421"/>
      <c r="D15" s="177" t="e">
        <v>#DIV/0!</v>
      </c>
      <c r="E15" s="162">
        <v>0</v>
      </c>
      <c r="F15" s="421"/>
      <c r="G15" s="421"/>
      <c r="H15" s="177" t="e">
        <v>#DIV/0!</v>
      </c>
      <c r="I15" s="162">
        <v>0</v>
      </c>
      <c r="J15" s="177" t="e">
        <v>#DIV/0!</v>
      </c>
      <c r="K15" s="177" t="e">
        <v>#DIV/0!</v>
      </c>
      <c r="L15" s="182" t="e">
        <v>#DIV/0!</v>
      </c>
    </row>
    <row r="16" spans="1:12" x14ac:dyDescent="0.4">
      <c r="A16" s="61" t="s">
        <v>147</v>
      </c>
      <c r="B16" s="422"/>
      <c r="C16" s="422"/>
      <c r="D16" s="177" t="e">
        <v>#DIV/0!</v>
      </c>
      <c r="E16" s="162">
        <v>0</v>
      </c>
      <c r="F16" s="422"/>
      <c r="G16" s="422"/>
      <c r="H16" s="175" t="e">
        <v>#DIV/0!</v>
      </c>
      <c r="I16" s="176">
        <v>0</v>
      </c>
      <c r="J16" s="179" t="e">
        <v>#DIV/0!</v>
      </c>
      <c r="K16" s="179" t="e">
        <v>#DIV/0!</v>
      </c>
      <c r="L16" s="170" t="e">
        <v>#DIV/0!</v>
      </c>
    </row>
    <row r="17" spans="1:12" x14ac:dyDescent="0.4">
      <c r="A17" s="61" t="s">
        <v>146</v>
      </c>
      <c r="B17" s="461"/>
      <c r="C17" s="461"/>
      <c r="D17" s="179" t="e">
        <v>#DIV/0!</v>
      </c>
      <c r="E17" s="161">
        <v>0</v>
      </c>
      <c r="F17" s="461"/>
      <c r="G17" s="461"/>
      <c r="H17" s="179" t="e">
        <v>#DIV/0!</v>
      </c>
      <c r="I17" s="178">
        <v>0</v>
      </c>
      <c r="J17" s="171" t="e">
        <v>#DIV/0!</v>
      </c>
      <c r="K17" s="171" t="e">
        <v>#DIV/0!</v>
      </c>
      <c r="L17" s="170" t="e">
        <v>#DIV/0!</v>
      </c>
    </row>
    <row r="18" spans="1:12" x14ac:dyDescent="0.4">
      <c r="A18" s="160" t="s">
        <v>145</v>
      </c>
      <c r="B18" s="418">
        <f>SUM(B19:B35)</f>
        <v>14650</v>
      </c>
      <c r="C18" s="418">
        <f>SUM(C19:C35)</f>
        <v>9621</v>
      </c>
      <c r="D18" s="181">
        <f>+B18/C18</f>
        <v>1.5227107369296331</v>
      </c>
      <c r="E18" s="166">
        <f>+B18-C18</f>
        <v>5029</v>
      </c>
      <c r="F18" s="418">
        <f>SUM(F19:F35)</f>
        <v>25185</v>
      </c>
      <c r="G18" s="418">
        <f>SUM(G19:G35)</f>
        <v>13928</v>
      </c>
      <c r="H18" s="181">
        <f>+F18/G18</f>
        <v>1.8082280298678921</v>
      </c>
      <c r="I18" s="166">
        <f>+F18-G18</f>
        <v>11257</v>
      </c>
      <c r="J18" s="181">
        <f>+B18/F18</f>
        <v>0.58169545364304154</v>
      </c>
      <c r="K18" s="181">
        <f>+C18/G18</f>
        <v>0.690766800689259</v>
      </c>
      <c r="L18" s="180">
        <f>+J18-K18</f>
        <v>-0.10907134704621746</v>
      </c>
    </row>
    <row r="19" spans="1:12" x14ac:dyDescent="0.4">
      <c r="A19" s="48" t="s">
        <v>144</v>
      </c>
      <c r="B19" s="405"/>
      <c r="C19" s="422"/>
      <c r="D19" s="175" t="e">
        <v>#DIV/0!</v>
      </c>
      <c r="E19" s="176">
        <v>0</v>
      </c>
      <c r="F19" s="422"/>
      <c r="G19" s="410"/>
      <c r="H19" s="64" t="e">
        <v>#DIV/0!</v>
      </c>
      <c r="I19" s="176">
        <v>0</v>
      </c>
      <c r="J19" s="175" t="e">
        <v>#DIV/0!</v>
      </c>
      <c r="K19" s="175" t="e">
        <v>#DIV/0!</v>
      </c>
      <c r="L19" s="174" t="e">
        <v>#DIV/0!</v>
      </c>
    </row>
    <row r="20" spans="1:12" x14ac:dyDescent="0.4">
      <c r="A20" s="49" t="s">
        <v>124</v>
      </c>
      <c r="B20" s="462"/>
      <c r="C20" s="422"/>
      <c r="D20" s="177" t="e">
        <v>#DIV/0!</v>
      </c>
      <c r="E20" s="162">
        <v>0</v>
      </c>
      <c r="F20" s="422"/>
      <c r="G20" s="410"/>
      <c r="H20" s="44" t="e">
        <v>#DIV/0!</v>
      </c>
      <c r="I20" s="162">
        <v>0</v>
      </c>
      <c r="J20" s="177" t="e">
        <v>#DIV/0!</v>
      </c>
      <c r="K20" s="177" t="e">
        <v>#DIV/0!</v>
      </c>
      <c r="L20" s="182" t="e">
        <v>#DIV/0!</v>
      </c>
    </row>
    <row r="21" spans="1:12" x14ac:dyDescent="0.4">
      <c r="A21" s="49" t="s">
        <v>113</v>
      </c>
      <c r="B21" s="405">
        <v>5192</v>
      </c>
      <c r="C21" s="422">
        <v>962</v>
      </c>
      <c r="D21" s="177">
        <v>5.3970893970893972</v>
      </c>
      <c r="E21" s="162">
        <v>4230</v>
      </c>
      <c r="F21" s="422">
        <v>9605</v>
      </c>
      <c r="G21" s="410">
        <v>1450</v>
      </c>
      <c r="H21" s="44">
        <v>6.6241379310344826</v>
      </c>
      <c r="I21" s="162">
        <v>8155</v>
      </c>
      <c r="J21" s="177">
        <v>0.54055179593961478</v>
      </c>
      <c r="K21" s="177">
        <v>0.663448275862069</v>
      </c>
      <c r="L21" s="182">
        <v>-0.12289647992245423</v>
      </c>
    </row>
    <row r="22" spans="1:12" x14ac:dyDescent="0.4">
      <c r="A22" s="49" t="s">
        <v>143</v>
      </c>
      <c r="B22" s="405">
        <v>1658</v>
      </c>
      <c r="C22" s="422">
        <v>1831</v>
      </c>
      <c r="D22" s="177">
        <v>0.90551611141452759</v>
      </c>
      <c r="E22" s="162">
        <v>-173</v>
      </c>
      <c r="F22" s="422">
        <v>2090</v>
      </c>
      <c r="G22" s="410">
        <v>2235</v>
      </c>
      <c r="H22" s="44">
        <v>0.93512304250559286</v>
      </c>
      <c r="I22" s="162">
        <v>-145</v>
      </c>
      <c r="J22" s="177">
        <v>0.79330143540669862</v>
      </c>
      <c r="K22" s="177">
        <v>0.81923937360178967</v>
      </c>
      <c r="L22" s="182">
        <v>-2.5937938195091048E-2</v>
      </c>
    </row>
    <row r="23" spans="1:12" x14ac:dyDescent="0.4">
      <c r="A23" s="49" t="s">
        <v>142</v>
      </c>
      <c r="B23" s="408">
        <v>1166</v>
      </c>
      <c r="C23" s="422">
        <v>1652</v>
      </c>
      <c r="D23" s="171">
        <v>0.70581113801452788</v>
      </c>
      <c r="E23" s="161">
        <v>-486</v>
      </c>
      <c r="F23" s="422">
        <v>1460</v>
      </c>
      <c r="G23" s="410">
        <v>2055</v>
      </c>
      <c r="H23" s="58">
        <v>0.71046228710462289</v>
      </c>
      <c r="I23" s="161">
        <v>-595</v>
      </c>
      <c r="J23" s="171">
        <v>0.79863013698630136</v>
      </c>
      <c r="K23" s="171">
        <v>0.80389294403892941</v>
      </c>
      <c r="L23" s="170">
        <v>-5.262807052628049E-3</v>
      </c>
    </row>
    <row r="24" spans="1:12" x14ac:dyDescent="0.4">
      <c r="A24" s="61" t="s">
        <v>141</v>
      </c>
      <c r="B24" s="405">
        <v>202</v>
      </c>
      <c r="C24" s="422">
        <v>318</v>
      </c>
      <c r="D24" s="177">
        <v>0.63522012578616349</v>
      </c>
      <c r="E24" s="162">
        <v>-116</v>
      </c>
      <c r="F24" s="422">
        <v>870</v>
      </c>
      <c r="G24" s="410">
        <v>745</v>
      </c>
      <c r="H24" s="44">
        <v>1.1677852348993289</v>
      </c>
      <c r="I24" s="162">
        <v>125</v>
      </c>
      <c r="J24" s="177">
        <v>0.23218390804597702</v>
      </c>
      <c r="K24" s="177">
        <v>0.4268456375838926</v>
      </c>
      <c r="L24" s="182">
        <v>-0.19466172953791558</v>
      </c>
    </row>
    <row r="25" spans="1:12" x14ac:dyDescent="0.4">
      <c r="A25" s="61" t="s">
        <v>140</v>
      </c>
      <c r="B25" s="405">
        <v>989</v>
      </c>
      <c r="C25" s="422">
        <v>1133</v>
      </c>
      <c r="D25" s="177">
        <v>0.87290379523389228</v>
      </c>
      <c r="E25" s="162">
        <v>-144</v>
      </c>
      <c r="F25" s="422">
        <v>1490</v>
      </c>
      <c r="G25" s="410">
        <v>1494</v>
      </c>
      <c r="H25" s="44">
        <v>0.99732262382864789</v>
      </c>
      <c r="I25" s="162">
        <v>-4</v>
      </c>
      <c r="J25" s="177">
        <v>0.66375838926174502</v>
      </c>
      <c r="K25" s="177">
        <v>0.75836680053547523</v>
      </c>
      <c r="L25" s="182">
        <v>-9.4608411273730209E-2</v>
      </c>
    </row>
    <row r="26" spans="1:12" x14ac:dyDescent="0.4">
      <c r="A26" s="49" t="s">
        <v>139</v>
      </c>
      <c r="B26" s="405"/>
      <c r="C26" s="422"/>
      <c r="D26" s="177" t="e">
        <v>#DIV/0!</v>
      </c>
      <c r="E26" s="162">
        <v>0</v>
      </c>
      <c r="F26" s="422"/>
      <c r="G26" s="410"/>
      <c r="H26" s="44" t="e">
        <v>#DIV/0!</v>
      </c>
      <c r="I26" s="162">
        <v>0</v>
      </c>
      <c r="J26" s="177" t="e">
        <v>#DIV/0!</v>
      </c>
      <c r="K26" s="177" t="e">
        <v>#DIV/0!</v>
      </c>
      <c r="L26" s="182" t="e">
        <v>#DIV/0!</v>
      </c>
    </row>
    <row r="27" spans="1:12" x14ac:dyDescent="0.4">
      <c r="A27" s="49" t="s">
        <v>138</v>
      </c>
      <c r="B27" s="410">
        <v>750</v>
      </c>
      <c r="C27" s="422">
        <v>921</v>
      </c>
      <c r="D27" s="177">
        <v>0.81433224755700329</v>
      </c>
      <c r="E27" s="162">
        <v>-171</v>
      </c>
      <c r="F27" s="422">
        <v>1330</v>
      </c>
      <c r="G27" s="410">
        <v>1494</v>
      </c>
      <c r="H27" s="44">
        <v>0.89022757697456489</v>
      </c>
      <c r="I27" s="162">
        <v>-164</v>
      </c>
      <c r="J27" s="177">
        <v>0.56390977443609025</v>
      </c>
      <c r="K27" s="177">
        <v>0.61646586345381527</v>
      </c>
      <c r="L27" s="182">
        <v>-5.2556089017725016E-2</v>
      </c>
    </row>
    <row r="28" spans="1:12" x14ac:dyDescent="0.4">
      <c r="A28" s="49" t="s">
        <v>137</v>
      </c>
      <c r="B28" s="408">
        <v>0</v>
      </c>
      <c r="C28" s="422">
        <v>796</v>
      </c>
      <c r="D28" s="171">
        <v>0</v>
      </c>
      <c r="E28" s="161">
        <v>-796</v>
      </c>
      <c r="F28" s="422">
        <v>0</v>
      </c>
      <c r="G28" s="410">
        <v>1500</v>
      </c>
      <c r="H28" s="58">
        <v>0</v>
      </c>
      <c r="I28" s="161">
        <v>-1500</v>
      </c>
      <c r="J28" s="171" t="e">
        <v>#DIV/0!</v>
      </c>
      <c r="K28" s="171">
        <v>0.53066666666666662</v>
      </c>
      <c r="L28" s="170" t="e">
        <v>#DIV/0!</v>
      </c>
    </row>
    <row r="29" spans="1:12" x14ac:dyDescent="0.4">
      <c r="A29" s="61" t="s">
        <v>136</v>
      </c>
      <c r="B29" s="405"/>
      <c r="C29" s="422"/>
      <c r="D29" s="177" t="e">
        <v>#DIV/0!</v>
      </c>
      <c r="E29" s="162">
        <v>0</v>
      </c>
      <c r="F29" s="422"/>
      <c r="G29" s="410"/>
      <c r="H29" s="44" t="e">
        <v>#DIV/0!</v>
      </c>
      <c r="I29" s="162">
        <v>0</v>
      </c>
      <c r="J29" s="177" t="e">
        <v>#DIV/0!</v>
      </c>
      <c r="K29" s="177" t="e">
        <v>#DIV/0!</v>
      </c>
      <c r="L29" s="182" t="e">
        <v>#DIV/0!</v>
      </c>
    </row>
    <row r="30" spans="1:12" x14ac:dyDescent="0.4">
      <c r="A30" s="49" t="s">
        <v>135</v>
      </c>
      <c r="B30" s="405">
        <v>998</v>
      </c>
      <c r="C30" s="422">
        <v>1093</v>
      </c>
      <c r="D30" s="177">
        <v>0.91308325709057636</v>
      </c>
      <c r="E30" s="162">
        <v>-95</v>
      </c>
      <c r="F30" s="422">
        <v>1625</v>
      </c>
      <c r="G30" s="410">
        <v>1475</v>
      </c>
      <c r="H30" s="44">
        <v>1.1016949152542372</v>
      </c>
      <c r="I30" s="162">
        <v>150</v>
      </c>
      <c r="J30" s="177">
        <v>0.61415384615384616</v>
      </c>
      <c r="K30" s="177">
        <v>0.74101694915254235</v>
      </c>
      <c r="L30" s="182">
        <v>-0.12686310299869619</v>
      </c>
    </row>
    <row r="31" spans="1:12" x14ac:dyDescent="0.4">
      <c r="A31" s="61" t="s">
        <v>134</v>
      </c>
      <c r="B31" s="408"/>
      <c r="C31" s="422"/>
      <c r="D31" s="171" t="e">
        <v>#DIV/0!</v>
      </c>
      <c r="E31" s="161">
        <v>0</v>
      </c>
      <c r="F31" s="422"/>
      <c r="G31" s="410"/>
      <c r="H31" s="58" t="e">
        <v>#DIV/0!</v>
      </c>
      <c r="I31" s="161">
        <v>0</v>
      </c>
      <c r="J31" s="171" t="e">
        <v>#DIV/0!</v>
      </c>
      <c r="K31" s="171" t="e">
        <v>#DIV/0!</v>
      </c>
      <c r="L31" s="170" t="e">
        <v>#DIV/0!</v>
      </c>
    </row>
    <row r="32" spans="1:12" x14ac:dyDescent="0.4">
      <c r="A32" s="61" t="s">
        <v>133</v>
      </c>
      <c r="B32" s="408">
        <v>905</v>
      </c>
      <c r="C32" s="461">
        <v>915</v>
      </c>
      <c r="D32" s="171">
        <v>0.98907103825136611</v>
      </c>
      <c r="E32" s="161">
        <v>-10</v>
      </c>
      <c r="F32" s="461">
        <v>1470</v>
      </c>
      <c r="G32" s="402">
        <v>1480</v>
      </c>
      <c r="H32" s="58">
        <v>0.9932432432432432</v>
      </c>
      <c r="I32" s="161">
        <v>-10</v>
      </c>
      <c r="J32" s="171">
        <v>0.61564625850340138</v>
      </c>
      <c r="K32" s="171">
        <v>0.6182432432432432</v>
      </c>
      <c r="L32" s="170">
        <v>-2.5969847398418233E-3</v>
      </c>
    </row>
    <row r="33" spans="1:12" x14ac:dyDescent="0.4">
      <c r="A33" s="49" t="s">
        <v>132</v>
      </c>
      <c r="B33" s="405"/>
      <c r="C33" s="421"/>
      <c r="D33" s="177" t="e">
        <v>#DIV/0!</v>
      </c>
      <c r="E33" s="162">
        <v>0</v>
      </c>
      <c r="F33" s="421"/>
      <c r="G33" s="421"/>
      <c r="H33" s="44" t="e">
        <v>#DIV/0!</v>
      </c>
      <c r="I33" s="162">
        <v>0</v>
      </c>
      <c r="J33" s="177" t="e">
        <v>#DIV/0!</v>
      </c>
      <c r="K33" s="177" t="e">
        <v>#DIV/0!</v>
      </c>
      <c r="L33" s="182" t="e">
        <v>#DIV/0!</v>
      </c>
    </row>
    <row r="34" spans="1:12" x14ac:dyDescent="0.4">
      <c r="A34" s="61" t="s">
        <v>88</v>
      </c>
      <c r="B34" s="408"/>
      <c r="C34" s="461"/>
      <c r="D34" s="171" t="e">
        <v>#DIV/0!</v>
      </c>
      <c r="E34" s="161">
        <v>0</v>
      </c>
      <c r="F34" s="461"/>
      <c r="G34" s="402"/>
      <c r="H34" s="58" t="e">
        <v>#DIV/0!</v>
      </c>
      <c r="I34" s="161">
        <v>0</v>
      </c>
      <c r="J34" s="171" t="e">
        <v>#DIV/0!</v>
      </c>
      <c r="K34" s="171" t="e">
        <v>#DIV/0!</v>
      </c>
      <c r="L34" s="170" t="e">
        <v>#DIV/0!</v>
      </c>
    </row>
    <row r="35" spans="1:12" x14ac:dyDescent="0.4">
      <c r="A35" s="42" t="s">
        <v>131</v>
      </c>
      <c r="B35" s="399">
        <v>2790</v>
      </c>
      <c r="C35" s="460"/>
      <c r="D35" s="171" t="e">
        <v>#DIV/0!</v>
      </c>
      <c r="E35" s="161">
        <v>2790</v>
      </c>
      <c r="F35" s="460">
        <v>5245</v>
      </c>
      <c r="G35" s="399"/>
      <c r="H35" s="58" t="e">
        <v>#DIV/0!</v>
      </c>
      <c r="I35" s="161">
        <v>5245</v>
      </c>
      <c r="J35" s="171">
        <v>0.53193517635843657</v>
      </c>
      <c r="K35" s="171" t="e">
        <v>#DIV/0!</v>
      </c>
      <c r="L35" s="170" t="e">
        <v>#DIV/0!</v>
      </c>
    </row>
    <row r="36" spans="1:12" x14ac:dyDescent="0.4">
      <c r="A36" s="160" t="s">
        <v>130</v>
      </c>
      <c r="B36" s="418">
        <f>SUM(B37:B38)</f>
        <v>655</v>
      </c>
      <c r="C36" s="418">
        <f>SUM(C37:C38)</f>
        <v>758</v>
      </c>
      <c r="D36" s="181">
        <f>+B36/C36</f>
        <v>0.86411609498680741</v>
      </c>
      <c r="E36" s="166">
        <f>+B36-C36</f>
        <v>-103</v>
      </c>
      <c r="F36" s="418">
        <f>SUM(F37:F38)</f>
        <v>1318</v>
      </c>
      <c r="G36" s="418">
        <f>SUM(G37:G38)</f>
        <v>1381</v>
      </c>
      <c r="H36" s="181">
        <f>+F36/G36</f>
        <v>0.95438088341781313</v>
      </c>
      <c r="I36" s="166">
        <f>+F36-G36</f>
        <v>-63</v>
      </c>
      <c r="J36" s="181">
        <f>+B36/F36</f>
        <v>0.49696509863429439</v>
      </c>
      <c r="K36" s="181">
        <f>+C36/G36</f>
        <v>0.54887762490948588</v>
      </c>
      <c r="L36" s="180">
        <f>+J36-K36</f>
        <v>-5.1912526275191495E-2</v>
      </c>
    </row>
    <row r="37" spans="1:12" x14ac:dyDescent="0.4">
      <c r="A37" s="48" t="s">
        <v>129</v>
      </c>
      <c r="B37" s="422">
        <v>447</v>
      </c>
      <c r="C37" s="422">
        <v>538</v>
      </c>
      <c r="D37" s="175">
        <v>0.83085501858736055</v>
      </c>
      <c r="E37" s="176">
        <v>-91</v>
      </c>
      <c r="F37" s="422">
        <v>967</v>
      </c>
      <c r="G37" s="422">
        <v>991</v>
      </c>
      <c r="H37" s="175">
        <v>0.97578203834510591</v>
      </c>
      <c r="I37" s="176">
        <v>-24</v>
      </c>
      <c r="J37" s="175">
        <v>0.46225439503619442</v>
      </c>
      <c r="K37" s="175">
        <v>0.54288597376387482</v>
      </c>
      <c r="L37" s="174">
        <v>-8.0631578727680397E-2</v>
      </c>
    </row>
    <row r="38" spans="1:12" x14ac:dyDescent="0.4">
      <c r="A38" s="49" t="s">
        <v>128</v>
      </c>
      <c r="B38" s="422">
        <v>208</v>
      </c>
      <c r="C38" s="422">
        <v>220</v>
      </c>
      <c r="D38" s="177">
        <v>0.94545454545454544</v>
      </c>
      <c r="E38" s="162">
        <v>-12</v>
      </c>
      <c r="F38" s="422">
        <v>351</v>
      </c>
      <c r="G38" s="422">
        <v>390</v>
      </c>
      <c r="H38" s="177">
        <v>0.9</v>
      </c>
      <c r="I38" s="162">
        <v>-39</v>
      </c>
      <c r="J38" s="177">
        <v>0.59259259259259256</v>
      </c>
      <c r="K38" s="177">
        <v>0.5641025641025641</v>
      </c>
      <c r="L38" s="182">
        <v>2.8490028490028463E-2</v>
      </c>
    </row>
    <row r="39" spans="1:12" s="80" customFormat="1" x14ac:dyDescent="0.4">
      <c r="A39" s="136" t="s">
        <v>87</v>
      </c>
      <c r="B39" s="415">
        <f>B40+B59</f>
        <v>64414</v>
      </c>
      <c r="C39" s="415">
        <f>C40+C59</f>
        <v>74141</v>
      </c>
      <c r="D39" s="168">
        <f>+B39/C39</f>
        <v>0.86880403555387709</v>
      </c>
      <c r="E39" s="169">
        <f>+B39-C39</f>
        <v>-9727</v>
      </c>
      <c r="F39" s="415">
        <f>F40+F59</f>
        <v>117984</v>
      </c>
      <c r="G39" s="415">
        <f>G40+G59</f>
        <v>116739</v>
      </c>
      <c r="H39" s="168">
        <f>+F39/G39</f>
        <v>1.0106648163852696</v>
      </c>
      <c r="I39" s="169">
        <f>+F39-G39</f>
        <v>1245</v>
      </c>
      <c r="J39" s="168">
        <f>+B39/F39</f>
        <v>0.54595538378085162</v>
      </c>
      <c r="K39" s="168">
        <f>+C39/G39</f>
        <v>0.63510052338978407</v>
      </c>
      <c r="L39" s="184">
        <f>+J39-K39</f>
        <v>-8.9145139608932444E-2</v>
      </c>
    </row>
    <row r="40" spans="1:12" s="80" customFormat="1" x14ac:dyDescent="0.4">
      <c r="A40" s="160" t="s">
        <v>127</v>
      </c>
      <c r="B40" s="388">
        <f>SUM(B41:B58)</f>
        <v>63636</v>
      </c>
      <c r="C40" s="388">
        <f>SUM(C41:C58)</f>
        <v>73404</v>
      </c>
      <c r="D40" s="168">
        <f>+B40/C40</f>
        <v>0.86692823279385323</v>
      </c>
      <c r="E40" s="169">
        <f>+B40-C40</f>
        <v>-9768</v>
      </c>
      <c r="F40" s="388">
        <f>SUM(F41:F58)</f>
        <v>116533</v>
      </c>
      <c r="G40" s="388">
        <f>SUM(G41:G58)</f>
        <v>115293</v>
      </c>
      <c r="H40" s="168">
        <f>+F40/G40</f>
        <v>1.0107552063004692</v>
      </c>
      <c r="I40" s="169">
        <f>+F40-G40</f>
        <v>1240</v>
      </c>
      <c r="J40" s="168">
        <f>+B40/F40</f>
        <v>0.54607707687951057</v>
      </c>
      <c r="K40" s="168">
        <f>+C40/G40</f>
        <v>0.63667351877390643</v>
      </c>
      <c r="L40" s="184">
        <f>+J40-K40</f>
        <v>-9.0596441894395863E-2</v>
      </c>
    </row>
    <row r="41" spans="1:12" x14ac:dyDescent="0.4">
      <c r="A41" s="49" t="s">
        <v>86</v>
      </c>
      <c r="B41" s="459">
        <v>29107</v>
      </c>
      <c r="C41" s="392">
        <v>31092</v>
      </c>
      <c r="D41" s="225">
        <v>0.93615721085809855</v>
      </c>
      <c r="E41" s="161">
        <v>-1985</v>
      </c>
      <c r="F41" s="459">
        <v>47359</v>
      </c>
      <c r="G41" s="392">
        <v>45937</v>
      </c>
      <c r="H41" s="171">
        <v>1.0309554389707642</v>
      </c>
      <c r="I41" s="161">
        <v>1422</v>
      </c>
      <c r="J41" s="171">
        <v>0.61460334888827894</v>
      </c>
      <c r="K41" s="171">
        <v>0.67684002002742882</v>
      </c>
      <c r="L41" s="170">
        <v>-6.2236671139149879E-2</v>
      </c>
    </row>
    <row r="42" spans="1:12" x14ac:dyDescent="0.4">
      <c r="A42" s="49" t="s">
        <v>126</v>
      </c>
      <c r="B42" s="456">
        <v>1556</v>
      </c>
      <c r="C42" s="421">
        <v>1843</v>
      </c>
      <c r="D42" s="177">
        <v>0.84427563754747692</v>
      </c>
      <c r="E42" s="162">
        <v>-287</v>
      </c>
      <c r="F42" s="456">
        <v>2700</v>
      </c>
      <c r="G42" s="421">
        <v>2700</v>
      </c>
      <c r="H42" s="177">
        <v>1</v>
      </c>
      <c r="I42" s="162">
        <v>0</v>
      </c>
      <c r="J42" s="177">
        <v>0.57629629629629631</v>
      </c>
      <c r="K42" s="177">
        <v>0.68259259259259264</v>
      </c>
      <c r="L42" s="182">
        <v>-0.10629629629629633</v>
      </c>
    </row>
    <row r="43" spans="1:12" x14ac:dyDescent="0.4">
      <c r="A43" s="49" t="s">
        <v>125</v>
      </c>
      <c r="B43" s="456">
        <v>2910</v>
      </c>
      <c r="C43" s="421">
        <v>3707</v>
      </c>
      <c r="D43" s="177">
        <v>0.7850013487995684</v>
      </c>
      <c r="E43" s="162">
        <v>-797</v>
      </c>
      <c r="F43" s="456">
        <v>5713</v>
      </c>
      <c r="G43" s="421">
        <v>6490</v>
      </c>
      <c r="H43" s="317">
        <v>0.88027734976887517</v>
      </c>
      <c r="I43" s="162">
        <v>-777</v>
      </c>
      <c r="J43" s="177">
        <v>0.50936460703658326</v>
      </c>
      <c r="K43" s="177">
        <v>0.57118644067796609</v>
      </c>
      <c r="L43" s="182">
        <v>-6.1821833641382828E-2</v>
      </c>
    </row>
    <row r="44" spans="1:12" x14ac:dyDescent="0.4">
      <c r="A44" s="61" t="s">
        <v>124</v>
      </c>
      <c r="B44" s="456">
        <v>5917</v>
      </c>
      <c r="C44" s="421">
        <v>5848</v>
      </c>
      <c r="D44" s="316">
        <v>1.0117989056087551</v>
      </c>
      <c r="E44" s="187">
        <v>69</v>
      </c>
      <c r="F44" s="456">
        <v>12040</v>
      </c>
      <c r="G44" s="421">
        <v>9832</v>
      </c>
      <c r="H44" s="317">
        <v>1.2245728234336859</v>
      </c>
      <c r="I44" s="162">
        <v>2208</v>
      </c>
      <c r="J44" s="177">
        <v>0.49144518272425247</v>
      </c>
      <c r="K44" s="177">
        <v>0.59479251423921886</v>
      </c>
      <c r="L44" s="182">
        <v>-0.10334733151496639</v>
      </c>
    </row>
    <row r="45" spans="1:12" x14ac:dyDescent="0.4">
      <c r="A45" s="61" t="s">
        <v>123</v>
      </c>
      <c r="B45" s="456">
        <v>3529</v>
      </c>
      <c r="C45" s="421">
        <v>4166</v>
      </c>
      <c r="D45" s="316">
        <v>0.84709553528564574</v>
      </c>
      <c r="E45" s="187">
        <v>-637</v>
      </c>
      <c r="F45" s="456">
        <v>7060</v>
      </c>
      <c r="G45" s="421">
        <v>7060</v>
      </c>
      <c r="H45" s="317">
        <v>1</v>
      </c>
      <c r="I45" s="162">
        <v>0</v>
      </c>
      <c r="J45" s="177">
        <v>0.4998583569405099</v>
      </c>
      <c r="K45" s="177">
        <v>0.59008498583569402</v>
      </c>
      <c r="L45" s="182">
        <v>-9.0226628895184124E-2</v>
      </c>
    </row>
    <row r="46" spans="1:12" x14ac:dyDescent="0.4">
      <c r="A46" s="49" t="s">
        <v>84</v>
      </c>
      <c r="B46" s="456">
        <v>9431</v>
      </c>
      <c r="C46" s="421">
        <v>11221</v>
      </c>
      <c r="D46" s="316">
        <v>0.84047767578647181</v>
      </c>
      <c r="E46" s="187">
        <v>-1790</v>
      </c>
      <c r="F46" s="456">
        <v>19883</v>
      </c>
      <c r="G46" s="422">
        <v>17791</v>
      </c>
      <c r="H46" s="317">
        <v>1.1175875442639538</v>
      </c>
      <c r="I46" s="162">
        <v>2092</v>
      </c>
      <c r="J46" s="177">
        <v>0.47432480008047073</v>
      </c>
      <c r="K46" s="177">
        <v>0.63071215783261203</v>
      </c>
      <c r="L46" s="182">
        <v>-0.1563873577521413</v>
      </c>
    </row>
    <row r="47" spans="1:12" x14ac:dyDescent="0.4">
      <c r="A47" s="49" t="s">
        <v>85</v>
      </c>
      <c r="B47" s="456">
        <v>4017</v>
      </c>
      <c r="C47" s="421">
        <v>5235</v>
      </c>
      <c r="D47" s="316">
        <v>0.76733524355300864</v>
      </c>
      <c r="E47" s="161">
        <v>-1218</v>
      </c>
      <c r="F47" s="456">
        <v>8135</v>
      </c>
      <c r="G47" s="421">
        <v>7230</v>
      </c>
      <c r="H47" s="317">
        <v>1.1251728907330567</v>
      </c>
      <c r="I47" s="162">
        <v>905</v>
      </c>
      <c r="J47" s="177">
        <v>0.49379225568531038</v>
      </c>
      <c r="K47" s="177">
        <v>0.72406639004149376</v>
      </c>
      <c r="L47" s="182">
        <v>-0.23027413435618338</v>
      </c>
    </row>
    <row r="48" spans="1:12" x14ac:dyDescent="0.4">
      <c r="A48" s="49" t="s">
        <v>83</v>
      </c>
      <c r="B48" s="456">
        <v>0</v>
      </c>
      <c r="C48" s="421">
        <v>1247</v>
      </c>
      <c r="D48" s="316">
        <v>0</v>
      </c>
      <c r="E48" s="161">
        <v>-1247</v>
      </c>
      <c r="F48" s="456">
        <v>0</v>
      </c>
      <c r="G48" s="461">
        <v>2700</v>
      </c>
      <c r="H48" s="315">
        <v>0</v>
      </c>
      <c r="I48" s="162">
        <v>-2700</v>
      </c>
      <c r="J48" s="177" t="e">
        <v>#DIV/0!</v>
      </c>
      <c r="K48" s="177">
        <v>0.46185185185185185</v>
      </c>
      <c r="L48" s="182" t="e">
        <v>#DIV/0!</v>
      </c>
    </row>
    <row r="49" spans="1:12" x14ac:dyDescent="0.4">
      <c r="A49" s="49" t="s">
        <v>122</v>
      </c>
      <c r="B49" s="456">
        <v>0</v>
      </c>
      <c r="C49" s="421">
        <v>0</v>
      </c>
      <c r="D49" s="316" t="e">
        <v>#DIV/0!</v>
      </c>
      <c r="E49" s="161">
        <v>0</v>
      </c>
      <c r="F49" s="456">
        <v>0</v>
      </c>
      <c r="G49" s="421">
        <v>0</v>
      </c>
      <c r="H49" s="318" t="e">
        <v>#DIV/0!</v>
      </c>
      <c r="I49" s="162">
        <v>0</v>
      </c>
      <c r="J49" s="177" t="e">
        <v>#DIV/0!</v>
      </c>
      <c r="K49" s="177" t="e">
        <v>#DIV/0!</v>
      </c>
      <c r="L49" s="182" t="e">
        <v>#DIV/0!</v>
      </c>
    </row>
    <row r="50" spans="1:12" x14ac:dyDescent="0.4">
      <c r="A50" s="49" t="s">
        <v>121</v>
      </c>
      <c r="B50" s="456">
        <v>515</v>
      </c>
      <c r="C50" s="421">
        <v>623</v>
      </c>
      <c r="D50" s="316">
        <v>0.826645264847512</v>
      </c>
      <c r="E50" s="161">
        <v>-108</v>
      </c>
      <c r="F50" s="456">
        <v>1031</v>
      </c>
      <c r="G50" s="421">
        <v>1200</v>
      </c>
      <c r="H50" s="315">
        <v>0.85916666666666663</v>
      </c>
      <c r="I50" s="162">
        <v>-169</v>
      </c>
      <c r="J50" s="177">
        <v>0.49951503394762364</v>
      </c>
      <c r="K50" s="177">
        <v>0.51916666666666667</v>
      </c>
      <c r="L50" s="182">
        <v>-1.9651632719043022E-2</v>
      </c>
    </row>
    <row r="51" spans="1:12" x14ac:dyDescent="0.4">
      <c r="A51" s="49" t="s">
        <v>82</v>
      </c>
      <c r="B51" s="456">
        <v>1557</v>
      </c>
      <c r="C51" s="421">
        <v>2359</v>
      </c>
      <c r="D51" s="316">
        <v>0.6600254345061467</v>
      </c>
      <c r="E51" s="161">
        <v>-802</v>
      </c>
      <c r="F51" s="456">
        <v>2430</v>
      </c>
      <c r="G51" s="421">
        <v>3240</v>
      </c>
      <c r="H51" s="317">
        <v>0.75</v>
      </c>
      <c r="I51" s="162">
        <v>-810</v>
      </c>
      <c r="J51" s="177">
        <v>0.64074074074074072</v>
      </c>
      <c r="K51" s="177">
        <v>0.72808641975308641</v>
      </c>
      <c r="L51" s="182">
        <v>-8.7345679012345689E-2</v>
      </c>
    </row>
    <row r="52" spans="1:12" x14ac:dyDescent="0.4">
      <c r="A52" s="61" t="s">
        <v>80</v>
      </c>
      <c r="B52" s="456">
        <v>629</v>
      </c>
      <c r="C52" s="421">
        <v>807</v>
      </c>
      <c r="D52" s="316">
        <v>0.7794299876084263</v>
      </c>
      <c r="E52" s="161">
        <v>-178</v>
      </c>
      <c r="F52" s="456">
        <v>1200</v>
      </c>
      <c r="G52" s="461">
        <v>1200</v>
      </c>
      <c r="H52" s="317">
        <v>1</v>
      </c>
      <c r="I52" s="162">
        <v>0</v>
      </c>
      <c r="J52" s="177">
        <v>0.52416666666666667</v>
      </c>
      <c r="K52" s="171">
        <v>0.67249999999999999</v>
      </c>
      <c r="L52" s="170">
        <v>-0.14833333333333332</v>
      </c>
    </row>
    <row r="53" spans="1:12" x14ac:dyDescent="0.4">
      <c r="A53" s="49" t="s">
        <v>81</v>
      </c>
      <c r="B53" s="456">
        <v>1106</v>
      </c>
      <c r="C53" s="421">
        <v>1054</v>
      </c>
      <c r="D53" s="316">
        <v>1.0493358633776091</v>
      </c>
      <c r="E53" s="162">
        <v>52</v>
      </c>
      <c r="F53" s="456">
        <v>2425</v>
      </c>
      <c r="G53" s="461">
        <v>2700</v>
      </c>
      <c r="H53" s="315">
        <v>0.89814814814814814</v>
      </c>
      <c r="I53" s="162">
        <v>-275</v>
      </c>
      <c r="J53" s="177">
        <v>0.45608247422680415</v>
      </c>
      <c r="K53" s="177">
        <v>0.39037037037037037</v>
      </c>
      <c r="L53" s="182">
        <v>6.5712103856433779E-2</v>
      </c>
    </row>
    <row r="54" spans="1:12" x14ac:dyDescent="0.4">
      <c r="A54" s="49" t="s">
        <v>77</v>
      </c>
      <c r="B54" s="456">
        <v>1995</v>
      </c>
      <c r="C54" s="421">
        <v>2222</v>
      </c>
      <c r="D54" s="316">
        <v>0.89783978397839781</v>
      </c>
      <c r="E54" s="162">
        <v>-227</v>
      </c>
      <c r="F54" s="456">
        <v>3631</v>
      </c>
      <c r="G54" s="421">
        <v>3563</v>
      </c>
      <c r="H54" s="315">
        <v>1.0190850406960426</v>
      </c>
      <c r="I54" s="162">
        <v>68</v>
      </c>
      <c r="J54" s="177">
        <v>0.54943541724042966</v>
      </c>
      <c r="K54" s="177">
        <v>0.62363177097951161</v>
      </c>
      <c r="L54" s="182">
        <v>-7.4196353739081955E-2</v>
      </c>
    </row>
    <row r="55" spans="1:12" x14ac:dyDescent="0.4">
      <c r="A55" s="49" t="s">
        <v>79</v>
      </c>
      <c r="B55" s="456">
        <v>474</v>
      </c>
      <c r="C55" s="421">
        <v>622</v>
      </c>
      <c r="D55" s="175">
        <v>0.76205787781350487</v>
      </c>
      <c r="E55" s="162">
        <v>-148</v>
      </c>
      <c r="F55" s="456">
        <v>1200</v>
      </c>
      <c r="G55" s="461">
        <v>1200</v>
      </c>
      <c r="H55" s="177">
        <v>1</v>
      </c>
      <c r="I55" s="162">
        <v>0</v>
      </c>
      <c r="J55" s="177">
        <v>0.39500000000000002</v>
      </c>
      <c r="K55" s="177">
        <v>0.51833333333333331</v>
      </c>
      <c r="L55" s="182">
        <v>-0.12333333333333329</v>
      </c>
    </row>
    <row r="56" spans="1:12" x14ac:dyDescent="0.4">
      <c r="A56" s="49" t="s">
        <v>78</v>
      </c>
      <c r="B56" s="456">
        <v>519</v>
      </c>
      <c r="C56" s="421">
        <v>673</v>
      </c>
      <c r="D56" s="175">
        <v>0.77117384843982173</v>
      </c>
      <c r="E56" s="162">
        <v>-154</v>
      </c>
      <c r="F56" s="456">
        <v>955</v>
      </c>
      <c r="G56" s="421">
        <v>1198</v>
      </c>
      <c r="H56" s="177">
        <v>0.79716193656093493</v>
      </c>
      <c r="I56" s="162">
        <v>-243</v>
      </c>
      <c r="J56" s="177">
        <v>0.543455497382199</v>
      </c>
      <c r="K56" s="177">
        <v>0.56176961602671116</v>
      </c>
      <c r="L56" s="182">
        <v>-1.8314118644512156E-2</v>
      </c>
    </row>
    <row r="57" spans="1:12" x14ac:dyDescent="0.4">
      <c r="A57" s="55" t="s">
        <v>120</v>
      </c>
      <c r="B57" s="455">
        <v>374</v>
      </c>
      <c r="C57" s="420">
        <v>685</v>
      </c>
      <c r="D57" s="179">
        <v>0.54598540145985397</v>
      </c>
      <c r="E57" s="161">
        <v>-311</v>
      </c>
      <c r="F57" s="455">
        <v>771</v>
      </c>
      <c r="G57" s="420">
        <v>1252</v>
      </c>
      <c r="H57" s="171">
        <v>0.61581469648562304</v>
      </c>
      <c r="I57" s="161">
        <v>-481</v>
      </c>
      <c r="J57" s="171">
        <v>0.48508430609597925</v>
      </c>
      <c r="K57" s="171">
        <v>0.54712460063897761</v>
      </c>
      <c r="L57" s="170">
        <v>-6.2040294542998364E-2</v>
      </c>
    </row>
    <row r="58" spans="1:12" x14ac:dyDescent="0.4">
      <c r="A58" s="42" t="s">
        <v>119</v>
      </c>
      <c r="B58" s="454">
        <v>0</v>
      </c>
      <c r="C58" s="460">
        <v>0</v>
      </c>
      <c r="D58" s="194" t="e">
        <v>#DIV/0!</v>
      </c>
      <c r="E58" s="137">
        <v>0</v>
      </c>
      <c r="F58" s="454">
        <v>0</v>
      </c>
      <c r="G58" s="460">
        <v>0</v>
      </c>
      <c r="H58" s="194" t="e">
        <v>#DIV/0!</v>
      </c>
      <c r="I58" s="137">
        <v>0</v>
      </c>
      <c r="J58" s="194" t="e">
        <v>#DIV/0!</v>
      </c>
      <c r="K58" s="194" t="e">
        <v>#DIV/0!</v>
      </c>
      <c r="L58" s="193" t="e">
        <v>#DIV/0!</v>
      </c>
    </row>
    <row r="59" spans="1:12" x14ac:dyDescent="0.4">
      <c r="A59" s="160" t="s">
        <v>118</v>
      </c>
      <c r="B59" s="397">
        <f>SUM(B60:B63)</f>
        <v>778</v>
      </c>
      <c r="C59" s="397">
        <f>SUM(C60:C63)</f>
        <v>737</v>
      </c>
      <c r="D59" s="181">
        <f>+B59/C59</f>
        <v>1.0556309362279512</v>
      </c>
      <c r="E59" s="166">
        <f>+B59-C59</f>
        <v>41</v>
      </c>
      <c r="F59" s="397">
        <f>SUM(F60:F63)</f>
        <v>1451</v>
      </c>
      <c r="G59" s="397">
        <f>SUM(G60:G63)</f>
        <v>1446</v>
      </c>
      <c r="H59" s="181">
        <f>+F59/G59</f>
        <v>1.0034578146611342</v>
      </c>
      <c r="I59" s="166">
        <f>+F59-G59</f>
        <v>5</v>
      </c>
      <c r="J59" s="181">
        <f>+B59/F59</f>
        <v>0.53618194348725012</v>
      </c>
      <c r="K59" s="181">
        <f>+C59/G59</f>
        <v>0.50968188105117562</v>
      </c>
      <c r="L59" s="180">
        <f>+J59-K59</f>
        <v>2.6500062436074501E-2</v>
      </c>
    </row>
    <row r="60" spans="1:12" x14ac:dyDescent="0.4">
      <c r="A60" s="55" t="s">
        <v>76</v>
      </c>
      <c r="B60" s="402">
        <v>156</v>
      </c>
      <c r="C60" s="402">
        <v>165</v>
      </c>
      <c r="D60" s="179">
        <v>0.94545454545454544</v>
      </c>
      <c r="E60" s="178">
        <v>-9</v>
      </c>
      <c r="F60" s="402">
        <v>245</v>
      </c>
      <c r="G60" s="402">
        <v>302</v>
      </c>
      <c r="H60" s="179">
        <v>0.8112582781456954</v>
      </c>
      <c r="I60" s="178">
        <v>-57</v>
      </c>
      <c r="J60" s="179">
        <v>0.63673469387755099</v>
      </c>
      <c r="K60" s="179">
        <v>0.54635761589403975</v>
      </c>
      <c r="L60" s="233">
        <v>9.0377077983511245E-2</v>
      </c>
    </row>
    <row r="61" spans="1:12" x14ac:dyDescent="0.4">
      <c r="A61" s="49" t="s">
        <v>117</v>
      </c>
      <c r="B61" s="405">
        <v>144</v>
      </c>
      <c r="C61" s="405">
        <v>166</v>
      </c>
      <c r="D61" s="177">
        <v>0.86746987951807231</v>
      </c>
      <c r="E61" s="162">
        <v>-22</v>
      </c>
      <c r="F61" s="405">
        <v>300</v>
      </c>
      <c r="G61" s="405">
        <v>300</v>
      </c>
      <c r="H61" s="177">
        <v>1</v>
      </c>
      <c r="I61" s="162">
        <v>0</v>
      </c>
      <c r="J61" s="177">
        <v>0.48</v>
      </c>
      <c r="K61" s="177">
        <v>0.55333333333333334</v>
      </c>
      <c r="L61" s="182">
        <v>-7.3333333333333361E-2</v>
      </c>
    </row>
    <row r="62" spans="1:12" x14ac:dyDescent="0.4">
      <c r="A62" s="48" t="s">
        <v>116</v>
      </c>
      <c r="B62" s="402">
        <v>129</v>
      </c>
      <c r="C62" s="402">
        <v>125</v>
      </c>
      <c r="D62" s="177">
        <v>1.032</v>
      </c>
      <c r="E62" s="162">
        <v>4</v>
      </c>
      <c r="F62" s="405">
        <v>300</v>
      </c>
      <c r="G62" s="405">
        <v>298</v>
      </c>
      <c r="H62" s="177">
        <v>1.0067114093959733</v>
      </c>
      <c r="I62" s="162">
        <v>2</v>
      </c>
      <c r="J62" s="177">
        <v>0.43</v>
      </c>
      <c r="K62" s="177">
        <v>0.41946308724832215</v>
      </c>
      <c r="L62" s="182">
        <v>1.053691275167784E-2</v>
      </c>
    </row>
    <row r="63" spans="1:12" x14ac:dyDescent="0.4">
      <c r="A63" s="42" t="s">
        <v>115</v>
      </c>
      <c r="B63" s="399">
        <v>349</v>
      </c>
      <c r="C63" s="399">
        <v>281</v>
      </c>
      <c r="D63" s="194">
        <v>1.2419928825622777</v>
      </c>
      <c r="E63" s="137">
        <v>68</v>
      </c>
      <c r="F63" s="399">
        <v>606</v>
      </c>
      <c r="G63" s="399">
        <v>546</v>
      </c>
      <c r="H63" s="194">
        <v>1.1098901098901099</v>
      </c>
      <c r="I63" s="137">
        <v>60</v>
      </c>
      <c r="J63" s="194">
        <v>0.57590759075907594</v>
      </c>
      <c r="K63" s="194">
        <v>0.5146520146520146</v>
      </c>
      <c r="L63" s="193">
        <v>6.1255576107061338E-2</v>
      </c>
    </row>
    <row r="64" spans="1:12" x14ac:dyDescent="0.4">
      <c r="A64" s="136" t="s">
        <v>98</v>
      </c>
      <c r="B64" s="453"/>
      <c r="C64" s="453"/>
      <c r="D64" s="308"/>
      <c r="E64" s="309"/>
      <c r="F64" s="453"/>
      <c r="G64" s="453"/>
      <c r="H64" s="308"/>
      <c r="I64" s="309"/>
      <c r="J64" s="308"/>
      <c r="K64" s="308"/>
      <c r="L64" s="307"/>
    </row>
    <row r="65" spans="1:12" x14ac:dyDescent="0.4">
      <c r="A65" s="214" t="s">
        <v>114</v>
      </c>
      <c r="B65" s="445"/>
      <c r="C65" s="444"/>
      <c r="D65" s="285"/>
      <c r="E65" s="284"/>
      <c r="F65" s="445"/>
      <c r="G65" s="444"/>
      <c r="H65" s="285"/>
      <c r="I65" s="284"/>
      <c r="J65" s="283"/>
      <c r="K65" s="283"/>
      <c r="L65" s="282"/>
    </row>
    <row r="66" spans="1:12" x14ac:dyDescent="0.4">
      <c r="A66" s="55" t="s">
        <v>159</v>
      </c>
      <c r="B66" s="452"/>
      <c r="C66" s="451"/>
      <c r="D66" s="304"/>
      <c r="E66" s="303"/>
      <c r="F66" s="452"/>
      <c r="G66" s="451"/>
      <c r="H66" s="304"/>
      <c r="I66" s="303"/>
      <c r="J66" s="302"/>
      <c r="K66" s="302"/>
      <c r="L66" s="301"/>
    </row>
    <row r="67" spans="1:12" x14ac:dyDescent="0.4">
      <c r="A67" s="61" t="s">
        <v>97</v>
      </c>
      <c r="B67" s="450"/>
      <c r="C67" s="449"/>
      <c r="D67" s="298"/>
      <c r="E67" s="297"/>
      <c r="F67" s="450"/>
      <c r="G67" s="449"/>
      <c r="H67" s="298"/>
      <c r="I67" s="297"/>
      <c r="J67" s="296"/>
      <c r="K67" s="296"/>
      <c r="L67" s="295"/>
    </row>
    <row r="68" spans="1:12" x14ac:dyDescent="0.4">
      <c r="A68" s="61" t="s">
        <v>112</v>
      </c>
      <c r="B68" s="450"/>
      <c r="C68" s="449"/>
      <c r="D68" s="298"/>
      <c r="E68" s="297"/>
      <c r="F68" s="450"/>
      <c r="G68" s="449"/>
      <c r="H68" s="298"/>
      <c r="I68" s="297"/>
      <c r="J68" s="296"/>
      <c r="K68" s="296"/>
      <c r="L68" s="295"/>
    </row>
    <row r="69" spans="1:12" x14ac:dyDescent="0.4">
      <c r="A69" s="42" t="s">
        <v>96</v>
      </c>
      <c r="B69" s="448"/>
      <c r="C69" s="447"/>
      <c r="D69" s="298"/>
      <c r="E69" s="297"/>
      <c r="F69" s="448"/>
      <c r="G69" s="447"/>
      <c r="H69" s="298"/>
      <c r="I69" s="297">
        <f>+F69-G69</f>
        <v>0</v>
      </c>
      <c r="J69" s="296"/>
      <c r="K69" s="296"/>
      <c r="L69" s="295"/>
    </row>
    <row r="70" spans="1:12" x14ac:dyDescent="0.4">
      <c r="A70" s="136" t="s">
        <v>111</v>
      </c>
      <c r="B70" s="445"/>
      <c r="C70" s="444"/>
      <c r="D70" s="285"/>
      <c r="E70" s="284"/>
      <c r="F70" s="445"/>
      <c r="G70" s="444"/>
      <c r="H70" s="285"/>
      <c r="I70" s="284"/>
      <c r="J70" s="283"/>
      <c r="K70" s="283"/>
      <c r="L70" s="282"/>
    </row>
    <row r="71" spans="1:12" x14ac:dyDescent="0.4">
      <c r="A71" s="214" t="s">
        <v>110</v>
      </c>
      <c r="B71" s="446"/>
      <c r="C71" s="444"/>
      <c r="D71" s="285"/>
      <c r="E71" s="284"/>
      <c r="F71" s="445"/>
      <c r="G71" s="444"/>
      <c r="H71" s="285"/>
      <c r="I71" s="284"/>
      <c r="J71" s="283"/>
      <c r="K71" s="283"/>
      <c r="L71" s="282"/>
    </row>
    <row r="72" spans="1:12" x14ac:dyDescent="0.4">
      <c r="A72" s="33" t="s">
        <v>109</v>
      </c>
      <c r="C72" s="36"/>
      <c r="E72" s="88"/>
      <c r="G72" s="36"/>
      <c r="I72" s="88"/>
      <c r="K72" s="36"/>
    </row>
    <row r="73" spans="1:12" x14ac:dyDescent="0.4">
      <c r="A73" s="35" t="s">
        <v>108</v>
      </c>
      <c r="C73" s="36"/>
      <c r="E73" s="88"/>
      <c r="G73" s="36"/>
      <c r="I73" s="88"/>
      <c r="K73" s="36"/>
    </row>
    <row r="74" spans="1:12" s="33" customFormat="1" x14ac:dyDescent="0.4">
      <c r="A74" s="33" t="s">
        <v>107</v>
      </c>
      <c r="B74" s="34"/>
      <c r="C74" s="34"/>
      <c r="F74" s="34"/>
      <c r="G74" s="34"/>
      <c r="J74" s="34"/>
      <c r="K74" s="34"/>
    </row>
    <row r="75" spans="1:12" x14ac:dyDescent="0.4">
      <c r="A75" s="33" t="s">
        <v>95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2011年7月中旬航空旅客輸送実績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Normal="100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７月(下旬)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0" t="s">
        <v>94</v>
      </c>
      <c r="C2" s="770"/>
      <c r="D2" s="770"/>
      <c r="E2" s="771"/>
      <c r="F2" s="772" t="s">
        <v>155</v>
      </c>
      <c r="G2" s="770"/>
      <c r="H2" s="770"/>
      <c r="I2" s="771"/>
      <c r="J2" s="772" t="s">
        <v>154</v>
      </c>
      <c r="K2" s="770"/>
      <c r="L2" s="771"/>
    </row>
    <row r="3" spans="1:12" x14ac:dyDescent="0.4">
      <c r="A3" s="685"/>
      <c r="B3" s="690"/>
      <c r="C3" s="690"/>
      <c r="D3" s="690"/>
      <c r="E3" s="691"/>
      <c r="F3" s="689"/>
      <c r="G3" s="690"/>
      <c r="H3" s="690"/>
      <c r="I3" s="691"/>
      <c r="J3" s="689"/>
      <c r="K3" s="690"/>
      <c r="L3" s="691"/>
    </row>
    <row r="4" spans="1:12" x14ac:dyDescent="0.4">
      <c r="A4" s="685"/>
      <c r="B4" s="686" t="s">
        <v>210</v>
      </c>
      <c r="C4" s="687" t="s">
        <v>209</v>
      </c>
      <c r="D4" s="692" t="s">
        <v>93</v>
      </c>
      <c r="E4" s="692"/>
      <c r="F4" s="693" t="str">
        <f>+B4</f>
        <v>(11'7/21～31)</v>
      </c>
      <c r="G4" s="693" t="str">
        <f>+C4</f>
        <v>(10'7/21～31)</v>
      </c>
      <c r="H4" s="692" t="s">
        <v>93</v>
      </c>
      <c r="I4" s="692"/>
      <c r="J4" s="693" t="str">
        <f>+B4</f>
        <v>(11'7/21～31)</v>
      </c>
      <c r="K4" s="693" t="str">
        <f>+C4</f>
        <v>(10'7/21～31)</v>
      </c>
      <c r="L4" s="694" t="s">
        <v>91</v>
      </c>
    </row>
    <row r="5" spans="1:12" s="107" customFormat="1" x14ac:dyDescent="0.4">
      <c r="A5" s="685"/>
      <c r="B5" s="686"/>
      <c r="C5" s="688"/>
      <c r="D5" s="248" t="s">
        <v>92</v>
      </c>
      <c r="E5" s="496" t="s">
        <v>91</v>
      </c>
      <c r="F5" s="693"/>
      <c r="G5" s="693"/>
      <c r="H5" s="248" t="s">
        <v>92</v>
      </c>
      <c r="I5" s="248" t="s">
        <v>91</v>
      </c>
      <c r="J5" s="693"/>
      <c r="K5" s="693"/>
      <c r="L5" s="695"/>
    </row>
    <row r="6" spans="1:12" s="80" customFormat="1" x14ac:dyDescent="0.4">
      <c r="A6" s="136" t="s">
        <v>151</v>
      </c>
      <c r="B6" s="389">
        <f>+B7+B39+B64</f>
        <v>191294</v>
      </c>
      <c r="C6" s="388">
        <f>+C7+C39+C64</f>
        <v>211599</v>
      </c>
      <c r="D6" s="168">
        <f>+B6/C6</f>
        <v>0.90404018922584706</v>
      </c>
      <c r="E6" s="169">
        <f>+B6-C6</f>
        <v>-20305</v>
      </c>
      <c r="F6" s="389">
        <f>+F7+F39+F64</f>
        <v>243826</v>
      </c>
      <c r="G6" s="388">
        <f>+G7+G39+G64</f>
        <v>258171</v>
      </c>
      <c r="H6" s="168">
        <f>+F6/G6</f>
        <v>0.94443605207401293</v>
      </c>
      <c r="I6" s="169">
        <f>+F6-G6</f>
        <v>-14345</v>
      </c>
      <c r="J6" s="168">
        <f t="shared" ref="J6:K8" si="0">+B6/F6</f>
        <v>0.78455127837064131</v>
      </c>
      <c r="K6" s="168">
        <f t="shared" si="0"/>
        <v>0.81960793427611933</v>
      </c>
      <c r="L6" s="184">
        <f>+J6-K6</f>
        <v>-3.5056655905478018E-2</v>
      </c>
    </row>
    <row r="7" spans="1:12" s="80" customFormat="1" x14ac:dyDescent="0.4">
      <c r="A7" s="136" t="s">
        <v>90</v>
      </c>
      <c r="B7" s="490">
        <f>+B8+B18+B36</f>
        <v>87096</v>
      </c>
      <c r="C7" s="388">
        <f>+C8+C18+C36</f>
        <v>101434</v>
      </c>
      <c r="D7" s="168">
        <f>+B7/C7</f>
        <v>0.85864700199144273</v>
      </c>
      <c r="E7" s="169">
        <f>+B7-C7</f>
        <v>-14338</v>
      </c>
      <c r="F7" s="389">
        <f>+F8+F18+F36</f>
        <v>106944</v>
      </c>
      <c r="G7" s="388">
        <f>+G8+G18+G36</f>
        <v>123782</v>
      </c>
      <c r="H7" s="168">
        <f>+F7/G7</f>
        <v>0.86397052883294823</v>
      </c>
      <c r="I7" s="340">
        <f>+F7-G7</f>
        <v>-16838</v>
      </c>
      <c r="J7" s="168">
        <f t="shared" si="0"/>
        <v>0.8144075403949731</v>
      </c>
      <c r="K7" s="168">
        <f t="shared" si="0"/>
        <v>0.81945678693186408</v>
      </c>
      <c r="L7" s="184">
        <f>+J7-K7</f>
        <v>-5.0492465368909834E-3</v>
      </c>
    </row>
    <row r="8" spans="1:12" x14ac:dyDescent="0.4">
      <c r="A8" s="160" t="s">
        <v>150</v>
      </c>
      <c r="B8" s="477">
        <f>SUM(B9:B17)</f>
        <v>64444</v>
      </c>
      <c r="C8" s="418">
        <f>SUM(C9:C17)</f>
        <v>87057</v>
      </c>
      <c r="D8" s="181">
        <f>+B8/C8</f>
        <v>0.74025064038503507</v>
      </c>
      <c r="E8" s="191">
        <f>+B8-C8</f>
        <v>-22613</v>
      </c>
      <c r="F8" s="419">
        <f>SUM(F9:F17)</f>
        <v>76400</v>
      </c>
      <c r="G8" s="418">
        <f>SUM(G9:G17)</f>
        <v>105510</v>
      </c>
      <c r="H8" s="181">
        <f>+F8/G8</f>
        <v>0.7241019808548953</v>
      </c>
      <c r="I8" s="191">
        <f>+F8-G8</f>
        <v>-29110</v>
      </c>
      <c r="J8" s="181">
        <f t="shared" si="0"/>
        <v>0.84350785340314138</v>
      </c>
      <c r="K8" s="181">
        <f t="shared" si="0"/>
        <v>0.8251066249644583</v>
      </c>
      <c r="L8" s="180">
        <f>+J8-K8</f>
        <v>1.8401228438683082E-2</v>
      </c>
    </row>
    <row r="9" spans="1:12" x14ac:dyDescent="0.4">
      <c r="A9" s="48" t="s">
        <v>86</v>
      </c>
      <c r="B9" s="492">
        <v>48186</v>
      </c>
      <c r="C9" s="422">
        <v>52619</v>
      </c>
      <c r="D9" s="175">
        <v>0.91575286493471941</v>
      </c>
      <c r="E9" s="188">
        <v>-4433</v>
      </c>
      <c r="F9" s="491">
        <v>53377</v>
      </c>
      <c r="G9" s="458">
        <v>63649</v>
      </c>
      <c r="H9" s="175">
        <v>0.83861490361199709</v>
      </c>
      <c r="I9" s="188">
        <v>-10272</v>
      </c>
      <c r="J9" s="175">
        <v>0.90274837476815861</v>
      </c>
      <c r="K9" s="175">
        <v>0.8267058398403746</v>
      </c>
      <c r="L9" s="174">
        <v>7.6042534927784011E-2</v>
      </c>
    </row>
    <row r="10" spans="1:12" x14ac:dyDescent="0.4">
      <c r="A10" s="49" t="s">
        <v>89</v>
      </c>
      <c r="B10" s="492">
        <v>7639</v>
      </c>
      <c r="C10" s="422">
        <v>7447</v>
      </c>
      <c r="D10" s="177">
        <v>1.0257821941721499</v>
      </c>
      <c r="E10" s="187">
        <v>192</v>
      </c>
      <c r="F10" s="491">
        <v>8371</v>
      </c>
      <c r="G10" s="458">
        <v>8371</v>
      </c>
      <c r="H10" s="177">
        <v>1</v>
      </c>
      <c r="I10" s="187">
        <v>0</v>
      </c>
      <c r="J10" s="177">
        <v>0.91255525026878515</v>
      </c>
      <c r="K10" s="177">
        <v>0.88961892247043362</v>
      </c>
      <c r="L10" s="182">
        <v>2.293632779835153E-2</v>
      </c>
    </row>
    <row r="11" spans="1:12" x14ac:dyDescent="0.4">
      <c r="A11" s="49" t="s">
        <v>124</v>
      </c>
      <c r="B11" s="492">
        <v>7502</v>
      </c>
      <c r="C11" s="422">
        <v>10028</v>
      </c>
      <c r="D11" s="177">
        <v>0.74810530514559237</v>
      </c>
      <c r="E11" s="187">
        <v>-2526</v>
      </c>
      <c r="F11" s="491">
        <v>13057</v>
      </c>
      <c r="G11" s="458">
        <v>12666</v>
      </c>
      <c r="H11" s="177">
        <v>1.0308700457918838</v>
      </c>
      <c r="I11" s="187">
        <v>391</v>
      </c>
      <c r="J11" s="177">
        <v>0.5745577085088458</v>
      </c>
      <c r="K11" s="177">
        <v>0.79172588030948998</v>
      </c>
      <c r="L11" s="182">
        <v>-0.21716817180064418</v>
      </c>
    </row>
    <row r="12" spans="1:12" x14ac:dyDescent="0.4">
      <c r="A12" s="49" t="s">
        <v>84</v>
      </c>
      <c r="B12" s="492">
        <v>0</v>
      </c>
      <c r="C12" s="422">
        <v>7121</v>
      </c>
      <c r="D12" s="177">
        <v>0</v>
      </c>
      <c r="E12" s="187">
        <v>-7121</v>
      </c>
      <c r="F12" s="491">
        <v>0</v>
      </c>
      <c r="G12" s="458">
        <v>9296</v>
      </c>
      <c r="H12" s="177">
        <v>0</v>
      </c>
      <c r="I12" s="187">
        <v>-9296</v>
      </c>
      <c r="J12" s="177" t="e">
        <v>#DIV/0!</v>
      </c>
      <c r="K12" s="177">
        <v>0.76602839931153188</v>
      </c>
      <c r="L12" s="182" t="e">
        <v>#DIV/0!</v>
      </c>
    </row>
    <row r="13" spans="1:12" x14ac:dyDescent="0.4">
      <c r="A13" s="49" t="s">
        <v>85</v>
      </c>
      <c r="B13" s="492">
        <v>0</v>
      </c>
      <c r="C13" s="422">
        <v>8613</v>
      </c>
      <c r="D13" s="177">
        <v>0</v>
      </c>
      <c r="E13" s="187">
        <v>-8613</v>
      </c>
      <c r="F13" s="491">
        <v>0</v>
      </c>
      <c r="G13" s="458">
        <v>9955</v>
      </c>
      <c r="H13" s="177">
        <v>0</v>
      </c>
      <c r="I13" s="187">
        <v>-9955</v>
      </c>
      <c r="J13" s="177" t="e">
        <v>#DIV/0!</v>
      </c>
      <c r="K13" s="177">
        <v>0.86519337016574582</v>
      </c>
      <c r="L13" s="182" t="e">
        <v>#DIV/0!</v>
      </c>
    </row>
    <row r="14" spans="1:12" x14ac:dyDescent="0.4">
      <c r="A14" s="55" t="s">
        <v>149</v>
      </c>
      <c r="B14" s="494">
        <v>1117</v>
      </c>
      <c r="C14" s="461">
        <v>1229</v>
      </c>
      <c r="D14" s="171">
        <v>0.90886899918633035</v>
      </c>
      <c r="E14" s="197">
        <v>-112</v>
      </c>
      <c r="F14" s="485">
        <v>1595</v>
      </c>
      <c r="G14" s="457">
        <v>1573</v>
      </c>
      <c r="H14" s="171">
        <v>1.013986013986014</v>
      </c>
      <c r="I14" s="197">
        <v>22</v>
      </c>
      <c r="J14" s="171">
        <v>0.7003134796238244</v>
      </c>
      <c r="K14" s="171">
        <v>0.78130959949141765</v>
      </c>
      <c r="L14" s="170">
        <v>-8.0996119867593253E-2</v>
      </c>
    </row>
    <row r="15" spans="1:12" x14ac:dyDescent="0.4">
      <c r="A15" s="49" t="s">
        <v>148</v>
      </c>
      <c r="B15" s="495">
        <v>0</v>
      </c>
      <c r="C15" s="421">
        <v>0</v>
      </c>
      <c r="D15" s="44" t="e">
        <v>#DIV/0!</v>
      </c>
      <c r="E15" s="68">
        <v>0</v>
      </c>
      <c r="F15" s="483">
        <v>0</v>
      </c>
      <c r="G15" s="456">
        <v>0</v>
      </c>
      <c r="H15" s="177" t="e">
        <v>#DIV/0!</v>
      </c>
      <c r="I15" s="187">
        <v>0</v>
      </c>
      <c r="J15" s="177" t="e">
        <v>#DIV/0!</v>
      </c>
      <c r="K15" s="177" t="e">
        <v>#DIV/0!</v>
      </c>
      <c r="L15" s="182" t="e">
        <v>#DIV/0!</v>
      </c>
    </row>
    <row r="16" spans="1:12" s="33" customFormat="1" x14ac:dyDescent="0.4">
      <c r="A16" s="61" t="s">
        <v>147</v>
      </c>
      <c r="B16" s="492">
        <v>0</v>
      </c>
      <c r="C16" s="422">
        <v>0</v>
      </c>
      <c r="D16" s="177" t="e">
        <v>#DIV/0!</v>
      </c>
      <c r="E16" s="187">
        <v>0</v>
      </c>
      <c r="F16" s="491">
        <v>0</v>
      </c>
      <c r="G16" s="458">
        <v>0</v>
      </c>
      <c r="H16" s="44" t="e">
        <v>#DIV/0!</v>
      </c>
      <c r="I16" s="68">
        <v>0</v>
      </c>
      <c r="J16" s="44" t="e">
        <v>#DIV/0!</v>
      </c>
      <c r="K16" s="44" t="e">
        <v>#DIV/0!</v>
      </c>
      <c r="L16" s="43" t="e">
        <v>#DIV/0!</v>
      </c>
    </row>
    <row r="17" spans="1:12" x14ac:dyDescent="0.4">
      <c r="A17" s="61" t="s">
        <v>146</v>
      </c>
      <c r="B17" s="481">
        <v>0</v>
      </c>
      <c r="C17" s="420">
        <v>0</v>
      </c>
      <c r="D17" s="171" t="e">
        <v>#DIV/0!</v>
      </c>
      <c r="E17" s="161">
        <v>0</v>
      </c>
      <c r="F17" s="481">
        <v>0</v>
      </c>
      <c r="G17" s="455">
        <v>0</v>
      </c>
      <c r="H17" s="58" t="e">
        <v>#DIV/0!</v>
      </c>
      <c r="I17" s="75">
        <v>0</v>
      </c>
      <c r="J17" s="171" t="e">
        <v>#DIV/0!</v>
      </c>
      <c r="K17" s="179"/>
      <c r="L17" s="233"/>
    </row>
    <row r="18" spans="1:12" x14ac:dyDescent="0.4">
      <c r="A18" s="160" t="s">
        <v>145</v>
      </c>
      <c r="B18" s="477">
        <f>SUM(B19:B35)</f>
        <v>21837</v>
      </c>
      <c r="C18" s="476">
        <f>SUM(C19:C35)</f>
        <v>13496</v>
      </c>
      <c r="D18" s="181">
        <f>+B18/C18</f>
        <v>1.6180349733254298</v>
      </c>
      <c r="E18" s="191">
        <f>+B18-C18</f>
        <v>8341</v>
      </c>
      <c r="F18" s="419">
        <f>SUM(F19:F35)</f>
        <v>29015</v>
      </c>
      <c r="G18" s="418">
        <f>SUM(G19:G35)</f>
        <v>16474</v>
      </c>
      <c r="H18" s="181">
        <f>+F18/G18</f>
        <v>1.7612601675367245</v>
      </c>
      <c r="I18" s="191">
        <f>+F18-G18</f>
        <v>12541</v>
      </c>
      <c r="J18" s="181">
        <f>+B18/F18</f>
        <v>0.75261071859383077</v>
      </c>
      <c r="K18" s="181">
        <f>+C18/G18</f>
        <v>0.81923030229452476</v>
      </c>
      <c r="L18" s="180">
        <f>+J18-K18</f>
        <v>-6.6619583700693985E-2</v>
      </c>
    </row>
    <row r="19" spans="1:12" x14ac:dyDescent="0.4">
      <c r="A19" s="48" t="s">
        <v>144</v>
      </c>
      <c r="B19" s="492">
        <v>0</v>
      </c>
      <c r="C19" s="422">
        <v>0</v>
      </c>
      <c r="D19" s="175" t="e">
        <v>#DIV/0!</v>
      </c>
      <c r="E19" s="188">
        <v>0</v>
      </c>
      <c r="F19" s="491">
        <v>0</v>
      </c>
      <c r="G19" s="458">
        <v>0</v>
      </c>
      <c r="H19" s="175" t="e">
        <v>#DIV/0!</v>
      </c>
      <c r="I19" s="188">
        <v>0</v>
      </c>
      <c r="J19" s="175" t="e">
        <v>#DIV/0!</v>
      </c>
      <c r="K19" s="175" t="e">
        <v>#DIV/0!</v>
      </c>
      <c r="L19" s="174" t="e">
        <v>#DIV/0!</v>
      </c>
    </row>
    <row r="20" spans="1:12" x14ac:dyDescent="0.4">
      <c r="A20" s="49" t="s">
        <v>124</v>
      </c>
      <c r="B20" s="492">
        <v>0</v>
      </c>
      <c r="C20" s="422">
        <v>0</v>
      </c>
      <c r="D20" s="177" t="e">
        <v>#DIV/0!</v>
      </c>
      <c r="E20" s="187">
        <v>0</v>
      </c>
      <c r="F20" s="491">
        <v>0</v>
      </c>
      <c r="G20" s="458">
        <v>0</v>
      </c>
      <c r="H20" s="177" t="e">
        <v>#DIV/0!</v>
      </c>
      <c r="I20" s="187">
        <v>0</v>
      </c>
      <c r="J20" s="177" t="e">
        <v>#DIV/0!</v>
      </c>
      <c r="K20" s="177" t="e">
        <v>#DIV/0!</v>
      </c>
      <c r="L20" s="182" t="e">
        <v>#DIV/0!</v>
      </c>
    </row>
    <row r="21" spans="1:12" x14ac:dyDescent="0.4">
      <c r="A21" s="49" t="s">
        <v>113</v>
      </c>
      <c r="B21" s="492">
        <v>7095</v>
      </c>
      <c r="C21" s="422">
        <v>1093</v>
      </c>
      <c r="D21" s="177">
        <v>6.491308325709058</v>
      </c>
      <c r="E21" s="187">
        <v>6002</v>
      </c>
      <c r="F21" s="491">
        <v>11210</v>
      </c>
      <c r="G21" s="458">
        <v>1595</v>
      </c>
      <c r="H21" s="177">
        <v>7.0282131661442007</v>
      </c>
      <c r="I21" s="187">
        <v>9615</v>
      </c>
      <c r="J21" s="177">
        <v>0.63291703835860835</v>
      </c>
      <c r="K21" s="177">
        <v>0.68526645768025074</v>
      </c>
      <c r="L21" s="182">
        <v>-5.2349419321642388E-2</v>
      </c>
    </row>
    <row r="22" spans="1:12" x14ac:dyDescent="0.4">
      <c r="A22" s="49" t="s">
        <v>143</v>
      </c>
      <c r="B22" s="492">
        <v>1602</v>
      </c>
      <c r="C22" s="422">
        <v>1512</v>
      </c>
      <c r="D22" s="177">
        <v>1.0595238095238095</v>
      </c>
      <c r="E22" s="187">
        <v>90</v>
      </c>
      <c r="F22" s="491">
        <v>1645</v>
      </c>
      <c r="G22" s="458">
        <v>1620</v>
      </c>
      <c r="H22" s="177">
        <v>1.0154320987654322</v>
      </c>
      <c r="I22" s="187">
        <v>25</v>
      </c>
      <c r="J22" s="177">
        <v>0.97386018237082062</v>
      </c>
      <c r="K22" s="177">
        <v>0.93333333333333335</v>
      </c>
      <c r="L22" s="182">
        <v>4.0526849037487267E-2</v>
      </c>
    </row>
    <row r="23" spans="1:12" x14ac:dyDescent="0.4">
      <c r="A23" s="49" t="s">
        <v>142</v>
      </c>
      <c r="B23" s="492">
        <v>1528</v>
      </c>
      <c r="C23" s="422">
        <v>2491</v>
      </c>
      <c r="D23" s="171">
        <v>0.61340826977117624</v>
      </c>
      <c r="E23" s="197">
        <v>-963</v>
      </c>
      <c r="F23" s="491">
        <v>1615</v>
      </c>
      <c r="G23" s="458">
        <v>2871</v>
      </c>
      <c r="H23" s="171">
        <v>0.5625217694183211</v>
      </c>
      <c r="I23" s="197">
        <v>-1256</v>
      </c>
      <c r="J23" s="171">
        <v>0.94613003095975234</v>
      </c>
      <c r="K23" s="171">
        <v>0.86764193660745381</v>
      </c>
      <c r="L23" s="170">
        <v>7.8488094352298532E-2</v>
      </c>
    </row>
    <row r="24" spans="1:12" x14ac:dyDescent="0.4">
      <c r="A24" s="61" t="s">
        <v>141</v>
      </c>
      <c r="B24" s="492">
        <v>765</v>
      </c>
      <c r="C24" s="422">
        <v>949</v>
      </c>
      <c r="D24" s="177">
        <v>0.80611169652265546</v>
      </c>
      <c r="E24" s="187">
        <v>-184</v>
      </c>
      <c r="F24" s="491">
        <v>1610</v>
      </c>
      <c r="G24" s="458">
        <v>1630</v>
      </c>
      <c r="H24" s="177">
        <v>0.98773006134969321</v>
      </c>
      <c r="I24" s="187">
        <v>-20</v>
      </c>
      <c r="J24" s="177">
        <v>0.4751552795031056</v>
      </c>
      <c r="K24" s="177">
        <v>0.58220858895705518</v>
      </c>
      <c r="L24" s="182">
        <v>-0.10705330945394959</v>
      </c>
    </row>
    <row r="25" spans="1:12" x14ac:dyDescent="0.4">
      <c r="A25" s="61" t="s">
        <v>140</v>
      </c>
      <c r="B25" s="492">
        <v>1471</v>
      </c>
      <c r="C25" s="422">
        <v>1518</v>
      </c>
      <c r="D25" s="177">
        <v>0.96903820816864294</v>
      </c>
      <c r="E25" s="187">
        <v>-47</v>
      </c>
      <c r="F25" s="491">
        <v>1645</v>
      </c>
      <c r="G25" s="458">
        <v>1646</v>
      </c>
      <c r="H25" s="177">
        <v>0.99939246658566216</v>
      </c>
      <c r="I25" s="187">
        <v>-1</v>
      </c>
      <c r="J25" s="177">
        <v>0.89422492401215803</v>
      </c>
      <c r="K25" s="177">
        <v>0.92223572296476308</v>
      </c>
      <c r="L25" s="182">
        <v>-2.8010798952605054E-2</v>
      </c>
    </row>
    <row r="26" spans="1:12" x14ac:dyDescent="0.4">
      <c r="A26" s="49" t="s">
        <v>139</v>
      </c>
      <c r="B26" s="492">
        <v>0</v>
      </c>
      <c r="C26" s="422">
        <v>0</v>
      </c>
      <c r="D26" s="177" t="e">
        <v>#DIV/0!</v>
      </c>
      <c r="E26" s="187">
        <v>0</v>
      </c>
      <c r="F26" s="491">
        <v>0</v>
      </c>
      <c r="G26" s="458">
        <v>0</v>
      </c>
      <c r="H26" s="177" t="e">
        <v>#DIV/0!</v>
      </c>
      <c r="I26" s="187">
        <v>0</v>
      </c>
      <c r="J26" s="177" t="e">
        <v>#DIV/0!</v>
      </c>
      <c r="K26" s="177" t="e">
        <v>#DIV/0!</v>
      </c>
      <c r="L26" s="182" t="e">
        <v>#DIV/0!</v>
      </c>
    </row>
    <row r="27" spans="1:12" x14ac:dyDescent="0.4">
      <c r="A27" s="49" t="s">
        <v>138</v>
      </c>
      <c r="B27" s="492">
        <v>1353</v>
      </c>
      <c r="C27" s="422">
        <v>1332</v>
      </c>
      <c r="D27" s="177">
        <v>1.0157657657657657</v>
      </c>
      <c r="E27" s="187">
        <v>21</v>
      </c>
      <c r="F27" s="491">
        <v>1650</v>
      </c>
      <c r="G27" s="458">
        <v>1632</v>
      </c>
      <c r="H27" s="177">
        <v>1.0110294117647058</v>
      </c>
      <c r="I27" s="187">
        <v>18</v>
      </c>
      <c r="J27" s="177">
        <v>0.82</v>
      </c>
      <c r="K27" s="177">
        <v>0.81617647058823528</v>
      </c>
      <c r="L27" s="182">
        <v>3.8235294117646701E-3</v>
      </c>
    </row>
    <row r="28" spans="1:12" x14ac:dyDescent="0.4">
      <c r="A28" s="49" t="s">
        <v>137</v>
      </c>
      <c r="B28" s="492">
        <v>0</v>
      </c>
      <c r="C28" s="422">
        <v>1211</v>
      </c>
      <c r="D28" s="171">
        <v>0</v>
      </c>
      <c r="E28" s="197">
        <v>-1211</v>
      </c>
      <c r="F28" s="491">
        <v>0</v>
      </c>
      <c r="G28" s="395">
        <v>1615</v>
      </c>
      <c r="H28" s="171">
        <v>0</v>
      </c>
      <c r="I28" s="197">
        <v>-1615</v>
      </c>
      <c r="J28" s="171" t="e">
        <v>#DIV/0!</v>
      </c>
      <c r="K28" s="171">
        <v>0.74984520123839005</v>
      </c>
      <c r="L28" s="170" t="e">
        <v>#DIV/0!</v>
      </c>
    </row>
    <row r="29" spans="1:12" x14ac:dyDescent="0.4">
      <c r="A29" s="61" t="s">
        <v>136</v>
      </c>
      <c r="B29" s="492">
        <v>0</v>
      </c>
      <c r="C29" s="422">
        <v>0</v>
      </c>
      <c r="D29" s="177" t="e">
        <v>#DIV/0!</v>
      </c>
      <c r="E29" s="187">
        <v>0</v>
      </c>
      <c r="F29" s="491">
        <v>0</v>
      </c>
      <c r="G29" s="395">
        <v>0</v>
      </c>
      <c r="H29" s="177" t="e">
        <v>#DIV/0!</v>
      </c>
      <c r="I29" s="187">
        <v>0</v>
      </c>
      <c r="J29" s="177" t="e">
        <v>#DIV/0!</v>
      </c>
      <c r="K29" s="177" t="e">
        <v>#DIV/0!</v>
      </c>
      <c r="L29" s="182" t="e">
        <v>#DIV/0!</v>
      </c>
    </row>
    <row r="30" spans="1:12" x14ac:dyDescent="0.4">
      <c r="A30" s="49" t="s">
        <v>135</v>
      </c>
      <c r="B30" s="492">
        <v>1448</v>
      </c>
      <c r="C30" s="422">
        <v>1403</v>
      </c>
      <c r="D30" s="177">
        <v>1.0320741268709908</v>
      </c>
      <c r="E30" s="187">
        <v>45</v>
      </c>
      <c r="F30" s="491">
        <v>1610</v>
      </c>
      <c r="G30" s="395">
        <v>1650</v>
      </c>
      <c r="H30" s="177">
        <v>0.97575757575757571</v>
      </c>
      <c r="I30" s="187">
        <v>-40</v>
      </c>
      <c r="J30" s="177">
        <v>0.89937888198757765</v>
      </c>
      <c r="K30" s="177">
        <v>0.85030303030303034</v>
      </c>
      <c r="L30" s="182">
        <v>4.9075851684547311E-2</v>
      </c>
    </row>
    <row r="31" spans="1:12" x14ac:dyDescent="0.4">
      <c r="A31" s="61" t="s">
        <v>134</v>
      </c>
      <c r="B31" s="492">
        <v>0</v>
      </c>
      <c r="C31" s="422">
        <v>0</v>
      </c>
      <c r="D31" s="171" t="e">
        <v>#DIV/0!</v>
      </c>
      <c r="E31" s="197">
        <v>0</v>
      </c>
      <c r="F31" s="491">
        <v>0</v>
      </c>
      <c r="G31" s="458">
        <v>0</v>
      </c>
      <c r="H31" s="171" t="e">
        <v>#DIV/0!</v>
      </c>
      <c r="I31" s="197">
        <v>0</v>
      </c>
      <c r="J31" s="171" t="e">
        <v>#DIV/0!</v>
      </c>
      <c r="K31" s="171" t="e">
        <v>#DIV/0!</v>
      </c>
      <c r="L31" s="170" t="e">
        <v>#DIV/0!</v>
      </c>
    </row>
    <row r="32" spans="1:12" x14ac:dyDescent="0.4">
      <c r="A32" s="61" t="s">
        <v>133</v>
      </c>
      <c r="B32" s="494">
        <v>1280</v>
      </c>
      <c r="C32" s="461">
        <v>1987</v>
      </c>
      <c r="D32" s="171">
        <v>0.64418721690991443</v>
      </c>
      <c r="E32" s="197">
        <v>-707</v>
      </c>
      <c r="F32" s="491">
        <v>1620</v>
      </c>
      <c r="G32" s="457">
        <v>2215</v>
      </c>
      <c r="H32" s="171">
        <v>0.73137697516930023</v>
      </c>
      <c r="I32" s="197">
        <v>-595</v>
      </c>
      <c r="J32" s="171">
        <v>0.79012345679012341</v>
      </c>
      <c r="K32" s="171">
        <v>0.89706546275395038</v>
      </c>
      <c r="L32" s="170">
        <v>-0.10694200596382697</v>
      </c>
    </row>
    <row r="33" spans="1:12" x14ac:dyDescent="0.4">
      <c r="A33" s="49" t="s">
        <v>132</v>
      </c>
      <c r="B33" s="495">
        <v>0</v>
      </c>
      <c r="C33" s="421">
        <v>0</v>
      </c>
      <c r="D33" s="177" t="e">
        <v>#DIV/0!</v>
      </c>
      <c r="E33" s="187">
        <v>0</v>
      </c>
      <c r="F33" s="491">
        <v>0</v>
      </c>
      <c r="G33" s="456">
        <v>0</v>
      </c>
      <c r="H33" s="177" t="e">
        <v>#DIV/0!</v>
      </c>
      <c r="I33" s="187">
        <v>0</v>
      </c>
      <c r="J33" s="177" t="e">
        <v>#DIV/0!</v>
      </c>
      <c r="K33" s="177" t="e">
        <v>#DIV/0!</v>
      </c>
      <c r="L33" s="182" t="e">
        <v>#DIV/0!</v>
      </c>
    </row>
    <row r="34" spans="1:12" x14ac:dyDescent="0.4">
      <c r="A34" s="61" t="s">
        <v>88</v>
      </c>
      <c r="B34" s="494">
        <v>0</v>
      </c>
      <c r="C34" s="461">
        <v>0</v>
      </c>
      <c r="D34" s="171" t="e">
        <v>#DIV/0!</v>
      </c>
      <c r="E34" s="197">
        <v>0</v>
      </c>
      <c r="F34" s="485">
        <v>0</v>
      </c>
      <c r="G34" s="457">
        <v>0</v>
      </c>
      <c r="H34" s="171" t="e">
        <v>#DIV/0!</v>
      </c>
      <c r="I34" s="197">
        <v>0</v>
      </c>
      <c r="J34" s="171" t="e">
        <v>#DIV/0!</v>
      </c>
      <c r="K34" s="171" t="e">
        <v>#DIV/0!</v>
      </c>
      <c r="L34" s="170" t="e">
        <v>#DIV/0!</v>
      </c>
    </row>
    <row r="35" spans="1:12" x14ac:dyDescent="0.4">
      <c r="A35" s="42" t="s">
        <v>131</v>
      </c>
      <c r="B35" s="493">
        <v>5295</v>
      </c>
      <c r="C35" s="460">
        <v>0</v>
      </c>
      <c r="D35" s="194" t="e">
        <v>#DIV/0!</v>
      </c>
      <c r="E35" s="195">
        <v>5295</v>
      </c>
      <c r="F35" s="479">
        <v>6410</v>
      </c>
      <c r="G35" s="454">
        <v>0</v>
      </c>
      <c r="H35" s="194" t="e">
        <v>#DIV/0!</v>
      </c>
      <c r="I35" s="195">
        <v>6410</v>
      </c>
      <c r="J35" s="194">
        <v>0.82605304212168484</v>
      </c>
      <c r="K35" s="194" t="e">
        <v>#DIV/0!</v>
      </c>
      <c r="L35" s="193" t="e">
        <v>#DIV/0!</v>
      </c>
    </row>
    <row r="36" spans="1:12" x14ac:dyDescent="0.4">
      <c r="A36" s="160" t="s">
        <v>130</v>
      </c>
      <c r="B36" s="477">
        <f>SUM(B37:B38)</f>
        <v>815</v>
      </c>
      <c r="C36" s="418">
        <f>SUM(C37:C38)</f>
        <v>881</v>
      </c>
      <c r="D36" s="181">
        <f>+B36/C36</f>
        <v>0.92508513053348462</v>
      </c>
      <c r="E36" s="191">
        <f>+B36-C36</f>
        <v>-66</v>
      </c>
      <c r="F36" s="419">
        <f>SUM(F37:F38)</f>
        <v>1529</v>
      </c>
      <c r="G36" s="418">
        <f>SUM(G37:G38)</f>
        <v>1798</v>
      </c>
      <c r="H36" s="181">
        <f>+F36/G36</f>
        <v>0.85038932146829815</v>
      </c>
      <c r="I36" s="191">
        <f>+F36-G36</f>
        <v>-269</v>
      </c>
      <c r="J36" s="181">
        <f>+B36/F36</f>
        <v>0.53302812295618052</v>
      </c>
      <c r="K36" s="181">
        <f>+C36/G36</f>
        <v>0.4899888765294772</v>
      </c>
      <c r="L36" s="180">
        <f>+J36-K36</f>
        <v>4.3039246426703315E-2</v>
      </c>
    </row>
    <row r="37" spans="1:12" x14ac:dyDescent="0.4">
      <c r="A37" s="48" t="s">
        <v>129</v>
      </c>
      <c r="B37" s="492">
        <v>582</v>
      </c>
      <c r="C37" s="422">
        <v>655</v>
      </c>
      <c r="D37" s="175">
        <v>0.88854961832061063</v>
      </c>
      <c r="E37" s="188">
        <v>-73</v>
      </c>
      <c r="F37" s="491">
        <v>1100</v>
      </c>
      <c r="G37" s="458">
        <v>1369</v>
      </c>
      <c r="H37" s="175">
        <v>0.80350620891161428</v>
      </c>
      <c r="I37" s="188">
        <v>-269</v>
      </c>
      <c r="J37" s="175">
        <v>0.52909090909090906</v>
      </c>
      <c r="K37" s="175">
        <v>0.47845142439737032</v>
      </c>
      <c r="L37" s="174">
        <v>5.0639484693538739E-2</v>
      </c>
    </row>
    <row r="38" spans="1:12" x14ac:dyDescent="0.4">
      <c r="A38" s="49" t="s">
        <v>128</v>
      </c>
      <c r="B38" s="492">
        <v>233</v>
      </c>
      <c r="C38" s="422">
        <v>226</v>
      </c>
      <c r="D38" s="177">
        <v>1.0309734513274336</v>
      </c>
      <c r="E38" s="187">
        <v>7</v>
      </c>
      <c r="F38" s="491">
        <v>429</v>
      </c>
      <c r="G38" s="458">
        <v>429</v>
      </c>
      <c r="H38" s="177">
        <v>1</v>
      </c>
      <c r="I38" s="187">
        <v>0</v>
      </c>
      <c r="J38" s="177">
        <v>0.54312354312354316</v>
      </c>
      <c r="K38" s="177">
        <v>0.52680652680652684</v>
      </c>
      <c r="L38" s="182">
        <v>1.631701631701632E-2</v>
      </c>
    </row>
    <row r="39" spans="1:12" s="80" customFormat="1" x14ac:dyDescent="0.4">
      <c r="A39" s="136" t="s">
        <v>87</v>
      </c>
      <c r="B39" s="416">
        <f>B40+B59</f>
        <v>104198</v>
      </c>
      <c r="C39" s="415">
        <f>C40+C59</f>
        <v>110165</v>
      </c>
      <c r="D39" s="168">
        <f>+B39/C39</f>
        <v>0.94583579176689514</v>
      </c>
      <c r="E39" s="169">
        <f>+B39-C39</f>
        <v>-5967</v>
      </c>
      <c r="F39" s="416">
        <f>F40+F59</f>
        <v>136882</v>
      </c>
      <c r="G39" s="415">
        <f>G40+G59</f>
        <v>134389</v>
      </c>
      <c r="H39" s="168">
        <f>+F39/G39</f>
        <v>1.0185506254232117</v>
      </c>
      <c r="I39" s="169">
        <f>+F39-G39</f>
        <v>2493</v>
      </c>
      <c r="J39" s="168">
        <f>+B39/F39</f>
        <v>0.76122499671249688</v>
      </c>
      <c r="K39" s="168">
        <f>+C39/G39</f>
        <v>0.81974715192463665</v>
      </c>
      <c r="L39" s="184">
        <f>+J39-K39</f>
        <v>-5.852215521213977E-2</v>
      </c>
    </row>
    <row r="40" spans="1:12" s="80" customFormat="1" x14ac:dyDescent="0.4">
      <c r="A40" s="160" t="s">
        <v>127</v>
      </c>
      <c r="B40" s="490">
        <f>SUM(B41:B58)</f>
        <v>103255</v>
      </c>
      <c r="C40" s="388">
        <f>SUM(C41:C58)</f>
        <v>109227</v>
      </c>
      <c r="D40" s="168">
        <f>+B40/C40</f>
        <v>0.94532487388649322</v>
      </c>
      <c r="E40" s="340">
        <f>+B40-C40</f>
        <v>-5972</v>
      </c>
      <c r="F40" s="490">
        <f>SUM(F41:F58)</f>
        <v>135273</v>
      </c>
      <c r="G40" s="388">
        <f>SUM(G41:G58)</f>
        <v>132770</v>
      </c>
      <c r="H40" s="168">
        <f>+F40/G40</f>
        <v>1.0188521503351662</v>
      </c>
      <c r="I40" s="340">
        <f>+F40-G40</f>
        <v>2503</v>
      </c>
      <c r="J40" s="168">
        <f>+B40/F40</f>
        <v>0.76330827289998748</v>
      </c>
      <c r="K40" s="168">
        <f>+C40/G40</f>
        <v>0.82267831588461249</v>
      </c>
      <c r="L40" s="184">
        <f>+J40-K40</f>
        <v>-5.9370042984625004E-2</v>
      </c>
    </row>
    <row r="41" spans="1:12" x14ac:dyDescent="0.4">
      <c r="A41" s="49" t="s">
        <v>86</v>
      </c>
      <c r="B41" s="488">
        <v>48814</v>
      </c>
      <c r="C41" s="535">
        <v>46310</v>
      </c>
      <c r="D41" s="201">
        <v>1.0540703951630317</v>
      </c>
      <c r="E41" s="197">
        <v>2504</v>
      </c>
      <c r="F41" s="488">
        <v>55060</v>
      </c>
      <c r="G41" s="487">
        <v>52867</v>
      </c>
      <c r="H41" s="171">
        <v>1.0414814534586794</v>
      </c>
      <c r="I41" s="187">
        <v>2193</v>
      </c>
      <c r="J41" s="177">
        <v>0.88656011623683251</v>
      </c>
      <c r="K41" s="177">
        <v>0.87597177823595063</v>
      </c>
      <c r="L41" s="182">
        <v>1.0588338000881881E-2</v>
      </c>
    </row>
    <row r="42" spans="1:12" x14ac:dyDescent="0.4">
      <c r="A42" s="49" t="s">
        <v>126</v>
      </c>
      <c r="B42" s="483">
        <v>2053</v>
      </c>
      <c r="C42" s="421">
        <v>2071</v>
      </c>
      <c r="D42" s="175">
        <v>0.99130854659584744</v>
      </c>
      <c r="E42" s="197">
        <v>-18</v>
      </c>
      <c r="F42" s="483">
        <v>2968</v>
      </c>
      <c r="G42" s="484">
        <v>2970</v>
      </c>
      <c r="H42" s="171">
        <v>0.99932659932659929</v>
      </c>
      <c r="I42" s="187">
        <v>-2</v>
      </c>
      <c r="J42" s="177">
        <v>0.69171159029649598</v>
      </c>
      <c r="K42" s="177">
        <v>0.69730639730639732</v>
      </c>
      <c r="L42" s="182">
        <v>-5.5948070099013369E-3</v>
      </c>
    </row>
    <row r="43" spans="1:12" x14ac:dyDescent="0.4">
      <c r="A43" s="49" t="s">
        <v>125</v>
      </c>
      <c r="B43" s="483">
        <v>5576</v>
      </c>
      <c r="C43" s="421">
        <v>7267</v>
      </c>
      <c r="D43" s="175">
        <v>0.76730425209852759</v>
      </c>
      <c r="E43" s="197">
        <v>-1691</v>
      </c>
      <c r="F43" s="483">
        <v>7117</v>
      </c>
      <c r="G43" s="484">
        <v>8624</v>
      </c>
      <c r="H43" s="171">
        <v>0.82525510204081631</v>
      </c>
      <c r="I43" s="187">
        <v>-1507</v>
      </c>
      <c r="J43" s="177">
        <v>0.78347618378530282</v>
      </c>
      <c r="K43" s="177">
        <v>0.84264842300556586</v>
      </c>
      <c r="L43" s="182">
        <v>-5.9172239220263045E-2</v>
      </c>
    </row>
    <row r="44" spans="1:12" x14ac:dyDescent="0.4">
      <c r="A44" s="61" t="s">
        <v>124</v>
      </c>
      <c r="B44" s="483">
        <v>9148</v>
      </c>
      <c r="C44" s="421">
        <v>8899</v>
      </c>
      <c r="D44" s="175">
        <v>1.0279806719856164</v>
      </c>
      <c r="E44" s="197">
        <v>249</v>
      </c>
      <c r="F44" s="483">
        <v>13035</v>
      </c>
      <c r="G44" s="482">
        <v>10576</v>
      </c>
      <c r="H44" s="171">
        <v>1.2325075642965204</v>
      </c>
      <c r="I44" s="187">
        <v>2459</v>
      </c>
      <c r="J44" s="177">
        <v>0.70180283851169922</v>
      </c>
      <c r="K44" s="177">
        <v>0.84143343419062022</v>
      </c>
      <c r="L44" s="182">
        <v>-0.139630595678921</v>
      </c>
    </row>
    <row r="45" spans="1:12" x14ac:dyDescent="0.4">
      <c r="A45" s="61" t="s">
        <v>123</v>
      </c>
      <c r="B45" s="485">
        <v>5521</v>
      </c>
      <c r="C45" s="461">
        <v>6502</v>
      </c>
      <c r="D45" s="175">
        <v>0.84912334666256539</v>
      </c>
      <c r="E45" s="197">
        <v>-981</v>
      </c>
      <c r="F45" s="485">
        <v>7766</v>
      </c>
      <c r="G45" s="480">
        <v>7766</v>
      </c>
      <c r="H45" s="171">
        <v>1</v>
      </c>
      <c r="I45" s="187">
        <v>0</v>
      </c>
      <c r="J45" s="177">
        <v>0.71091939222250833</v>
      </c>
      <c r="K45" s="177">
        <v>0.83723924800412053</v>
      </c>
      <c r="L45" s="182">
        <v>-0.1263198557816122</v>
      </c>
    </row>
    <row r="46" spans="1:12" x14ac:dyDescent="0.4">
      <c r="A46" s="49" t="s">
        <v>84</v>
      </c>
      <c r="B46" s="483">
        <v>11591</v>
      </c>
      <c r="C46" s="421">
        <v>14004</v>
      </c>
      <c r="D46" s="175">
        <v>0.82769208797486438</v>
      </c>
      <c r="E46" s="197">
        <v>-2413</v>
      </c>
      <c r="F46" s="483">
        <v>21798</v>
      </c>
      <c r="G46" s="484">
        <v>20053</v>
      </c>
      <c r="H46" s="171">
        <v>1.0870193985937266</v>
      </c>
      <c r="I46" s="187">
        <v>1745</v>
      </c>
      <c r="J46" s="177">
        <v>0.53174603174603174</v>
      </c>
      <c r="K46" s="177">
        <v>0.69834937415847997</v>
      </c>
      <c r="L46" s="182">
        <v>-0.16660334241244823</v>
      </c>
    </row>
    <row r="47" spans="1:12" x14ac:dyDescent="0.4">
      <c r="A47" s="49" t="s">
        <v>85</v>
      </c>
      <c r="B47" s="485">
        <v>8459</v>
      </c>
      <c r="C47" s="461">
        <v>7837</v>
      </c>
      <c r="D47" s="179">
        <v>1.0793671047594744</v>
      </c>
      <c r="E47" s="197">
        <v>622</v>
      </c>
      <c r="F47" s="485">
        <v>9944</v>
      </c>
      <c r="G47" s="484">
        <v>8493</v>
      </c>
      <c r="H47" s="171">
        <v>1.1708465795360885</v>
      </c>
      <c r="I47" s="187">
        <v>1451</v>
      </c>
      <c r="J47" s="177">
        <v>0.85066371681415931</v>
      </c>
      <c r="K47" s="177">
        <v>0.92275991993406337</v>
      </c>
      <c r="L47" s="182">
        <v>-7.2096203119904056E-2</v>
      </c>
    </row>
    <row r="48" spans="1:12" x14ac:dyDescent="0.4">
      <c r="A48" s="49" t="s">
        <v>83</v>
      </c>
      <c r="B48" s="483">
        <v>823</v>
      </c>
      <c r="C48" s="421">
        <v>2646</v>
      </c>
      <c r="D48" s="177">
        <v>0.31103552532123963</v>
      </c>
      <c r="E48" s="197">
        <v>-1823</v>
      </c>
      <c r="F48" s="483">
        <v>882</v>
      </c>
      <c r="G48" s="486">
        <v>2970</v>
      </c>
      <c r="H48" s="171">
        <v>0.29696969696969699</v>
      </c>
      <c r="I48" s="187">
        <v>-2088</v>
      </c>
      <c r="J48" s="177">
        <v>0.93310657596371882</v>
      </c>
      <c r="K48" s="177">
        <v>0.89090909090909087</v>
      </c>
      <c r="L48" s="182">
        <v>4.2197485054627948E-2</v>
      </c>
    </row>
    <row r="49" spans="1:12" x14ac:dyDescent="0.4">
      <c r="A49" s="49" t="s">
        <v>122</v>
      </c>
      <c r="B49" s="485">
        <v>0</v>
      </c>
      <c r="C49" s="461">
        <v>0</v>
      </c>
      <c r="D49" s="175" t="e">
        <v>#DIV/0!</v>
      </c>
      <c r="E49" s="197">
        <v>0</v>
      </c>
      <c r="F49" s="485">
        <v>0</v>
      </c>
      <c r="G49" s="484">
        <v>0</v>
      </c>
      <c r="H49" s="171" t="e">
        <v>#DIV/0!</v>
      </c>
      <c r="I49" s="187">
        <v>0</v>
      </c>
      <c r="J49" s="177" t="e">
        <v>#DIV/0!</v>
      </c>
      <c r="K49" s="177" t="e">
        <v>#DIV/0!</v>
      </c>
      <c r="L49" s="182" t="e">
        <v>#DIV/0!</v>
      </c>
    </row>
    <row r="50" spans="1:12" x14ac:dyDescent="0.4">
      <c r="A50" s="49" t="s">
        <v>121</v>
      </c>
      <c r="B50" s="483">
        <v>1085</v>
      </c>
      <c r="C50" s="421">
        <v>1057</v>
      </c>
      <c r="D50" s="177">
        <v>1.0264900662251655</v>
      </c>
      <c r="E50" s="197">
        <v>28</v>
      </c>
      <c r="F50" s="483">
        <v>1320</v>
      </c>
      <c r="G50" s="480">
        <v>1320</v>
      </c>
      <c r="H50" s="171">
        <v>1</v>
      </c>
      <c r="I50" s="187">
        <v>0</v>
      </c>
      <c r="J50" s="177">
        <v>0.82196969696969702</v>
      </c>
      <c r="K50" s="177">
        <v>0.80075757575757578</v>
      </c>
      <c r="L50" s="182">
        <v>2.1212121212121238E-2</v>
      </c>
    </row>
    <row r="51" spans="1:12" x14ac:dyDescent="0.4">
      <c r="A51" s="49" t="s">
        <v>82</v>
      </c>
      <c r="B51" s="483">
        <v>2564</v>
      </c>
      <c r="C51" s="421">
        <v>3600</v>
      </c>
      <c r="D51" s="175">
        <v>0.7122222222222222</v>
      </c>
      <c r="E51" s="197">
        <v>-1036</v>
      </c>
      <c r="F51" s="483">
        <v>2970</v>
      </c>
      <c r="G51" s="484">
        <v>4590</v>
      </c>
      <c r="H51" s="171">
        <v>0.6470588235294118</v>
      </c>
      <c r="I51" s="187">
        <v>-1620</v>
      </c>
      <c r="J51" s="177">
        <v>0.86329966329966334</v>
      </c>
      <c r="K51" s="177">
        <v>0.78431372549019607</v>
      </c>
      <c r="L51" s="182">
        <v>7.8985937809467277E-2</v>
      </c>
    </row>
    <row r="52" spans="1:12" x14ac:dyDescent="0.4">
      <c r="A52" s="61" t="s">
        <v>80</v>
      </c>
      <c r="B52" s="485">
        <v>744</v>
      </c>
      <c r="C52" s="461">
        <v>1055</v>
      </c>
      <c r="D52" s="175">
        <v>0.70521327014218005</v>
      </c>
      <c r="E52" s="197">
        <v>-311</v>
      </c>
      <c r="F52" s="485">
        <v>1320</v>
      </c>
      <c r="G52" s="484">
        <v>1310</v>
      </c>
      <c r="H52" s="171">
        <v>1.0076335877862594</v>
      </c>
      <c r="I52" s="187">
        <v>10</v>
      </c>
      <c r="J52" s="177">
        <v>0.5636363636363636</v>
      </c>
      <c r="K52" s="171">
        <v>0.80534351145038163</v>
      </c>
      <c r="L52" s="170">
        <v>-0.24170714781401803</v>
      </c>
    </row>
    <row r="53" spans="1:12" x14ac:dyDescent="0.4">
      <c r="A53" s="49" t="s">
        <v>81</v>
      </c>
      <c r="B53" s="483">
        <v>1985</v>
      </c>
      <c r="C53" s="421">
        <v>2173</v>
      </c>
      <c r="D53" s="175">
        <v>0.91348366313851814</v>
      </c>
      <c r="E53" s="187">
        <v>-188</v>
      </c>
      <c r="F53" s="483">
        <v>2970</v>
      </c>
      <c r="G53" s="482">
        <v>3301</v>
      </c>
      <c r="H53" s="177">
        <v>0.89972735534686454</v>
      </c>
      <c r="I53" s="187">
        <v>-331</v>
      </c>
      <c r="J53" s="177">
        <v>0.66835016835016836</v>
      </c>
      <c r="K53" s="177">
        <v>0.65828536807028171</v>
      </c>
      <c r="L53" s="182">
        <v>1.0064800279886654E-2</v>
      </c>
    </row>
    <row r="54" spans="1:12" x14ac:dyDescent="0.4">
      <c r="A54" s="49" t="s">
        <v>77</v>
      </c>
      <c r="B54" s="483">
        <v>2290</v>
      </c>
      <c r="C54" s="421">
        <v>2790</v>
      </c>
      <c r="D54" s="175">
        <v>0.82078853046594979</v>
      </c>
      <c r="E54" s="187">
        <v>-500</v>
      </c>
      <c r="F54" s="483">
        <v>4060</v>
      </c>
      <c r="G54" s="484">
        <v>3906</v>
      </c>
      <c r="H54" s="177">
        <v>1.0394265232974911</v>
      </c>
      <c r="I54" s="187">
        <v>154</v>
      </c>
      <c r="J54" s="177">
        <v>0.56403940886699511</v>
      </c>
      <c r="K54" s="177">
        <v>0.7142857142857143</v>
      </c>
      <c r="L54" s="182">
        <v>-0.15024630541871919</v>
      </c>
    </row>
    <row r="55" spans="1:12" x14ac:dyDescent="0.4">
      <c r="A55" s="49" t="s">
        <v>79</v>
      </c>
      <c r="B55" s="485">
        <v>775</v>
      </c>
      <c r="C55" s="461">
        <v>1038</v>
      </c>
      <c r="D55" s="175">
        <v>0.74662813102119463</v>
      </c>
      <c r="E55" s="187">
        <v>-263</v>
      </c>
      <c r="F55" s="485">
        <v>1320</v>
      </c>
      <c r="G55" s="484">
        <v>1320</v>
      </c>
      <c r="H55" s="177">
        <v>1</v>
      </c>
      <c r="I55" s="187">
        <v>0</v>
      </c>
      <c r="J55" s="177">
        <v>0.58712121212121215</v>
      </c>
      <c r="K55" s="177">
        <v>0.78636363636363638</v>
      </c>
      <c r="L55" s="182">
        <v>-0.19924242424242422</v>
      </c>
    </row>
    <row r="56" spans="1:12" x14ac:dyDescent="0.4">
      <c r="A56" s="49" t="s">
        <v>78</v>
      </c>
      <c r="B56" s="483">
        <v>832</v>
      </c>
      <c r="C56" s="421">
        <v>1048</v>
      </c>
      <c r="D56" s="175">
        <v>0.79389312977099236</v>
      </c>
      <c r="E56" s="187">
        <v>-216</v>
      </c>
      <c r="F56" s="483">
        <v>1320</v>
      </c>
      <c r="G56" s="482">
        <v>1320</v>
      </c>
      <c r="H56" s="177">
        <v>1</v>
      </c>
      <c r="I56" s="187">
        <v>0</v>
      </c>
      <c r="J56" s="177">
        <v>0.63030303030303025</v>
      </c>
      <c r="K56" s="177">
        <v>0.79393939393939394</v>
      </c>
      <c r="L56" s="182">
        <v>-0.16363636363636369</v>
      </c>
    </row>
    <row r="57" spans="1:12" x14ac:dyDescent="0.4">
      <c r="A57" s="55" t="s">
        <v>120</v>
      </c>
      <c r="B57" s="481">
        <v>995</v>
      </c>
      <c r="C57" s="420">
        <v>930</v>
      </c>
      <c r="D57" s="179">
        <v>1.0698924731182795</v>
      </c>
      <c r="E57" s="197">
        <v>65</v>
      </c>
      <c r="F57" s="481">
        <v>1423</v>
      </c>
      <c r="G57" s="480">
        <v>1384</v>
      </c>
      <c r="H57" s="171">
        <v>1.028179190751445</v>
      </c>
      <c r="I57" s="197">
        <v>39</v>
      </c>
      <c r="J57" s="171">
        <v>0.69922698524244553</v>
      </c>
      <c r="K57" s="171">
        <v>0.6719653179190751</v>
      </c>
      <c r="L57" s="170">
        <v>2.7261667323370431E-2</v>
      </c>
    </row>
    <row r="58" spans="1:12" x14ac:dyDescent="0.4">
      <c r="A58" s="42" t="s">
        <v>119</v>
      </c>
      <c r="B58" s="479">
        <v>0</v>
      </c>
      <c r="C58" s="460">
        <v>0</v>
      </c>
      <c r="D58" s="194" t="e">
        <v>#DIV/0!</v>
      </c>
      <c r="E58" s="195">
        <v>0</v>
      </c>
      <c r="F58" s="479">
        <v>0</v>
      </c>
      <c r="G58" s="478">
        <v>0</v>
      </c>
      <c r="H58" s="194" t="e">
        <v>#DIV/0!</v>
      </c>
      <c r="I58" s="195">
        <v>0</v>
      </c>
      <c r="J58" s="194" t="e">
        <v>#DIV/0!</v>
      </c>
      <c r="K58" s="194" t="e">
        <v>#DIV/0!</v>
      </c>
      <c r="L58" s="193" t="e">
        <v>#DIV/0!</v>
      </c>
    </row>
    <row r="59" spans="1:12" x14ac:dyDescent="0.4">
      <c r="A59" s="160" t="s">
        <v>118</v>
      </c>
      <c r="B59" s="477">
        <f>SUM(B60:B63)</f>
        <v>943</v>
      </c>
      <c r="C59" s="476">
        <f>SUM(C60:C63)</f>
        <v>938</v>
      </c>
      <c r="D59" s="181">
        <f>+B59/C59</f>
        <v>1.0053304904051172</v>
      </c>
      <c r="E59" s="191">
        <f>+B59-C59</f>
        <v>5</v>
      </c>
      <c r="F59" s="477">
        <f>SUM(F60:F63)</f>
        <v>1609</v>
      </c>
      <c r="G59" s="476">
        <f>SUM(G60:G63)</f>
        <v>1619</v>
      </c>
      <c r="H59" s="181">
        <f>+F59/G59</f>
        <v>0.99382334774552195</v>
      </c>
      <c r="I59" s="191">
        <f>+F59-G59</f>
        <v>-10</v>
      </c>
      <c r="J59" s="181">
        <f>+B59/F59</f>
        <v>0.58607830950901185</v>
      </c>
      <c r="K59" s="181">
        <f>+C59/G59</f>
        <v>0.57936998147004326</v>
      </c>
      <c r="L59" s="180">
        <f>+J59-K59</f>
        <v>6.7083280389685918E-3</v>
      </c>
    </row>
    <row r="60" spans="1:12" x14ac:dyDescent="0.4">
      <c r="A60" s="55" t="s">
        <v>76</v>
      </c>
      <c r="B60" s="475">
        <v>237</v>
      </c>
      <c r="C60" s="474">
        <v>237</v>
      </c>
      <c r="D60" s="175">
        <v>1</v>
      </c>
      <c r="E60" s="188">
        <v>0</v>
      </c>
      <c r="F60" s="475">
        <v>329</v>
      </c>
      <c r="G60" s="474">
        <v>329</v>
      </c>
      <c r="H60" s="175">
        <v>1</v>
      </c>
      <c r="I60" s="188">
        <v>0</v>
      </c>
      <c r="J60" s="175">
        <v>0.72036474164133735</v>
      </c>
      <c r="K60" s="175">
        <v>0.72036474164133735</v>
      </c>
      <c r="L60" s="174">
        <v>0</v>
      </c>
    </row>
    <row r="61" spans="1:12" x14ac:dyDescent="0.4">
      <c r="A61" s="49" t="s">
        <v>117</v>
      </c>
      <c r="B61" s="470">
        <v>203</v>
      </c>
      <c r="C61" s="473">
        <v>213</v>
      </c>
      <c r="D61" s="175">
        <v>0.95305164319248825</v>
      </c>
      <c r="E61" s="188">
        <v>-10</v>
      </c>
      <c r="F61" s="470">
        <v>328</v>
      </c>
      <c r="G61" s="473">
        <v>339</v>
      </c>
      <c r="H61" s="175">
        <v>0.96755162241887904</v>
      </c>
      <c r="I61" s="188">
        <v>-11</v>
      </c>
      <c r="J61" s="175">
        <v>0.61890243902439024</v>
      </c>
      <c r="K61" s="175">
        <v>0.62831858407079644</v>
      </c>
      <c r="L61" s="174">
        <v>-9.4161450464061991E-3</v>
      </c>
    </row>
    <row r="62" spans="1:12" x14ac:dyDescent="0.4">
      <c r="A62" s="48" t="s">
        <v>116</v>
      </c>
      <c r="B62" s="472">
        <v>153</v>
      </c>
      <c r="C62" s="422">
        <v>153</v>
      </c>
      <c r="D62" s="175">
        <v>1</v>
      </c>
      <c r="E62" s="188">
        <v>0</v>
      </c>
      <c r="F62" s="417">
        <v>329</v>
      </c>
      <c r="G62" s="471">
        <v>326</v>
      </c>
      <c r="H62" s="175">
        <v>1.00920245398773</v>
      </c>
      <c r="I62" s="188">
        <v>3</v>
      </c>
      <c r="J62" s="175">
        <v>0.46504559270516715</v>
      </c>
      <c r="K62" s="175">
        <v>0.46932515337423314</v>
      </c>
      <c r="L62" s="174">
        <v>-4.2795606690659849E-3</v>
      </c>
    </row>
    <row r="63" spans="1:12" x14ac:dyDescent="0.4">
      <c r="A63" s="42" t="s">
        <v>115</v>
      </c>
      <c r="B63" s="470">
        <v>350</v>
      </c>
      <c r="C63" s="421">
        <v>335</v>
      </c>
      <c r="D63" s="175">
        <v>1.044776119402985</v>
      </c>
      <c r="E63" s="187">
        <v>15</v>
      </c>
      <c r="F63" s="400">
        <v>623</v>
      </c>
      <c r="G63" s="469">
        <v>625</v>
      </c>
      <c r="H63" s="177">
        <v>0.99680000000000002</v>
      </c>
      <c r="I63" s="187">
        <v>-2</v>
      </c>
      <c r="J63" s="177">
        <v>0.5617977528089888</v>
      </c>
      <c r="K63" s="177">
        <v>0.53600000000000003</v>
      </c>
      <c r="L63" s="182">
        <v>2.5797752808988772E-2</v>
      </c>
    </row>
    <row r="64" spans="1:12" x14ac:dyDescent="0.4">
      <c r="A64" s="136" t="s">
        <v>98</v>
      </c>
      <c r="B64" s="468"/>
      <c r="C64" s="453"/>
      <c r="D64" s="308"/>
      <c r="E64" s="309"/>
      <c r="F64" s="468"/>
      <c r="G64" s="453"/>
      <c r="H64" s="308"/>
      <c r="I64" s="309"/>
      <c r="J64" s="308"/>
      <c r="K64" s="308"/>
      <c r="L64" s="307"/>
    </row>
    <row r="65" spans="1:12" x14ac:dyDescent="0.4">
      <c r="A65" s="227" t="s">
        <v>114</v>
      </c>
      <c r="B65" s="467"/>
      <c r="C65" s="466"/>
      <c r="D65" s="325"/>
      <c r="E65" s="324"/>
      <c r="F65" s="467"/>
      <c r="G65" s="466"/>
      <c r="H65" s="325"/>
      <c r="I65" s="324"/>
      <c r="J65" s="323"/>
      <c r="K65" s="323"/>
      <c r="L65" s="322"/>
    </row>
    <row r="66" spans="1:12" s="33" customFormat="1" x14ac:dyDescent="0.4">
      <c r="A66" s="61" t="s">
        <v>113</v>
      </c>
      <c r="B66" s="431"/>
      <c r="C66" s="465"/>
      <c r="D66" s="265"/>
      <c r="E66" s="264"/>
      <c r="F66" s="431"/>
      <c r="G66" s="465"/>
      <c r="H66" s="265"/>
      <c r="I66" s="264"/>
      <c r="J66" s="263"/>
      <c r="K66" s="263"/>
      <c r="L66" s="262"/>
    </row>
    <row r="67" spans="1:12" s="33" customFormat="1" x14ac:dyDescent="0.4">
      <c r="A67" s="61" t="s">
        <v>97</v>
      </c>
      <c r="B67" s="431"/>
      <c r="C67" s="465"/>
      <c r="D67" s="265"/>
      <c r="E67" s="264"/>
      <c r="F67" s="431"/>
      <c r="G67" s="465"/>
      <c r="H67" s="265"/>
      <c r="I67" s="264"/>
      <c r="J67" s="263"/>
      <c r="K67" s="263"/>
      <c r="L67" s="262"/>
    </row>
    <row r="68" spans="1:12" s="33" customFormat="1" x14ac:dyDescent="0.4">
      <c r="A68" s="61" t="s">
        <v>112</v>
      </c>
      <c r="B68" s="431"/>
      <c r="C68" s="465"/>
      <c r="D68" s="265"/>
      <c r="E68" s="264"/>
      <c r="F68" s="431"/>
      <c r="G68" s="465"/>
      <c r="H68" s="265"/>
      <c r="I68" s="264"/>
      <c r="J68" s="263"/>
      <c r="K68" s="263"/>
      <c r="L68" s="262"/>
    </row>
    <row r="69" spans="1:12" s="33" customFormat="1" x14ac:dyDescent="0.4">
      <c r="A69" s="42" t="s">
        <v>96</v>
      </c>
      <c r="B69" s="428"/>
      <c r="C69" s="464"/>
      <c r="D69" s="265"/>
      <c r="E69" s="264"/>
      <c r="F69" s="428"/>
      <c r="G69" s="464"/>
      <c r="H69" s="265"/>
      <c r="I69" s="264"/>
      <c r="J69" s="263"/>
      <c r="K69" s="263"/>
      <c r="L69" s="262"/>
    </row>
    <row r="70" spans="1:12" s="33" customFormat="1" x14ac:dyDescent="0.4">
      <c r="A70" s="136" t="s">
        <v>111</v>
      </c>
      <c r="B70" s="424"/>
      <c r="C70" s="463"/>
      <c r="D70" s="252"/>
      <c r="E70" s="251"/>
      <c r="F70" s="424"/>
      <c r="G70" s="463"/>
      <c r="H70" s="252"/>
      <c r="I70" s="251"/>
      <c r="J70" s="250"/>
      <c r="K70" s="250"/>
      <c r="L70" s="249"/>
    </row>
    <row r="71" spans="1:12" s="33" customFormat="1" x14ac:dyDescent="0.4">
      <c r="A71" s="214" t="s">
        <v>110</v>
      </c>
      <c r="B71" s="426"/>
      <c r="C71" s="463"/>
      <c r="D71" s="252"/>
      <c r="E71" s="251"/>
      <c r="F71" s="424"/>
      <c r="G71" s="463"/>
      <c r="H71" s="252"/>
      <c r="I71" s="251"/>
      <c r="J71" s="250"/>
      <c r="K71" s="250"/>
      <c r="L71" s="249"/>
    </row>
    <row r="72" spans="1:12" x14ac:dyDescent="0.4">
      <c r="A72" s="33" t="s">
        <v>109</v>
      </c>
      <c r="C72" s="36"/>
      <c r="E72" s="88"/>
      <c r="G72" s="36"/>
      <c r="I72" s="88"/>
      <c r="K72" s="36"/>
    </row>
    <row r="73" spans="1:12" x14ac:dyDescent="0.4">
      <c r="A73" s="35" t="s">
        <v>108</v>
      </c>
      <c r="C73" s="36"/>
      <c r="E73" s="88"/>
      <c r="G73" s="36"/>
      <c r="I73" s="88"/>
      <c r="K73" s="36"/>
    </row>
    <row r="74" spans="1:12" s="33" customFormat="1" x14ac:dyDescent="0.4">
      <c r="A74" s="33" t="s">
        <v>107</v>
      </c>
      <c r="B74" s="34"/>
      <c r="C74" s="34"/>
      <c r="F74" s="34"/>
      <c r="G74" s="34"/>
      <c r="J74" s="34"/>
      <c r="K74" s="34"/>
    </row>
    <row r="75" spans="1:12" x14ac:dyDescent="0.4">
      <c r="A75" s="33" t="s">
        <v>95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2011年7月下旬航空旅客輸送実績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pane xSplit="1" ySplit="6" topLeftCell="B7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４月(月間)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2" t="s">
        <v>94</v>
      </c>
      <c r="C2" s="770"/>
      <c r="D2" s="770"/>
      <c r="E2" s="771"/>
      <c r="F2" s="772" t="s">
        <v>155</v>
      </c>
      <c r="G2" s="770"/>
      <c r="H2" s="770"/>
      <c r="I2" s="771"/>
      <c r="J2" s="772" t="s">
        <v>154</v>
      </c>
      <c r="K2" s="770"/>
      <c r="L2" s="771"/>
    </row>
    <row r="3" spans="1:12" x14ac:dyDescent="0.4">
      <c r="A3" s="685"/>
      <c r="B3" s="689"/>
      <c r="C3" s="690"/>
      <c r="D3" s="690"/>
      <c r="E3" s="691"/>
      <c r="F3" s="689"/>
      <c r="G3" s="690"/>
      <c r="H3" s="690"/>
      <c r="I3" s="691"/>
      <c r="J3" s="689"/>
      <c r="K3" s="690"/>
      <c r="L3" s="691"/>
    </row>
    <row r="4" spans="1:12" s="107" customFormat="1" x14ac:dyDescent="0.4">
      <c r="A4" s="685"/>
      <c r="B4" s="686" t="s">
        <v>153</v>
      </c>
      <c r="C4" s="687" t="s">
        <v>152</v>
      </c>
      <c r="D4" s="692" t="s">
        <v>93</v>
      </c>
      <c r="E4" s="692"/>
      <c r="F4" s="693" t="s">
        <v>153</v>
      </c>
      <c r="G4" s="693" t="s">
        <v>152</v>
      </c>
      <c r="H4" s="692" t="s">
        <v>93</v>
      </c>
      <c r="I4" s="692"/>
      <c r="J4" s="693" t="s">
        <v>153</v>
      </c>
      <c r="K4" s="693" t="s">
        <v>152</v>
      </c>
      <c r="L4" s="694" t="s">
        <v>91</v>
      </c>
    </row>
    <row r="5" spans="1:12" s="80" customFormat="1" x14ac:dyDescent="0.4">
      <c r="A5" s="685"/>
      <c r="B5" s="686"/>
      <c r="C5" s="688"/>
      <c r="D5" s="248" t="s">
        <v>92</v>
      </c>
      <c r="E5" s="248" t="s">
        <v>91</v>
      </c>
      <c r="F5" s="693"/>
      <c r="G5" s="693"/>
      <c r="H5" s="248" t="s">
        <v>92</v>
      </c>
      <c r="I5" s="248" t="s">
        <v>91</v>
      </c>
      <c r="J5" s="693"/>
      <c r="K5" s="693"/>
      <c r="L5" s="695"/>
    </row>
    <row r="6" spans="1:12" s="80" customFormat="1" x14ac:dyDescent="0.4">
      <c r="A6" s="136" t="s">
        <v>151</v>
      </c>
      <c r="B6" s="215">
        <v>384153</v>
      </c>
      <c r="C6" s="215">
        <v>490471</v>
      </c>
      <c r="D6" s="168">
        <v>0.7832328516874596</v>
      </c>
      <c r="E6" s="169">
        <v>-106318</v>
      </c>
      <c r="F6" s="215">
        <v>615264</v>
      </c>
      <c r="G6" s="215">
        <v>715935</v>
      </c>
      <c r="H6" s="168">
        <v>0.85938527938988873</v>
      </c>
      <c r="I6" s="169">
        <v>-100671</v>
      </c>
      <c r="J6" s="168">
        <v>0.62437100171633642</v>
      </c>
      <c r="K6" s="168">
        <v>0.68507755592337294</v>
      </c>
      <c r="L6" s="184">
        <v>-6.0706554207036523E-2</v>
      </c>
    </row>
    <row r="7" spans="1:12" x14ac:dyDescent="0.4">
      <c r="A7" s="136" t="s">
        <v>90</v>
      </c>
      <c r="B7" s="215">
        <v>153078</v>
      </c>
      <c r="C7" s="215">
        <v>236415</v>
      </c>
      <c r="D7" s="168">
        <v>0.64749698623183805</v>
      </c>
      <c r="E7" s="169">
        <v>-83337</v>
      </c>
      <c r="F7" s="215">
        <v>244553</v>
      </c>
      <c r="G7" s="215">
        <v>342233</v>
      </c>
      <c r="H7" s="168">
        <v>0.71458041743490541</v>
      </c>
      <c r="I7" s="169">
        <v>-97680</v>
      </c>
      <c r="J7" s="168">
        <v>0.62595020302347548</v>
      </c>
      <c r="K7" s="168">
        <v>0.69080129619294461</v>
      </c>
      <c r="L7" s="184">
        <v>-6.4851093169469132E-2</v>
      </c>
    </row>
    <row r="8" spans="1:12" x14ac:dyDescent="0.4">
      <c r="A8" s="160" t="s">
        <v>150</v>
      </c>
      <c r="B8" s="247">
        <v>101183</v>
      </c>
      <c r="C8" s="247">
        <v>191026</v>
      </c>
      <c r="D8" s="181">
        <v>0.52968182341670766</v>
      </c>
      <c r="E8" s="166">
        <v>-89843</v>
      </c>
      <c r="F8" s="247">
        <v>165478</v>
      </c>
      <c r="G8" s="247">
        <v>276384</v>
      </c>
      <c r="H8" s="181">
        <v>0.59872496237119366</v>
      </c>
      <c r="I8" s="166">
        <v>-110906</v>
      </c>
      <c r="J8" s="181">
        <v>0.61145892505348143</v>
      </c>
      <c r="K8" s="181">
        <v>0.69116157230519859</v>
      </c>
      <c r="L8" s="180">
        <v>-7.9702647251717162E-2</v>
      </c>
    </row>
    <row r="9" spans="1:12" x14ac:dyDescent="0.4">
      <c r="A9" s="48" t="s">
        <v>86</v>
      </c>
      <c r="B9" s="246">
        <v>70395</v>
      </c>
      <c r="C9" s="246">
        <v>115254</v>
      </c>
      <c r="D9" s="175">
        <v>0.61078140454995056</v>
      </c>
      <c r="E9" s="176">
        <v>-44859</v>
      </c>
      <c r="F9" s="246">
        <v>125293</v>
      </c>
      <c r="G9" s="246">
        <v>166804</v>
      </c>
      <c r="H9" s="175">
        <v>0.75113906141339537</v>
      </c>
      <c r="I9" s="176">
        <v>-41511</v>
      </c>
      <c r="J9" s="175">
        <v>0.56184303991444051</v>
      </c>
      <c r="K9" s="175">
        <v>0.69095465336562667</v>
      </c>
      <c r="L9" s="174">
        <v>-0.12911161345118616</v>
      </c>
    </row>
    <row r="10" spans="1:12" x14ac:dyDescent="0.4">
      <c r="A10" s="49" t="s">
        <v>89</v>
      </c>
      <c r="B10" s="237">
        <v>12727</v>
      </c>
      <c r="C10" s="237">
        <v>12847</v>
      </c>
      <c r="D10" s="177">
        <v>0.99065929789055807</v>
      </c>
      <c r="E10" s="162">
        <v>-120</v>
      </c>
      <c r="F10" s="237">
        <v>15000</v>
      </c>
      <c r="G10" s="237">
        <v>15000</v>
      </c>
      <c r="H10" s="177">
        <v>1</v>
      </c>
      <c r="I10" s="162">
        <v>0</v>
      </c>
      <c r="J10" s="177">
        <v>0.8484666666666667</v>
      </c>
      <c r="K10" s="177">
        <v>0.85646666666666671</v>
      </c>
      <c r="L10" s="182">
        <v>-8.0000000000000071E-3</v>
      </c>
    </row>
    <row r="11" spans="1:12" x14ac:dyDescent="0.4">
      <c r="A11" s="49" t="s">
        <v>124</v>
      </c>
      <c r="B11" s="237">
        <v>16318</v>
      </c>
      <c r="C11" s="237">
        <v>19741</v>
      </c>
      <c r="D11" s="177">
        <v>0.82660452864596523</v>
      </c>
      <c r="E11" s="162">
        <v>-3423</v>
      </c>
      <c r="F11" s="237">
        <v>20980</v>
      </c>
      <c r="G11" s="237">
        <v>25491</v>
      </c>
      <c r="H11" s="177">
        <v>0.82303558118551645</v>
      </c>
      <c r="I11" s="162">
        <v>-4511</v>
      </c>
      <c r="J11" s="177">
        <v>0.77778836987607247</v>
      </c>
      <c r="K11" s="177">
        <v>0.77443019104782085</v>
      </c>
      <c r="L11" s="182">
        <v>3.3581788282516234E-3</v>
      </c>
    </row>
    <row r="12" spans="1:12" x14ac:dyDescent="0.4">
      <c r="A12" s="49" t="s">
        <v>84</v>
      </c>
      <c r="B12" s="237"/>
      <c r="C12" s="237">
        <v>17333</v>
      </c>
      <c r="D12" s="177">
        <v>0</v>
      </c>
      <c r="E12" s="162">
        <v>-17333</v>
      </c>
      <c r="F12" s="237"/>
      <c r="G12" s="237">
        <v>28710</v>
      </c>
      <c r="H12" s="177">
        <v>0</v>
      </c>
      <c r="I12" s="162">
        <v>-28710</v>
      </c>
      <c r="J12" s="177" t="e">
        <v>#DIV/0!</v>
      </c>
      <c r="K12" s="177">
        <v>0.6037269244165796</v>
      </c>
      <c r="L12" s="182" t="e">
        <v>#DIV/0!</v>
      </c>
    </row>
    <row r="13" spans="1:12" x14ac:dyDescent="0.4">
      <c r="A13" s="49" t="s">
        <v>85</v>
      </c>
      <c r="B13" s="237"/>
      <c r="C13" s="237">
        <v>23695</v>
      </c>
      <c r="D13" s="177">
        <v>0</v>
      </c>
      <c r="E13" s="162">
        <v>-23695</v>
      </c>
      <c r="F13" s="237"/>
      <c r="G13" s="237">
        <v>36359</v>
      </c>
      <c r="H13" s="177">
        <v>0</v>
      </c>
      <c r="I13" s="162">
        <v>-36359</v>
      </c>
      <c r="J13" s="177" t="e">
        <v>#DIV/0!</v>
      </c>
      <c r="K13" s="177">
        <v>0.65169559118787646</v>
      </c>
      <c r="L13" s="182" t="e">
        <v>#DIV/0!</v>
      </c>
    </row>
    <row r="14" spans="1:12" x14ac:dyDescent="0.4">
      <c r="A14" s="55" t="s">
        <v>149</v>
      </c>
      <c r="B14" s="237">
        <v>1743</v>
      </c>
      <c r="C14" s="237">
        <v>2156</v>
      </c>
      <c r="D14" s="177">
        <v>0.80844155844155841</v>
      </c>
      <c r="E14" s="162">
        <v>-413</v>
      </c>
      <c r="F14" s="237">
        <v>4205</v>
      </c>
      <c r="G14" s="237">
        <v>4020</v>
      </c>
      <c r="H14" s="177">
        <v>1.0460199004975124</v>
      </c>
      <c r="I14" s="162">
        <v>185</v>
      </c>
      <c r="J14" s="177">
        <v>0.41450653983353153</v>
      </c>
      <c r="K14" s="177">
        <v>0.53631840796019903</v>
      </c>
      <c r="L14" s="182">
        <v>-0.1218118681266675</v>
      </c>
    </row>
    <row r="15" spans="1:12" s="33" customFormat="1" x14ac:dyDescent="0.4">
      <c r="A15" s="55" t="s">
        <v>148</v>
      </c>
      <c r="B15" s="237"/>
      <c r="C15" s="236"/>
      <c r="D15" s="44" t="e">
        <v>#DIV/0!</v>
      </c>
      <c r="E15" s="45">
        <v>0</v>
      </c>
      <c r="F15" s="237"/>
      <c r="G15" s="236"/>
      <c r="H15" s="177" t="e">
        <v>#DIV/0!</v>
      </c>
      <c r="I15" s="162">
        <v>0</v>
      </c>
      <c r="J15" s="177" t="e">
        <v>#DIV/0!</v>
      </c>
      <c r="K15" s="177" t="e">
        <v>#DIV/0!</v>
      </c>
      <c r="L15" s="182" t="e">
        <v>#DIV/0!</v>
      </c>
    </row>
    <row r="16" spans="1:12" x14ac:dyDescent="0.4">
      <c r="A16" s="61" t="s">
        <v>147</v>
      </c>
      <c r="B16" s="236"/>
      <c r="C16" s="236"/>
      <c r="D16" s="44" t="e">
        <v>#DIV/0!</v>
      </c>
      <c r="E16" s="45">
        <v>0</v>
      </c>
      <c r="F16" s="236"/>
      <c r="G16" s="236"/>
      <c r="H16" s="44" t="e">
        <v>#DIV/0!</v>
      </c>
      <c r="I16" s="68">
        <v>0</v>
      </c>
      <c r="J16" s="44" t="e">
        <v>#DIV/0!</v>
      </c>
      <c r="K16" s="44" t="e">
        <v>#DIV/0!</v>
      </c>
      <c r="L16" s="43" t="e">
        <v>#DIV/0!</v>
      </c>
    </row>
    <row r="17" spans="1:12" x14ac:dyDescent="0.4">
      <c r="A17" s="61" t="s">
        <v>146</v>
      </c>
      <c r="B17" s="239"/>
      <c r="C17" s="239"/>
      <c r="D17" s="171" t="e">
        <v>#DIV/0!</v>
      </c>
      <c r="E17" s="161">
        <v>0</v>
      </c>
      <c r="F17" s="239"/>
      <c r="G17" s="239"/>
      <c r="H17" s="58" t="e">
        <v>#DIV/0!</v>
      </c>
      <c r="I17" s="161">
        <v>0</v>
      </c>
      <c r="J17" s="171" t="e">
        <v>#DIV/0!</v>
      </c>
      <c r="K17" s="171" t="e">
        <v>#DIV/0!</v>
      </c>
      <c r="L17" s="170" t="e">
        <v>#DIV/0!</v>
      </c>
    </row>
    <row r="18" spans="1:12" x14ac:dyDescent="0.4">
      <c r="A18" s="160" t="s">
        <v>145</v>
      </c>
      <c r="B18" s="247">
        <v>50694</v>
      </c>
      <c r="C18" s="247">
        <v>44076</v>
      </c>
      <c r="D18" s="181">
        <v>1.1501497413558399</v>
      </c>
      <c r="E18" s="166">
        <v>6618</v>
      </c>
      <c r="F18" s="247">
        <v>76305</v>
      </c>
      <c r="G18" s="247">
        <v>63431</v>
      </c>
      <c r="H18" s="181">
        <v>1.2029606974507734</v>
      </c>
      <c r="I18" s="166">
        <v>12874</v>
      </c>
      <c r="J18" s="181">
        <v>0.66436013367407121</v>
      </c>
      <c r="K18" s="181">
        <v>0.69486528668947356</v>
      </c>
      <c r="L18" s="180">
        <v>-3.0505153015402353E-2</v>
      </c>
    </row>
    <row r="19" spans="1:12" x14ac:dyDescent="0.4">
      <c r="A19" s="48" t="s">
        <v>144</v>
      </c>
      <c r="B19" s="246"/>
      <c r="C19" s="240"/>
      <c r="D19" s="175" t="e">
        <v>#DIV/0!</v>
      </c>
      <c r="E19" s="176">
        <v>0</v>
      </c>
      <c r="F19" s="246"/>
      <c r="G19" s="240"/>
      <c r="H19" s="175" t="e">
        <v>#DIV/0!</v>
      </c>
      <c r="I19" s="176">
        <v>0</v>
      </c>
      <c r="J19" s="175" t="e">
        <v>#DIV/0!</v>
      </c>
      <c r="K19" s="175" t="e">
        <v>#DIV/0!</v>
      </c>
      <c r="L19" s="174" t="e">
        <v>#DIV/0!</v>
      </c>
    </row>
    <row r="20" spans="1:12" x14ac:dyDescent="0.4">
      <c r="A20" s="49" t="s">
        <v>124</v>
      </c>
      <c r="B20" s="237"/>
      <c r="C20" s="236"/>
      <c r="D20" s="177" t="e">
        <v>#DIV/0!</v>
      </c>
      <c r="E20" s="162">
        <v>0</v>
      </c>
      <c r="F20" s="237"/>
      <c r="G20" s="236"/>
      <c r="H20" s="177" t="e">
        <v>#DIV/0!</v>
      </c>
      <c r="I20" s="162">
        <v>0</v>
      </c>
      <c r="J20" s="177" t="e">
        <v>#DIV/0!</v>
      </c>
      <c r="K20" s="177" t="e">
        <v>#DIV/0!</v>
      </c>
      <c r="L20" s="182" t="e">
        <v>#DIV/0!</v>
      </c>
    </row>
    <row r="21" spans="1:12" x14ac:dyDescent="0.4">
      <c r="A21" s="49" t="s">
        <v>113</v>
      </c>
      <c r="B21" s="237">
        <v>16814</v>
      </c>
      <c r="C21" s="236">
        <v>2752</v>
      </c>
      <c r="D21" s="177">
        <v>6.1097383720930232</v>
      </c>
      <c r="E21" s="162">
        <v>14062</v>
      </c>
      <c r="F21" s="237">
        <v>26215</v>
      </c>
      <c r="G21" s="236">
        <v>4350</v>
      </c>
      <c r="H21" s="177">
        <v>6.0264367816091955</v>
      </c>
      <c r="I21" s="162">
        <v>21865</v>
      </c>
      <c r="J21" s="177">
        <v>0.64138851802403207</v>
      </c>
      <c r="K21" s="177">
        <v>0.63264367816091949</v>
      </c>
      <c r="L21" s="182">
        <v>8.7448398631125857E-3</v>
      </c>
    </row>
    <row r="22" spans="1:12" x14ac:dyDescent="0.4">
      <c r="A22" s="49" t="s">
        <v>143</v>
      </c>
      <c r="B22" s="237">
        <v>5138</v>
      </c>
      <c r="C22" s="236">
        <v>6718</v>
      </c>
      <c r="D22" s="177">
        <v>0.76481095564155999</v>
      </c>
      <c r="E22" s="162">
        <v>-1580</v>
      </c>
      <c r="F22" s="237">
        <v>8880</v>
      </c>
      <c r="G22" s="236">
        <v>8940</v>
      </c>
      <c r="H22" s="177">
        <v>0.99328859060402686</v>
      </c>
      <c r="I22" s="162">
        <v>-60</v>
      </c>
      <c r="J22" s="177">
        <v>0.57860360360360363</v>
      </c>
      <c r="K22" s="177">
        <v>0.75145413870246081</v>
      </c>
      <c r="L22" s="182">
        <v>-0.17285053509885717</v>
      </c>
    </row>
    <row r="23" spans="1:12" x14ac:dyDescent="0.4">
      <c r="A23" s="49" t="s">
        <v>142</v>
      </c>
      <c r="B23" s="239">
        <v>2848</v>
      </c>
      <c r="C23" s="238">
        <v>3404</v>
      </c>
      <c r="D23" s="171">
        <v>0.836662749706228</v>
      </c>
      <c r="E23" s="161">
        <v>-556</v>
      </c>
      <c r="F23" s="239">
        <v>4355</v>
      </c>
      <c r="G23" s="238">
        <v>4450</v>
      </c>
      <c r="H23" s="171">
        <v>0.97865168539325842</v>
      </c>
      <c r="I23" s="161">
        <v>-95</v>
      </c>
      <c r="J23" s="171">
        <v>0.65396096440872564</v>
      </c>
      <c r="K23" s="171">
        <v>0.76494382022471907</v>
      </c>
      <c r="L23" s="170">
        <v>-0.11098285581599343</v>
      </c>
    </row>
    <row r="24" spans="1:12" x14ac:dyDescent="0.4">
      <c r="A24" s="61" t="s">
        <v>141</v>
      </c>
      <c r="B24" s="237"/>
      <c r="C24" s="236"/>
      <c r="D24" s="177" t="e">
        <v>#DIV/0!</v>
      </c>
      <c r="E24" s="162">
        <v>0</v>
      </c>
      <c r="F24" s="237"/>
      <c r="G24" s="236"/>
      <c r="H24" s="177" t="e">
        <v>#DIV/0!</v>
      </c>
      <c r="I24" s="162">
        <v>0</v>
      </c>
      <c r="J24" s="177" t="e">
        <v>#DIV/0!</v>
      </c>
      <c r="K24" s="177" t="e">
        <v>#DIV/0!</v>
      </c>
      <c r="L24" s="182" t="e">
        <v>#DIV/0!</v>
      </c>
    </row>
    <row r="25" spans="1:12" x14ac:dyDescent="0.4">
      <c r="A25" s="61" t="s">
        <v>140</v>
      </c>
      <c r="B25" s="237">
        <v>2780</v>
      </c>
      <c r="C25" s="236">
        <v>2958</v>
      </c>
      <c r="D25" s="177">
        <v>0.93982420554428669</v>
      </c>
      <c r="E25" s="162">
        <v>-178</v>
      </c>
      <c r="F25" s="237">
        <v>4475</v>
      </c>
      <c r="G25" s="236">
        <v>4440</v>
      </c>
      <c r="H25" s="177">
        <v>1.007882882882883</v>
      </c>
      <c r="I25" s="162">
        <v>35</v>
      </c>
      <c r="J25" s="177">
        <v>0.62122905027932962</v>
      </c>
      <c r="K25" s="177">
        <v>0.66621621621621618</v>
      </c>
      <c r="L25" s="182">
        <v>-4.4987165936886564E-2</v>
      </c>
    </row>
    <row r="26" spans="1:12" x14ac:dyDescent="0.4">
      <c r="A26" s="49" t="s">
        <v>139</v>
      </c>
      <c r="B26" s="237"/>
      <c r="C26" s="236">
        <v>2740</v>
      </c>
      <c r="D26" s="177">
        <v>0</v>
      </c>
      <c r="E26" s="162">
        <v>-2740</v>
      </c>
      <c r="F26" s="237"/>
      <c r="G26" s="236">
        <v>4485</v>
      </c>
      <c r="H26" s="177">
        <v>0</v>
      </c>
      <c r="I26" s="162">
        <v>-4485</v>
      </c>
      <c r="J26" s="177" t="e">
        <v>#DIV/0!</v>
      </c>
      <c r="K26" s="177">
        <v>0.61092530657748045</v>
      </c>
      <c r="L26" s="182" t="e">
        <v>#DIV/0!</v>
      </c>
    </row>
    <row r="27" spans="1:12" x14ac:dyDescent="0.4">
      <c r="A27" s="49" t="s">
        <v>138</v>
      </c>
      <c r="B27" s="237">
        <v>3150</v>
      </c>
      <c r="C27" s="236">
        <v>3143</v>
      </c>
      <c r="D27" s="177">
        <v>1.0022271714922049</v>
      </c>
      <c r="E27" s="162">
        <v>7</v>
      </c>
      <c r="F27" s="237">
        <v>4460</v>
      </c>
      <c r="G27" s="236">
        <v>4490</v>
      </c>
      <c r="H27" s="177">
        <v>0.99331848552338531</v>
      </c>
      <c r="I27" s="162">
        <v>-30</v>
      </c>
      <c r="J27" s="177">
        <v>0.70627802690582964</v>
      </c>
      <c r="K27" s="177">
        <v>0.7</v>
      </c>
      <c r="L27" s="182">
        <v>6.2780269058296811E-3</v>
      </c>
    </row>
    <row r="28" spans="1:12" x14ac:dyDescent="0.4">
      <c r="A28" s="49" t="s">
        <v>137</v>
      </c>
      <c r="B28" s="239"/>
      <c r="C28" s="238">
        <v>2615</v>
      </c>
      <c r="D28" s="171">
        <v>0</v>
      </c>
      <c r="E28" s="161">
        <v>-2615</v>
      </c>
      <c r="F28" s="239"/>
      <c r="G28" s="238">
        <v>4490</v>
      </c>
      <c r="H28" s="171">
        <v>0</v>
      </c>
      <c r="I28" s="161">
        <v>-4490</v>
      </c>
      <c r="J28" s="171" t="e">
        <v>#DIV/0!</v>
      </c>
      <c r="K28" s="171">
        <v>0.58240534521158127</v>
      </c>
      <c r="L28" s="170" t="e">
        <v>#DIV/0!</v>
      </c>
    </row>
    <row r="29" spans="1:12" x14ac:dyDescent="0.4">
      <c r="A29" s="61" t="s">
        <v>136</v>
      </c>
      <c r="B29" s="237"/>
      <c r="C29" s="236"/>
      <c r="D29" s="177" t="e">
        <v>#DIV/0!</v>
      </c>
      <c r="E29" s="162">
        <v>0</v>
      </c>
      <c r="F29" s="237"/>
      <c r="G29" s="236"/>
      <c r="H29" s="177" t="e">
        <v>#DIV/0!</v>
      </c>
      <c r="I29" s="162">
        <v>0</v>
      </c>
      <c r="J29" s="177" t="e">
        <v>#DIV/0!</v>
      </c>
      <c r="K29" s="177" t="e">
        <v>#DIV/0!</v>
      </c>
      <c r="L29" s="182" t="e">
        <v>#DIV/0!</v>
      </c>
    </row>
    <row r="30" spans="1:12" x14ac:dyDescent="0.4">
      <c r="A30" s="49" t="s">
        <v>135</v>
      </c>
      <c r="B30" s="237">
        <v>5171</v>
      </c>
      <c r="C30" s="236">
        <v>4700</v>
      </c>
      <c r="D30" s="177">
        <v>1.1002127659574468</v>
      </c>
      <c r="E30" s="162">
        <v>471</v>
      </c>
      <c r="F30" s="237">
        <v>5975</v>
      </c>
      <c r="G30" s="236">
        <v>5835</v>
      </c>
      <c r="H30" s="177">
        <v>1.0239931448157669</v>
      </c>
      <c r="I30" s="162">
        <v>140</v>
      </c>
      <c r="J30" s="177">
        <v>0.86543933054393307</v>
      </c>
      <c r="K30" s="177">
        <v>0.80548414738646101</v>
      </c>
      <c r="L30" s="182">
        <v>5.9955183157472058E-2</v>
      </c>
    </row>
    <row r="31" spans="1:12" x14ac:dyDescent="0.4">
      <c r="A31" s="61" t="s">
        <v>134</v>
      </c>
      <c r="B31" s="239"/>
      <c r="C31" s="238"/>
      <c r="D31" s="171" t="e">
        <v>#DIV/0!</v>
      </c>
      <c r="E31" s="161">
        <v>0</v>
      </c>
      <c r="F31" s="239"/>
      <c r="G31" s="238"/>
      <c r="H31" s="171" t="e">
        <v>#DIV/0!</v>
      </c>
      <c r="I31" s="161">
        <v>0</v>
      </c>
      <c r="J31" s="171" t="e">
        <v>#DIV/0!</v>
      </c>
      <c r="K31" s="171" t="e">
        <v>#DIV/0!</v>
      </c>
      <c r="L31" s="170" t="e">
        <v>#DIV/0!</v>
      </c>
    </row>
    <row r="32" spans="1:12" x14ac:dyDescent="0.4">
      <c r="A32" s="61" t="s">
        <v>133</v>
      </c>
      <c r="B32" s="239">
        <v>2886</v>
      </c>
      <c r="C32" s="238">
        <v>3178</v>
      </c>
      <c r="D32" s="171">
        <v>0.90811831340465698</v>
      </c>
      <c r="E32" s="161">
        <v>-292</v>
      </c>
      <c r="F32" s="239">
        <v>4455</v>
      </c>
      <c r="G32" s="238">
        <v>4485</v>
      </c>
      <c r="H32" s="171">
        <v>0.99331103678929766</v>
      </c>
      <c r="I32" s="161">
        <v>-30</v>
      </c>
      <c r="J32" s="171">
        <v>0.64781144781144784</v>
      </c>
      <c r="K32" s="171">
        <v>0.7085841694537347</v>
      </c>
      <c r="L32" s="170">
        <v>-6.0772721642286864E-2</v>
      </c>
    </row>
    <row r="33" spans="1:12" x14ac:dyDescent="0.4">
      <c r="A33" s="49" t="s">
        <v>132</v>
      </c>
      <c r="B33" s="237"/>
      <c r="C33" s="236">
        <v>2903</v>
      </c>
      <c r="D33" s="177">
        <v>0</v>
      </c>
      <c r="E33" s="162">
        <v>-2903</v>
      </c>
      <c r="F33" s="237"/>
      <c r="G33" s="236">
        <v>4455</v>
      </c>
      <c r="H33" s="177">
        <v>0</v>
      </c>
      <c r="I33" s="162">
        <v>-4455</v>
      </c>
      <c r="J33" s="177" t="e">
        <v>#DIV/0!</v>
      </c>
      <c r="K33" s="177">
        <v>0.65162738496071826</v>
      </c>
      <c r="L33" s="182" t="e">
        <v>#DIV/0!</v>
      </c>
    </row>
    <row r="34" spans="1:12" x14ac:dyDescent="0.4">
      <c r="A34" s="61" t="s">
        <v>88</v>
      </c>
      <c r="B34" s="239"/>
      <c r="C34" s="238">
        <v>8965</v>
      </c>
      <c r="D34" s="171">
        <v>0</v>
      </c>
      <c r="E34" s="161">
        <v>-8965</v>
      </c>
      <c r="F34" s="239"/>
      <c r="G34" s="238">
        <v>13011</v>
      </c>
      <c r="H34" s="171">
        <v>0</v>
      </c>
      <c r="I34" s="161">
        <v>-13011</v>
      </c>
      <c r="J34" s="171" t="e">
        <v>#DIV/0!</v>
      </c>
      <c r="K34" s="171">
        <v>0.68903235723618472</v>
      </c>
      <c r="L34" s="170" t="e">
        <v>#DIV/0!</v>
      </c>
    </row>
    <row r="35" spans="1:12" x14ac:dyDescent="0.4">
      <c r="A35" s="42" t="s">
        <v>131</v>
      </c>
      <c r="B35" s="232">
        <v>11907</v>
      </c>
      <c r="C35" s="231"/>
      <c r="D35" s="171" t="e">
        <v>#DIV/0!</v>
      </c>
      <c r="E35" s="161">
        <v>11907</v>
      </c>
      <c r="F35" s="232">
        <v>17490</v>
      </c>
      <c r="G35" s="231"/>
      <c r="H35" s="171" t="e">
        <v>#DIV/0!</v>
      </c>
      <c r="I35" s="161">
        <v>17490</v>
      </c>
      <c r="J35" s="171">
        <v>0.68078902229845628</v>
      </c>
      <c r="K35" s="171" t="e">
        <v>#DIV/0!</v>
      </c>
      <c r="L35" s="170" t="e">
        <v>#DIV/0!</v>
      </c>
    </row>
    <row r="36" spans="1:12" x14ac:dyDescent="0.4">
      <c r="A36" s="160" t="s">
        <v>130</v>
      </c>
      <c r="B36" s="247">
        <v>1201</v>
      </c>
      <c r="C36" s="247">
        <v>1313</v>
      </c>
      <c r="D36" s="181">
        <v>0.91469916222391467</v>
      </c>
      <c r="E36" s="166">
        <v>-112</v>
      </c>
      <c r="F36" s="247">
        <v>2770</v>
      </c>
      <c r="G36" s="247">
        <v>2418</v>
      </c>
      <c r="H36" s="181">
        <v>1.1455748552522746</v>
      </c>
      <c r="I36" s="166">
        <v>352</v>
      </c>
      <c r="J36" s="181">
        <v>0.43357400722021661</v>
      </c>
      <c r="K36" s="181">
        <v>0.543010752688172</v>
      </c>
      <c r="L36" s="180">
        <v>-0.1094367454679554</v>
      </c>
    </row>
    <row r="37" spans="1:12" x14ac:dyDescent="0.4">
      <c r="A37" s="48" t="s">
        <v>129</v>
      </c>
      <c r="B37" s="246">
        <v>713</v>
      </c>
      <c r="C37" s="240">
        <v>802</v>
      </c>
      <c r="D37" s="175">
        <v>0.88902743142144636</v>
      </c>
      <c r="E37" s="176">
        <v>-89</v>
      </c>
      <c r="F37" s="246">
        <v>1600</v>
      </c>
      <c r="G37" s="240">
        <v>1248</v>
      </c>
      <c r="H37" s="175">
        <v>1.2820512820512822</v>
      </c>
      <c r="I37" s="176">
        <v>352</v>
      </c>
      <c r="J37" s="175">
        <v>0.44562499999999999</v>
      </c>
      <c r="K37" s="175">
        <v>0.64262820512820518</v>
      </c>
      <c r="L37" s="174">
        <v>-0.19700320512820518</v>
      </c>
    </row>
    <row r="38" spans="1:12" s="80" customFormat="1" x14ac:dyDescent="0.4">
      <c r="A38" s="49" t="s">
        <v>128</v>
      </c>
      <c r="B38" s="237">
        <v>488</v>
      </c>
      <c r="C38" s="236">
        <v>511</v>
      </c>
      <c r="D38" s="177">
        <v>0.95499021526418781</v>
      </c>
      <c r="E38" s="162">
        <v>-23</v>
      </c>
      <c r="F38" s="237">
        <v>1170</v>
      </c>
      <c r="G38" s="236">
        <v>1170</v>
      </c>
      <c r="H38" s="177">
        <v>1</v>
      </c>
      <c r="I38" s="162">
        <v>0</v>
      </c>
      <c r="J38" s="177">
        <v>0.41709401709401711</v>
      </c>
      <c r="K38" s="177">
        <v>0.43675213675213675</v>
      </c>
      <c r="L38" s="182">
        <v>-1.9658119658119644E-2</v>
      </c>
    </row>
    <row r="39" spans="1:12" s="80" customFormat="1" x14ac:dyDescent="0.4">
      <c r="A39" s="136" t="s">
        <v>87</v>
      </c>
      <c r="B39" s="245">
        <v>198590</v>
      </c>
      <c r="C39" s="245">
        <v>224985</v>
      </c>
      <c r="D39" s="168">
        <v>0.88268106762673071</v>
      </c>
      <c r="E39" s="169">
        <v>-26395</v>
      </c>
      <c r="F39" s="245">
        <v>330829</v>
      </c>
      <c r="G39" s="245">
        <v>333976</v>
      </c>
      <c r="H39" s="168">
        <v>0.99057716722159672</v>
      </c>
      <c r="I39" s="169">
        <v>-3147</v>
      </c>
      <c r="J39" s="168">
        <v>0.6002799029105671</v>
      </c>
      <c r="K39" s="168">
        <v>0.67365619086401418</v>
      </c>
      <c r="L39" s="184">
        <v>-7.3376287953447084E-2</v>
      </c>
    </row>
    <row r="40" spans="1:12" x14ac:dyDescent="0.4">
      <c r="A40" s="160" t="s">
        <v>127</v>
      </c>
      <c r="B40" s="215">
        <v>196215</v>
      </c>
      <c r="C40" s="215">
        <v>223047</v>
      </c>
      <c r="D40" s="168">
        <v>0.87970248422978115</v>
      </c>
      <c r="E40" s="169">
        <v>-26832</v>
      </c>
      <c r="F40" s="215">
        <v>326288</v>
      </c>
      <c r="G40" s="215">
        <v>329547</v>
      </c>
      <c r="H40" s="168">
        <v>0.99011066706721651</v>
      </c>
      <c r="I40" s="169">
        <v>-3259</v>
      </c>
      <c r="J40" s="168">
        <v>0.6013552444466238</v>
      </c>
      <c r="K40" s="168">
        <v>0.67682910176697098</v>
      </c>
      <c r="L40" s="184">
        <v>-7.5473857320347171E-2</v>
      </c>
    </row>
    <row r="41" spans="1:12" x14ac:dyDescent="0.4">
      <c r="A41" s="49" t="s">
        <v>86</v>
      </c>
      <c r="B41" s="236">
        <v>72534</v>
      </c>
      <c r="C41" s="244">
        <v>85959</v>
      </c>
      <c r="D41" s="201">
        <v>0.84382089135518101</v>
      </c>
      <c r="E41" s="161">
        <v>-13425</v>
      </c>
      <c r="F41" s="243">
        <v>130493</v>
      </c>
      <c r="G41" s="236">
        <v>124282</v>
      </c>
      <c r="H41" s="171">
        <v>1.0499750567258332</v>
      </c>
      <c r="I41" s="162">
        <v>6211</v>
      </c>
      <c r="J41" s="177">
        <v>0.55584590744331108</v>
      </c>
      <c r="K41" s="177">
        <v>0.69164480777586457</v>
      </c>
      <c r="L41" s="182">
        <v>-0.13579890033255348</v>
      </c>
    </row>
    <row r="42" spans="1:12" x14ac:dyDescent="0.4">
      <c r="A42" s="49" t="s">
        <v>126</v>
      </c>
      <c r="B42" s="236">
        <v>4124</v>
      </c>
      <c r="C42" s="236">
        <v>4892</v>
      </c>
      <c r="D42" s="175">
        <v>0.84300899427636955</v>
      </c>
      <c r="E42" s="161">
        <v>-768</v>
      </c>
      <c r="F42" s="237">
        <v>8100</v>
      </c>
      <c r="G42" s="236">
        <v>8099</v>
      </c>
      <c r="H42" s="171">
        <v>1.0001234720335843</v>
      </c>
      <c r="I42" s="162">
        <v>1</v>
      </c>
      <c r="J42" s="177">
        <v>0.50913580246913581</v>
      </c>
      <c r="K42" s="177">
        <v>0.60402518829485119</v>
      </c>
      <c r="L42" s="182">
        <v>-9.4889385825715378E-2</v>
      </c>
    </row>
    <row r="43" spans="1:12" x14ac:dyDescent="0.4">
      <c r="A43" s="49" t="s">
        <v>125</v>
      </c>
      <c r="B43" s="236">
        <v>11838</v>
      </c>
      <c r="C43" s="236">
        <v>12462</v>
      </c>
      <c r="D43" s="175">
        <v>0.94992778045257587</v>
      </c>
      <c r="E43" s="161">
        <v>-624</v>
      </c>
      <c r="F43" s="237">
        <v>15420</v>
      </c>
      <c r="G43" s="236">
        <v>15420</v>
      </c>
      <c r="H43" s="171">
        <v>1</v>
      </c>
      <c r="I43" s="162">
        <v>0</v>
      </c>
      <c r="J43" s="177">
        <v>0.76770428015564207</v>
      </c>
      <c r="K43" s="177">
        <v>0.80817120622568095</v>
      </c>
      <c r="L43" s="182">
        <v>-4.0466926070038878E-2</v>
      </c>
    </row>
    <row r="44" spans="1:12" x14ac:dyDescent="0.4">
      <c r="A44" s="61" t="s">
        <v>124</v>
      </c>
      <c r="B44" s="236">
        <v>19187</v>
      </c>
      <c r="C44" s="236">
        <v>18767</v>
      </c>
      <c r="D44" s="175">
        <v>1.0223797090637821</v>
      </c>
      <c r="E44" s="161">
        <v>420</v>
      </c>
      <c r="F44" s="237">
        <v>29330</v>
      </c>
      <c r="G44" s="236">
        <v>27891</v>
      </c>
      <c r="H44" s="171">
        <v>1.0515937040622423</v>
      </c>
      <c r="I44" s="162">
        <v>1439</v>
      </c>
      <c r="J44" s="177">
        <v>0.65417661097852031</v>
      </c>
      <c r="K44" s="177">
        <v>0.6728693843892295</v>
      </c>
      <c r="L44" s="182">
        <v>-1.8692773410709185E-2</v>
      </c>
    </row>
    <row r="45" spans="1:12" x14ac:dyDescent="0.4">
      <c r="A45" s="61" t="s">
        <v>123</v>
      </c>
      <c r="B45" s="236">
        <v>13723</v>
      </c>
      <c r="C45" s="236">
        <v>14251</v>
      </c>
      <c r="D45" s="175">
        <v>0.96294996842326852</v>
      </c>
      <c r="E45" s="161">
        <v>-528</v>
      </c>
      <c r="F45" s="237">
        <v>21523</v>
      </c>
      <c r="G45" s="236">
        <v>21179</v>
      </c>
      <c r="H45" s="171">
        <v>1.0162425043675338</v>
      </c>
      <c r="I45" s="162">
        <v>344</v>
      </c>
      <c r="J45" s="177">
        <v>0.63759698926729547</v>
      </c>
      <c r="K45" s="177">
        <v>0.67288351669106194</v>
      </c>
      <c r="L45" s="182">
        <v>-3.5286527423766478E-2</v>
      </c>
    </row>
    <row r="46" spans="1:12" x14ac:dyDescent="0.4">
      <c r="A46" s="49" t="s">
        <v>84</v>
      </c>
      <c r="B46" s="236">
        <v>31122</v>
      </c>
      <c r="C46" s="236">
        <v>32852</v>
      </c>
      <c r="D46" s="175">
        <v>0.94733958358699621</v>
      </c>
      <c r="E46" s="161">
        <v>-1730</v>
      </c>
      <c r="F46" s="237">
        <v>52800</v>
      </c>
      <c r="G46" s="236">
        <v>53853</v>
      </c>
      <c r="H46" s="171">
        <v>0.98044677176758954</v>
      </c>
      <c r="I46" s="162">
        <v>-1053</v>
      </c>
      <c r="J46" s="177">
        <v>0.58943181818181822</v>
      </c>
      <c r="K46" s="177">
        <v>0.61003101034297069</v>
      </c>
      <c r="L46" s="182">
        <v>-2.0599192161152469E-2</v>
      </c>
    </row>
    <row r="47" spans="1:12" x14ac:dyDescent="0.4">
      <c r="A47" s="49" t="s">
        <v>85</v>
      </c>
      <c r="B47" s="236">
        <v>17060</v>
      </c>
      <c r="C47" s="236">
        <v>19387</v>
      </c>
      <c r="D47" s="175">
        <v>0.87997111466446587</v>
      </c>
      <c r="E47" s="161">
        <v>-2327</v>
      </c>
      <c r="F47" s="242">
        <v>26251</v>
      </c>
      <c r="G47" s="236">
        <v>25535</v>
      </c>
      <c r="H47" s="171">
        <v>1.0280399451732916</v>
      </c>
      <c r="I47" s="162">
        <v>716</v>
      </c>
      <c r="J47" s="177">
        <v>0.64988000457125439</v>
      </c>
      <c r="K47" s="177">
        <v>0.75923242608184849</v>
      </c>
      <c r="L47" s="182">
        <v>-0.1093524215105941</v>
      </c>
    </row>
    <row r="48" spans="1:12" x14ac:dyDescent="0.4">
      <c r="A48" s="49" t="s">
        <v>83</v>
      </c>
      <c r="B48" s="236"/>
      <c r="C48" s="236">
        <v>5622</v>
      </c>
      <c r="D48" s="175">
        <v>0</v>
      </c>
      <c r="E48" s="161">
        <v>-5622</v>
      </c>
      <c r="F48" s="241"/>
      <c r="G48" s="236">
        <v>8100</v>
      </c>
      <c r="H48" s="171">
        <v>0</v>
      </c>
      <c r="I48" s="162">
        <v>-8100</v>
      </c>
      <c r="J48" s="177" t="e">
        <v>#DIV/0!</v>
      </c>
      <c r="K48" s="177">
        <v>0.69407407407407407</v>
      </c>
      <c r="L48" s="182" t="e">
        <v>#DIV/0!</v>
      </c>
    </row>
    <row r="49" spans="1:12" x14ac:dyDescent="0.4">
      <c r="A49" s="49" t="s">
        <v>122</v>
      </c>
      <c r="B49" s="236">
        <v>2205</v>
      </c>
      <c r="C49" s="240">
        <v>2504</v>
      </c>
      <c r="D49" s="175">
        <v>0.88059105431309903</v>
      </c>
      <c r="E49" s="161">
        <v>-299</v>
      </c>
      <c r="F49" s="237">
        <v>3780</v>
      </c>
      <c r="G49" s="236">
        <v>3600</v>
      </c>
      <c r="H49" s="171">
        <v>1.05</v>
      </c>
      <c r="I49" s="162">
        <v>180</v>
      </c>
      <c r="J49" s="177">
        <v>0.58333333333333337</v>
      </c>
      <c r="K49" s="177">
        <v>0.69555555555555559</v>
      </c>
      <c r="L49" s="182">
        <v>-0.11222222222222222</v>
      </c>
    </row>
    <row r="50" spans="1:12" x14ac:dyDescent="0.4">
      <c r="A50" s="49" t="s">
        <v>121</v>
      </c>
      <c r="B50" s="236">
        <v>2509</v>
      </c>
      <c r="C50" s="240">
        <v>2926</v>
      </c>
      <c r="D50" s="175">
        <v>0.8574846206425154</v>
      </c>
      <c r="E50" s="161">
        <v>-417</v>
      </c>
      <c r="F50" s="239">
        <v>3668</v>
      </c>
      <c r="G50" s="236">
        <v>3600</v>
      </c>
      <c r="H50" s="171">
        <v>1.018888888888889</v>
      </c>
      <c r="I50" s="162">
        <v>68</v>
      </c>
      <c r="J50" s="177">
        <v>0.68402399127589963</v>
      </c>
      <c r="K50" s="177">
        <v>0.81277777777777782</v>
      </c>
      <c r="L50" s="182">
        <v>-0.12875378650187819</v>
      </c>
    </row>
    <row r="51" spans="1:12" x14ac:dyDescent="0.4">
      <c r="A51" s="49" t="s">
        <v>82</v>
      </c>
      <c r="B51" s="236">
        <v>4878</v>
      </c>
      <c r="C51" s="236">
        <v>6158</v>
      </c>
      <c r="D51" s="175">
        <v>0.79214030529392665</v>
      </c>
      <c r="E51" s="161">
        <v>-1280</v>
      </c>
      <c r="F51" s="239">
        <v>5188</v>
      </c>
      <c r="G51" s="236">
        <v>8100</v>
      </c>
      <c r="H51" s="171">
        <v>0.64049382716049386</v>
      </c>
      <c r="I51" s="162">
        <v>-2912</v>
      </c>
      <c r="J51" s="177">
        <v>0.94024672320740166</v>
      </c>
      <c r="K51" s="177">
        <v>0.76024691358024687</v>
      </c>
      <c r="L51" s="182">
        <v>0.17999980962715478</v>
      </c>
    </row>
    <row r="52" spans="1:12" x14ac:dyDescent="0.4">
      <c r="A52" s="61" t="s">
        <v>80</v>
      </c>
      <c r="B52" s="236">
        <v>1852</v>
      </c>
      <c r="C52" s="238">
        <v>2127</v>
      </c>
      <c r="D52" s="175">
        <v>0.8707099200752233</v>
      </c>
      <c r="E52" s="161">
        <v>-275</v>
      </c>
      <c r="F52" s="237">
        <v>3588</v>
      </c>
      <c r="G52" s="236">
        <v>3480</v>
      </c>
      <c r="H52" s="171">
        <v>1.0310344827586206</v>
      </c>
      <c r="I52" s="162">
        <v>108</v>
      </c>
      <c r="J52" s="177">
        <v>0.51616499442586394</v>
      </c>
      <c r="K52" s="171">
        <v>0.61120689655172411</v>
      </c>
      <c r="L52" s="170">
        <v>-9.5041902125860167E-2</v>
      </c>
    </row>
    <row r="53" spans="1:12" x14ac:dyDescent="0.4">
      <c r="A53" s="49" t="s">
        <v>81</v>
      </c>
      <c r="B53" s="236">
        <v>6760</v>
      </c>
      <c r="C53" s="236">
        <v>5878</v>
      </c>
      <c r="D53" s="175">
        <v>1.1500510377679483</v>
      </c>
      <c r="E53" s="162">
        <v>882</v>
      </c>
      <c r="F53" s="237">
        <v>8100</v>
      </c>
      <c r="G53" s="236">
        <v>8100</v>
      </c>
      <c r="H53" s="177">
        <v>1</v>
      </c>
      <c r="I53" s="162">
        <v>0</v>
      </c>
      <c r="J53" s="177">
        <v>0.83456790123456792</v>
      </c>
      <c r="K53" s="177">
        <v>0.725679012345679</v>
      </c>
      <c r="L53" s="182">
        <v>0.10888888888888892</v>
      </c>
    </row>
    <row r="54" spans="1:12" x14ac:dyDescent="0.4">
      <c r="A54" s="49" t="s">
        <v>77</v>
      </c>
      <c r="B54" s="236">
        <v>4954</v>
      </c>
      <c r="C54" s="236">
        <v>5400</v>
      </c>
      <c r="D54" s="175">
        <v>0.91740740740740745</v>
      </c>
      <c r="E54" s="162">
        <v>-446</v>
      </c>
      <c r="F54" s="237">
        <v>11003</v>
      </c>
      <c r="G54" s="236">
        <v>10980</v>
      </c>
      <c r="H54" s="177">
        <v>1.0020947176684882</v>
      </c>
      <c r="I54" s="162">
        <v>23</v>
      </c>
      <c r="J54" s="177">
        <v>0.45024084340634374</v>
      </c>
      <c r="K54" s="177">
        <v>0.49180327868852458</v>
      </c>
      <c r="L54" s="182">
        <v>-4.1562435282180843E-2</v>
      </c>
    </row>
    <row r="55" spans="1:12" x14ac:dyDescent="0.4">
      <c r="A55" s="49" t="s">
        <v>79</v>
      </c>
      <c r="B55" s="236">
        <v>1466</v>
      </c>
      <c r="C55" s="236">
        <v>1458</v>
      </c>
      <c r="D55" s="175">
        <v>1.0054869684499315</v>
      </c>
      <c r="E55" s="162">
        <v>8</v>
      </c>
      <c r="F55" s="237">
        <v>3466</v>
      </c>
      <c r="G55" s="236">
        <v>3480</v>
      </c>
      <c r="H55" s="177">
        <v>0.99597701149425288</v>
      </c>
      <c r="I55" s="162">
        <v>-14</v>
      </c>
      <c r="J55" s="177">
        <v>0.42296595499134448</v>
      </c>
      <c r="K55" s="177">
        <v>0.41896551724137931</v>
      </c>
      <c r="L55" s="182">
        <v>4.0004377499651689E-3</v>
      </c>
    </row>
    <row r="56" spans="1:12" x14ac:dyDescent="0.4">
      <c r="A56" s="49" t="s">
        <v>78</v>
      </c>
      <c r="B56" s="236">
        <v>2003</v>
      </c>
      <c r="C56" s="236">
        <v>2182</v>
      </c>
      <c r="D56" s="175">
        <v>0.9179651695692026</v>
      </c>
      <c r="E56" s="162">
        <v>-179</v>
      </c>
      <c r="F56" s="237">
        <v>3578</v>
      </c>
      <c r="G56" s="236">
        <v>3596</v>
      </c>
      <c r="H56" s="177">
        <v>0.99499443826473855</v>
      </c>
      <c r="I56" s="162">
        <v>-18</v>
      </c>
      <c r="J56" s="177">
        <v>0.5598099496925657</v>
      </c>
      <c r="K56" s="177">
        <v>0.60678531701890992</v>
      </c>
      <c r="L56" s="182">
        <v>-4.697536732634422E-2</v>
      </c>
    </row>
    <row r="57" spans="1:12" x14ac:dyDescent="0.4">
      <c r="A57" s="55" t="s">
        <v>120</v>
      </c>
      <c r="B57" s="234"/>
      <c r="C57" s="234">
        <v>222</v>
      </c>
      <c r="D57" s="179">
        <v>0</v>
      </c>
      <c r="E57" s="178">
        <v>-222</v>
      </c>
      <c r="F57" s="235"/>
      <c r="G57" s="234">
        <v>252</v>
      </c>
      <c r="H57" s="179">
        <v>0</v>
      </c>
      <c r="I57" s="178">
        <v>-252</v>
      </c>
      <c r="J57" s="179" t="e">
        <v>#DIV/0!</v>
      </c>
      <c r="K57" s="179">
        <v>0.88095238095238093</v>
      </c>
      <c r="L57" s="233" t="e">
        <v>#DIV/0!</v>
      </c>
    </row>
    <row r="58" spans="1:12" x14ac:dyDescent="0.4">
      <c r="A58" s="42" t="s">
        <v>119</v>
      </c>
      <c r="B58" s="231"/>
      <c r="C58" s="231"/>
      <c r="D58" s="194" t="e">
        <v>#DIV/0!</v>
      </c>
      <c r="E58" s="137">
        <v>0</v>
      </c>
      <c r="F58" s="232"/>
      <c r="G58" s="231"/>
      <c r="H58" s="194" t="e">
        <v>#DIV/0!</v>
      </c>
      <c r="I58" s="137">
        <v>0</v>
      </c>
      <c r="J58" s="194" t="e">
        <v>#DIV/0!</v>
      </c>
      <c r="K58" s="194" t="e">
        <v>#DIV/0!</v>
      </c>
      <c r="L58" s="193" t="e">
        <v>#DIV/0!</v>
      </c>
    </row>
    <row r="59" spans="1:12" x14ac:dyDescent="0.4">
      <c r="A59" s="160" t="s">
        <v>118</v>
      </c>
      <c r="B59" s="230">
        <v>2375</v>
      </c>
      <c r="C59" s="230">
        <v>1938</v>
      </c>
      <c r="D59" s="181">
        <v>1.2254901960784315</v>
      </c>
      <c r="E59" s="166">
        <v>437</v>
      </c>
      <c r="F59" s="230">
        <v>4541</v>
      </c>
      <c r="G59" s="230">
        <v>4429</v>
      </c>
      <c r="H59" s="181">
        <v>1.0252878753668999</v>
      </c>
      <c r="I59" s="166">
        <v>112</v>
      </c>
      <c r="J59" s="181">
        <v>0.52301255230125521</v>
      </c>
      <c r="K59" s="181">
        <v>0.43757055768796566</v>
      </c>
      <c r="L59" s="180">
        <v>8.5441994613289551E-2</v>
      </c>
    </row>
    <row r="60" spans="1:12" x14ac:dyDescent="0.4">
      <c r="A60" s="55" t="s">
        <v>76</v>
      </c>
      <c r="B60" s="229">
        <v>568</v>
      </c>
      <c r="C60" s="229">
        <v>547</v>
      </c>
      <c r="D60" s="175">
        <v>1.0383912248628884</v>
      </c>
      <c r="E60" s="176">
        <v>21</v>
      </c>
      <c r="F60" s="229">
        <v>914</v>
      </c>
      <c r="G60" s="229">
        <v>900</v>
      </c>
      <c r="H60" s="175">
        <v>1.0155555555555555</v>
      </c>
      <c r="I60" s="176">
        <v>14</v>
      </c>
      <c r="J60" s="175">
        <v>0.62144420131291034</v>
      </c>
      <c r="K60" s="175">
        <v>0.60777777777777775</v>
      </c>
      <c r="L60" s="174">
        <v>1.3666423535132588E-2</v>
      </c>
    </row>
    <row r="61" spans="1:12" x14ac:dyDescent="0.4">
      <c r="A61" s="49" t="s">
        <v>117</v>
      </c>
      <c r="B61" s="229">
        <v>524</v>
      </c>
      <c r="C61" s="229">
        <v>362</v>
      </c>
      <c r="D61" s="175">
        <v>1.4475138121546962</v>
      </c>
      <c r="E61" s="176">
        <v>162</v>
      </c>
      <c r="F61" s="229">
        <v>907</v>
      </c>
      <c r="G61" s="229">
        <v>866</v>
      </c>
      <c r="H61" s="175">
        <v>1.0473441108545034</v>
      </c>
      <c r="I61" s="176">
        <v>41</v>
      </c>
      <c r="J61" s="175">
        <v>0.577728776185226</v>
      </c>
      <c r="K61" s="175">
        <v>0.41801385681293302</v>
      </c>
      <c r="L61" s="174">
        <v>0.15971491937229298</v>
      </c>
    </row>
    <row r="62" spans="1:12" x14ac:dyDescent="0.4">
      <c r="A62" s="48" t="s">
        <v>116</v>
      </c>
      <c r="B62" s="229">
        <v>371</v>
      </c>
      <c r="C62" s="229">
        <v>312</v>
      </c>
      <c r="D62" s="175">
        <v>1.1891025641025641</v>
      </c>
      <c r="E62" s="176">
        <v>59</v>
      </c>
      <c r="F62" s="229">
        <v>877</v>
      </c>
      <c r="G62" s="229">
        <v>868</v>
      </c>
      <c r="H62" s="175">
        <v>1.01036866359447</v>
      </c>
      <c r="I62" s="176">
        <v>9</v>
      </c>
      <c r="J62" s="175">
        <v>0.42303306727480045</v>
      </c>
      <c r="K62" s="175">
        <v>0.35944700460829493</v>
      </c>
      <c r="L62" s="174">
        <v>6.3586062666505516E-2</v>
      </c>
    </row>
    <row r="63" spans="1:12" x14ac:dyDescent="0.4">
      <c r="A63" s="42" t="s">
        <v>115</v>
      </c>
      <c r="B63" s="228">
        <v>912</v>
      </c>
      <c r="C63" s="228">
        <v>717</v>
      </c>
      <c r="D63" s="177">
        <v>1.2719665271966527</v>
      </c>
      <c r="E63" s="162">
        <v>195</v>
      </c>
      <c r="F63" s="228">
        <v>1843</v>
      </c>
      <c r="G63" s="228">
        <v>1795</v>
      </c>
      <c r="H63" s="177">
        <v>1.0267409470752089</v>
      </c>
      <c r="I63" s="162">
        <v>48</v>
      </c>
      <c r="J63" s="177">
        <v>0.49484536082474229</v>
      </c>
      <c r="K63" s="177">
        <v>0.39944289693593316</v>
      </c>
      <c r="L63" s="182">
        <v>9.540246388880913E-2</v>
      </c>
    </row>
    <row r="64" spans="1:12" x14ac:dyDescent="0.4">
      <c r="A64" s="136" t="s">
        <v>98</v>
      </c>
      <c r="B64" s="215">
        <v>32380</v>
      </c>
      <c r="C64" s="215">
        <v>28850</v>
      </c>
      <c r="D64" s="168">
        <v>1.1223570190641248</v>
      </c>
      <c r="E64" s="169">
        <v>3530</v>
      </c>
      <c r="F64" s="215">
        <v>39648</v>
      </c>
      <c r="G64" s="215">
        <v>39294</v>
      </c>
      <c r="H64" s="168">
        <v>1.0090090090090089</v>
      </c>
      <c r="I64" s="169">
        <v>354</v>
      </c>
      <c r="J64" s="168">
        <v>0.81668684422921711</v>
      </c>
      <c r="K64" s="168">
        <v>0.73420878505624265</v>
      </c>
      <c r="L64" s="184">
        <v>8.2478059172974461E-2</v>
      </c>
    </row>
    <row r="65" spans="1:12" s="33" customFormat="1" x14ac:dyDescent="0.4">
      <c r="A65" s="227" t="s">
        <v>114</v>
      </c>
      <c r="B65" s="226">
        <v>16271</v>
      </c>
      <c r="C65" s="226">
        <v>16144</v>
      </c>
      <c r="D65" s="225">
        <v>1.0078666997026759</v>
      </c>
      <c r="E65" s="224">
        <v>127</v>
      </c>
      <c r="F65" s="226">
        <v>18408</v>
      </c>
      <c r="G65" s="226">
        <v>18408</v>
      </c>
      <c r="H65" s="225">
        <v>1</v>
      </c>
      <c r="I65" s="224">
        <v>0</v>
      </c>
      <c r="J65" s="223">
        <v>0.88390916992611912</v>
      </c>
      <c r="K65" s="223">
        <v>0.87700999565406346</v>
      </c>
      <c r="L65" s="222">
        <v>6.8991742720556637E-3</v>
      </c>
    </row>
    <row r="66" spans="1:12" s="33" customFormat="1" x14ac:dyDescent="0.4">
      <c r="A66" s="61" t="s">
        <v>113</v>
      </c>
      <c r="B66" s="221">
        <v>7717</v>
      </c>
      <c r="C66" s="220">
        <v>6413</v>
      </c>
      <c r="D66" s="171">
        <v>1.2033369717760798</v>
      </c>
      <c r="E66" s="161">
        <v>1304</v>
      </c>
      <c r="F66" s="221">
        <v>10620</v>
      </c>
      <c r="G66" s="220">
        <v>10620</v>
      </c>
      <c r="H66" s="171">
        <v>1</v>
      </c>
      <c r="I66" s="161">
        <v>0</v>
      </c>
      <c r="J66" s="217">
        <v>0.72664783427495294</v>
      </c>
      <c r="K66" s="217">
        <v>0.60386064030131825</v>
      </c>
      <c r="L66" s="216">
        <v>0.12278719397363469</v>
      </c>
    </row>
    <row r="67" spans="1:12" s="33" customFormat="1" x14ac:dyDescent="0.4">
      <c r="A67" s="61" t="s">
        <v>97</v>
      </c>
      <c r="B67" s="221">
        <v>8392</v>
      </c>
      <c r="C67" s="220">
        <v>6293</v>
      </c>
      <c r="D67" s="171">
        <v>1.3335452089623392</v>
      </c>
      <c r="E67" s="161">
        <v>2099</v>
      </c>
      <c r="F67" s="221">
        <v>10620</v>
      </c>
      <c r="G67" s="220">
        <v>10266</v>
      </c>
      <c r="H67" s="171">
        <v>1.0344827586206897</v>
      </c>
      <c r="I67" s="161">
        <v>354</v>
      </c>
      <c r="J67" s="217">
        <v>0.79020715630885119</v>
      </c>
      <c r="K67" s="217">
        <v>0.61299435028248583</v>
      </c>
      <c r="L67" s="216">
        <v>0.17721280602636535</v>
      </c>
    </row>
    <row r="68" spans="1:12" s="33" customFormat="1" x14ac:dyDescent="0.4">
      <c r="A68" s="42" t="s">
        <v>112</v>
      </c>
      <c r="B68" s="219"/>
      <c r="C68" s="218"/>
      <c r="D68" s="171" t="e">
        <v>#DIV/0!</v>
      </c>
      <c r="E68" s="161">
        <v>0</v>
      </c>
      <c r="F68" s="219"/>
      <c r="G68" s="218"/>
      <c r="H68" s="171" t="e">
        <v>#DIV/0!</v>
      </c>
      <c r="I68" s="161">
        <v>0</v>
      </c>
      <c r="J68" s="217" t="e">
        <v>#DIV/0!</v>
      </c>
      <c r="K68" s="217" t="e">
        <v>#DIV/0!</v>
      </c>
      <c r="L68" s="216" t="e">
        <v>#DIV/0!</v>
      </c>
    </row>
    <row r="69" spans="1:12" s="33" customFormat="1" x14ac:dyDescent="0.4">
      <c r="A69" s="136" t="s">
        <v>111</v>
      </c>
      <c r="B69" s="215">
        <v>105</v>
      </c>
      <c r="C69" s="215">
        <v>221</v>
      </c>
      <c r="D69" s="168">
        <v>0.47511312217194568</v>
      </c>
      <c r="E69" s="169">
        <v>-116</v>
      </c>
      <c r="F69" s="215">
        <v>234</v>
      </c>
      <c r="G69" s="215">
        <v>432</v>
      </c>
      <c r="H69" s="168">
        <v>0.54166666666666663</v>
      </c>
      <c r="I69" s="169">
        <v>-198</v>
      </c>
      <c r="J69" s="168">
        <v>0.44871794871794873</v>
      </c>
      <c r="K69" s="168">
        <v>0.51157407407407407</v>
      </c>
      <c r="L69" s="184">
        <v>-6.2856125356125336E-2</v>
      </c>
    </row>
    <row r="70" spans="1:12" x14ac:dyDescent="0.4">
      <c r="A70" s="214" t="s">
        <v>110</v>
      </c>
      <c r="B70" s="213">
        <v>105</v>
      </c>
      <c r="C70" s="211">
        <v>221</v>
      </c>
      <c r="D70" s="194">
        <v>0.47511312217194568</v>
      </c>
      <c r="E70" s="166">
        <v>-116</v>
      </c>
      <c r="F70" s="212">
        <v>234</v>
      </c>
      <c r="G70" s="211">
        <v>432</v>
      </c>
      <c r="H70" s="181">
        <v>0.54166666666666663</v>
      </c>
      <c r="I70" s="166">
        <v>-198</v>
      </c>
      <c r="J70" s="210">
        <v>0.44871794871794873</v>
      </c>
      <c r="K70" s="210">
        <v>0.51157407407407407</v>
      </c>
      <c r="L70" s="209">
        <v>-6.2856125356125336E-2</v>
      </c>
    </row>
    <row r="71" spans="1:12" x14ac:dyDescent="0.4">
      <c r="A71" s="33" t="s">
        <v>109</v>
      </c>
      <c r="C71" s="36"/>
      <c r="E71" s="88"/>
      <c r="G71" s="36"/>
      <c r="I71" s="88"/>
      <c r="K71" s="36"/>
    </row>
    <row r="72" spans="1:12" s="33" customFormat="1" x14ac:dyDescent="0.4">
      <c r="A72" s="35" t="s">
        <v>108</v>
      </c>
      <c r="B72" s="88"/>
      <c r="C72" s="88"/>
      <c r="D72" s="36"/>
      <c r="E72" s="36"/>
      <c r="F72" s="88"/>
      <c r="G72" s="88"/>
      <c r="H72" s="36"/>
      <c r="I72" s="36"/>
      <c r="J72" s="88"/>
      <c r="K72" s="88"/>
      <c r="L72" s="36"/>
    </row>
    <row r="73" spans="1:12" x14ac:dyDescent="0.4">
      <c r="A73" s="33" t="s">
        <v>107</v>
      </c>
      <c r="B73" s="34"/>
      <c r="C73" s="34"/>
      <c r="D73" s="33"/>
      <c r="E73" s="33"/>
      <c r="F73" s="34"/>
      <c r="G73" s="34"/>
      <c r="H73" s="33"/>
      <c r="I73" s="33"/>
      <c r="J73" s="34"/>
      <c r="K73" s="34"/>
      <c r="L73" s="33"/>
    </row>
    <row r="74" spans="1:12" x14ac:dyDescent="0.4">
      <c r="A74" s="33" t="s">
        <v>95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pageSetup paperSize="9" scale="56" orientation="portrait" r:id="rId1"/>
  <headerFooter alignWithMargins="0">
    <oddHeader>&amp;C&amp;16 2011年4月月間航空旅客輸送実績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zoomScaleNormal="100" workbookViewId="0">
      <selection sqref="A1:B1"/>
    </sheetView>
  </sheetViews>
  <sheetFormatPr defaultRowHeight="13.5" x14ac:dyDescent="0.15"/>
  <cols>
    <col min="1" max="1" width="11.375" style="110" customWidth="1"/>
    <col min="2" max="2" width="5.625" style="110" customWidth="1"/>
    <col min="3" max="4" width="9.375" style="108" customWidth="1"/>
    <col min="5" max="5" width="7.375" style="108" customWidth="1"/>
    <col min="6" max="6" width="9.625" style="108" customWidth="1"/>
    <col min="7" max="8" width="9.375" style="108" customWidth="1"/>
    <col min="9" max="9" width="7.375" style="108" customWidth="1"/>
    <col min="10" max="10" width="9.625" style="108" customWidth="1"/>
    <col min="11" max="11" width="9" style="109"/>
    <col min="12" max="16384" width="9" style="108"/>
  </cols>
  <sheetData>
    <row r="1" spans="1:11" ht="18.75" x14ac:dyDescent="0.15">
      <c r="A1" s="714" t="str">
        <f>'h23'!A1</f>
        <v>平成23年度</v>
      </c>
      <c r="B1" s="714"/>
      <c r="C1" s="1"/>
      <c r="D1" s="1"/>
      <c r="E1" s="1"/>
      <c r="F1" s="5" t="str">
        <f ca="1">RIGHT(CELL("filename",$A$1),LEN(CELL("filename",$A$1))-FIND("]",CELL("filename",$A$1)))</f>
        <v>７月月間</v>
      </c>
      <c r="G1" s="4" t="s">
        <v>69</v>
      </c>
      <c r="H1" s="2"/>
      <c r="I1" s="2"/>
      <c r="J1" s="2"/>
    </row>
    <row r="2" spans="1:11" ht="18" customHeight="1" x14ac:dyDescent="0.15">
      <c r="A2" s="121"/>
      <c r="B2" s="384"/>
      <c r="C2" s="706" t="s">
        <v>190</v>
      </c>
      <c r="D2" s="721"/>
      <c r="E2" s="722"/>
      <c r="F2" s="723"/>
      <c r="G2" s="706" t="s">
        <v>189</v>
      </c>
      <c r="H2" s="721"/>
      <c r="I2" s="722"/>
      <c r="J2" s="723"/>
    </row>
    <row r="3" spans="1:11" ht="18.75" customHeight="1" x14ac:dyDescent="0.15">
      <c r="A3" s="115"/>
      <c r="B3" s="383"/>
      <c r="C3" s="724" t="s">
        <v>212</v>
      </c>
      <c r="D3" s="726" t="s">
        <v>211</v>
      </c>
      <c r="E3" s="706" t="s">
        <v>184</v>
      </c>
      <c r="F3" s="707"/>
      <c r="G3" s="702" t="str">
        <f>C3</f>
        <v>11.7月</v>
      </c>
      <c r="H3" s="704" t="str">
        <f>D3</f>
        <v>10.7月</v>
      </c>
      <c r="I3" s="706" t="s">
        <v>184</v>
      </c>
      <c r="J3" s="707"/>
    </row>
    <row r="4" spans="1:11" ht="18" customHeight="1" x14ac:dyDescent="0.15">
      <c r="A4" s="119"/>
      <c r="B4" s="382"/>
      <c r="C4" s="725"/>
      <c r="D4" s="727"/>
      <c r="E4" s="381" t="s">
        <v>183</v>
      </c>
      <c r="F4" s="381" t="s">
        <v>182</v>
      </c>
      <c r="G4" s="703"/>
      <c r="H4" s="705"/>
      <c r="I4" s="381" t="s">
        <v>183</v>
      </c>
      <c r="J4" s="381" t="s">
        <v>182</v>
      </c>
    </row>
    <row r="5" spans="1:11" ht="13.5" customHeight="1" x14ac:dyDescent="0.15">
      <c r="A5" s="710" t="s">
        <v>181</v>
      </c>
      <c r="B5" s="711"/>
      <c r="C5" s="728">
        <f>C7+C12+C17+C22+C27</f>
        <v>509866</v>
      </c>
      <c r="D5" s="712">
        <f>D7+D12+D17+D22+D27</f>
        <v>543867</v>
      </c>
      <c r="E5" s="708">
        <f>C5/D5</f>
        <v>0.93748287724756241</v>
      </c>
      <c r="F5" s="717">
        <f>C5-D5</f>
        <v>-34001</v>
      </c>
      <c r="G5" s="728">
        <f>G7+G12+G17+G22+G27</f>
        <v>726476</v>
      </c>
      <c r="H5" s="712">
        <f>H7+H12+H17+H22+H27</f>
        <v>743461</v>
      </c>
      <c r="I5" s="708">
        <f>G5/H5</f>
        <v>0.97715414796472178</v>
      </c>
      <c r="J5" s="717">
        <f>G5-H5</f>
        <v>-16985</v>
      </c>
    </row>
    <row r="6" spans="1:11" ht="13.5" customHeight="1" x14ac:dyDescent="0.15">
      <c r="A6" s="719" t="s">
        <v>105</v>
      </c>
      <c r="B6" s="720"/>
      <c r="C6" s="729"/>
      <c r="D6" s="713"/>
      <c r="E6" s="709"/>
      <c r="F6" s="718"/>
      <c r="G6" s="729"/>
      <c r="H6" s="713"/>
      <c r="I6" s="709"/>
      <c r="J6" s="718"/>
    </row>
    <row r="7" spans="1:11" ht="18" customHeight="1" x14ac:dyDescent="0.15">
      <c r="A7" s="715" t="s">
        <v>180</v>
      </c>
      <c r="B7" s="716"/>
      <c r="C7" s="501">
        <f>SUM(C8:C11)</f>
        <v>268322</v>
      </c>
      <c r="D7" s="368">
        <f>SUM(D8:D11)</f>
        <v>279993</v>
      </c>
      <c r="E7" s="537">
        <f>C7/D7</f>
        <v>0.95831681506323374</v>
      </c>
      <c r="F7" s="536">
        <f>C7-D7</f>
        <v>-11671</v>
      </c>
      <c r="G7" s="501">
        <f>SUM(G8:G11)</f>
        <v>344922</v>
      </c>
      <c r="H7" s="368">
        <f>SUM(H8:H11)</f>
        <v>368142</v>
      </c>
      <c r="I7" s="367">
        <f>G7/H7</f>
        <v>0.93692651205241451</v>
      </c>
      <c r="J7" s="366">
        <f>G7-H7</f>
        <v>-23220</v>
      </c>
      <c r="K7" s="112"/>
    </row>
    <row r="8" spans="1:11" ht="18" customHeight="1" x14ac:dyDescent="0.15">
      <c r="A8" s="372" t="s">
        <v>179</v>
      </c>
      <c r="B8" s="372" t="s">
        <v>103</v>
      </c>
      <c r="C8" s="502">
        <v>113595</v>
      </c>
      <c r="D8" s="371">
        <v>126985</v>
      </c>
      <c r="E8" s="370">
        <v>0.89455447493798479</v>
      </c>
      <c r="F8" s="369">
        <v>-13390</v>
      </c>
      <c r="G8" s="502">
        <v>147358</v>
      </c>
      <c r="H8" s="371">
        <v>173326</v>
      </c>
      <c r="I8" s="370">
        <v>0.85017827677324809</v>
      </c>
      <c r="J8" s="369">
        <v>-25968</v>
      </c>
      <c r="K8" s="112"/>
    </row>
    <row r="9" spans="1:11" ht="18" customHeight="1" x14ac:dyDescent="0.15">
      <c r="A9" s="358"/>
      <c r="B9" s="358" t="s">
        <v>102</v>
      </c>
      <c r="C9" s="498">
        <v>10995</v>
      </c>
      <c r="D9" s="357">
        <v>12884</v>
      </c>
      <c r="E9" s="356">
        <v>0.85338404222291209</v>
      </c>
      <c r="F9" s="355">
        <v>-1889</v>
      </c>
      <c r="G9" s="498">
        <v>13720</v>
      </c>
      <c r="H9" s="357">
        <v>15651</v>
      </c>
      <c r="I9" s="356">
        <v>0.8766213021532171</v>
      </c>
      <c r="J9" s="355">
        <v>-1931</v>
      </c>
      <c r="K9" s="112"/>
    </row>
    <row r="10" spans="1:11" ht="18" customHeight="1" x14ac:dyDescent="0.15">
      <c r="A10" s="358"/>
      <c r="B10" s="358" t="s">
        <v>100</v>
      </c>
      <c r="C10" s="498">
        <v>120758</v>
      </c>
      <c r="D10" s="357">
        <v>117584</v>
      </c>
      <c r="E10" s="356">
        <v>1.0269934684991155</v>
      </c>
      <c r="F10" s="355">
        <v>3174</v>
      </c>
      <c r="G10" s="498">
        <v>158710</v>
      </c>
      <c r="H10" s="357">
        <v>150668</v>
      </c>
      <c r="I10" s="356">
        <v>1.0533756338439484</v>
      </c>
      <c r="J10" s="355">
        <v>8042</v>
      </c>
      <c r="K10" s="112"/>
    </row>
    <row r="11" spans="1:11" ht="18" customHeight="1" x14ac:dyDescent="0.15">
      <c r="A11" s="380"/>
      <c r="B11" s="380" t="s">
        <v>104</v>
      </c>
      <c r="C11" s="504">
        <v>22974</v>
      </c>
      <c r="D11" s="379">
        <v>22540</v>
      </c>
      <c r="E11" s="378">
        <v>1.0192546583850932</v>
      </c>
      <c r="F11" s="377">
        <v>434</v>
      </c>
      <c r="G11" s="504">
        <v>25134</v>
      </c>
      <c r="H11" s="379">
        <v>28497</v>
      </c>
      <c r="I11" s="378">
        <v>0.88198757763975155</v>
      </c>
      <c r="J11" s="377">
        <v>-3363</v>
      </c>
      <c r="K11" s="112"/>
    </row>
    <row r="12" spans="1:11" ht="18" customHeight="1" x14ac:dyDescent="0.15">
      <c r="A12" s="715" t="s">
        <v>178</v>
      </c>
      <c r="B12" s="716"/>
      <c r="C12" s="501">
        <f>SUM(C13:C16)</f>
        <v>97009</v>
      </c>
      <c r="D12" s="368">
        <f>SUM(D13:D16)</f>
        <v>104417</v>
      </c>
      <c r="E12" s="537">
        <f>C12/D12</f>
        <v>0.92905369815259964</v>
      </c>
      <c r="F12" s="536">
        <f>C12-D12</f>
        <v>-7408</v>
      </c>
      <c r="G12" s="501">
        <f>SUM(G13:G16)</f>
        <v>148825</v>
      </c>
      <c r="H12" s="368">
        <f>SUM(H13:H16)</f>
        <v>141334</v>
      </c>
      <c r="I12" s="367">
        <f>G12/H12</f>
        <v>1.0530021084806205</v>
      </c>
      <c r="J12" s="366">
        <f>G12-H12</f>
        <v>7491</v>
      </c>
      <c r="K12" s="112"/>
    </row>
    <row r="13" spans="1:11" ht="18" customHeight="1" x14ac:dyDescent="0.15">
      <c r="A13" s="376" t="s">
        <v>177</v>
      </c>
      <c r="B13" s="376" t="s">
        <v>103</v>
      </c>
      <c r="C13" s="503">
        <v>36021</v>
      </c>
      <c r="D13" s="375">
        <v>41754</v>
      </c>
      <c r="E13" s="374">
        <v>0.86269578962494609</v>
      </c>
      <c r="F13" s="373">
        <v>-5733</v>
      </c>
      <c r="G13" s="503">
        <v>56734</v>
      </c>
      <c r="H13" s="375">
        <v>53912</v>
      </c>
      <c r="I13" s="374">
        <v>1.0523445615076421</v>
      </c>
      <c r="J13" s="373">
        <v>2822</v>
      </c>
      <c r="K13" s="112"/>
    </row>
    <row r="14" spans="1:11" ht="18" customHeight="1" x14ac:dyDescent="0.15">
      <c r="A14" s="358"/>
      <c r="B14" s="358" t="s">
        <v>102</v>
      </c>
      <c r="C14" s="498">
        <v>3809</v>
      </c>
      <c r="D14" s="357">
        <v>4009</v>
      </c>
      <c r="E14" s="356">
        <v>0.95011224744325273</v>
      </c>
      <c r="F14" s="355">
        <v>-200</v>
      </c>
      <c r="G14" s="498">
        <v>4630</v>
      </c>
      <c r="H14" s="357">
        <v>4610</v>
      </c>
      <c r="I14" s="356">
        <v>1.0043383947939262</v>
      </c>
      <c r="J14" s="355">
        <v>20</v>
      </c>
      <c r="K14" s="112"/>
    </row>
    <row r="15" spans="1:11" ht="18" customHeight="1" x14ac:dyDescent="0.15">
      <c r="A15" s="358"/>
      <c r="B15" s="358" t="s">
        <v>100</v>
      </c>
      <c r="C15" s="498">
        <v>48542</v>
      </c>
      <c r="D15" s="357">
        <v>51011</v>
      </c>
      <c r="E15" s="356">
        <v>0.95159867479563232</v>
      </c>
      <c r="F15" s="355">
        <v>-2469</v>
      </c>
      <c r="G15" s="498">
        <v>76841</v>
      </c>
      <c r="H15" s="357">
        <v>71838</v>
      </c>
      <c r="I15" s="356">
        <v>1.0696428074278237</v>
      </c>
      <c r="J15" s="355">
        <v>5003</v>
      </c>
      <c r="K15" s="112"/>
    </row>
    <row r="16" spans="1:11" ht="18" customHeight="1" x14ac:dyDescent="0.15">
      <c r="A16" s="380"/>
      <c r="B16" s="380" t="s">
        <v>104</v>
      </c>
      <c r="C16" s="504">
        <v>8637</v>
      </c>
      <c r="D16" s="379">
        <v>7643</v>
      </c>
      <c r="E16" s="378">
        <v>1.1300536438571243</v>
      </c>
      <c r="F16" s="377">
        <v>994</v>
      </c>
      <c r="G16" s="504">
        <v>10620</v>
      </c>
      <c r="H16" s="379">
        <v>10974</v>
      </c>
      <c r="I16" s="378">
        <v>0.967741935483871</v>
      </c>
      <c r="J16" s="377">
        <v>-354</v>
      </c>
      <c r="K16" s="112"/>
    </row>
    <row r="17" spans="1:11" ht="18" customHeight="1" x14ac:dyDescent="0.15">
      <c r="A17" s="715" t="s">
        <v>176</v>
      </c>
      <c r="B17" s="716"/>
      <c r="C17" s="501">
        <f>SUM(C18:C21)</f>
        <v>62723</v>
      </c>
      <c r="D17" s="368">
        <f>SUM(D18:D21)</f>
        <v>66532</v>
      </c>
      <c r="E17" s="537">
        <f>C17/D17</f>
        <v>0.94274935369446278</v>
      </c>
      <c r="F17" s="536">
        <f>C17-D17</f>
        <v>-3809</v>
      </c>
      <c r="G17" s="501">
        <f>SUM(G18:G21)</f>
        <v>109795</v>
      </c>
      <c r="H17" s="368">
        <f>SUM(H18:H21)</f>
        <v>101220</v>
      </c>
      <c r="I17" s="367">
        <f>G17/H17</f>
        <v>1.0847164591977869</v>
      </c>
      <c r="J17" s="366">
        <f>G17-H17</f>
        <v>8575</v>
      </c>
      <c r="K17" s="112"/>
    </row>
    <row r="18" spans="1:11" ht="18" customHeight="1" x14ac:dyDescent="0.15">
      <c r="A18" s="376" t="s">
        <v>175</v>
      </c>
      <c r="B18" s="376" t="s">
        <v>103</v>
      </c>
      <c r="C18" s="503">
        <v>0</v>
      </c>
      <c r="D18" s="375">
        <v>18006</v>
      </c>
      <c r="E18" s="374">
        <v>0</v>
      </c>
      <c r="F18" s="373">
        <v>-18006</v>
      </c>
      <c r="G18" s="503">
        <v>0</v>
      </c>
      <c r="H18" s="375">
        <v>26216</v>
      </c>
      <c r="I18" s="374">
        <v>0</v>
      </c>
      <c r="J18" s="373">
        <v>-26216</v>
      </c>
      <c r="K18" s="112"/>
    </row>
    <row r="19" spans="1:11" ht="18" customHeight="1" x14ac:dyDescent="0.15">
      <c r="A19" s="358"/>
      <c r="B19" s="358" t="s">
        <v>102</v>
      </c>
      <c r="C19" s="498">
        <v>18310</v>
      </c>
      <c r="D19" s="357">
        <v>2890</v>
      </c>
      <c r="E19" s="356">
        <v>6.3356401384083041</v>
      </c>
      <c r="F19" s="355">
        <v>15420</v>
      </c>
      <c r="G19" s="498">
        <v>29555</v>
      </c>
      <c r="H19" s="357">
        <v>4500</v>
      </c>
      <c r="I19" s="356">
        <v>6.5677777777777777</v>
      </c>
      <c r="J19" s="355">
        <v>25055</v>
      </c>
      <c r="K19" s="112"/>
    </row>
    <row r="20" spans="1:11" ht="18" customHeight="1" x14ac:dyDescent="0.15">
      <c r="A20" s="358"/>
      <c r="B20" s="358" t="s">
        <v>100</v>
      </c>
      <c r="C20" s="498">
        <v>34019</v>
      </c>
      <c r="D20" s="357">
        <v>38654</v>
      </c>
      <c r="E20" s="356">
        <v>0.88009002949241988</v>
      </c>
      <c r="F20" s="355">
        <v>-4635</v>
      </c>
      <c r="G20" s="498">
        <v>63779</v>
      </c>
      <c r="H20" s="357">
        <v>59530</v>
      </c>
      <c r="I20" s="356">
        <v>1.0713757769192005</v>
      </c>
      <c r="J20" s="355">
        <v>4249</v>
      </c>
      <c r="K20" s="112"/>
    </row>
    <row r="21" spans="1:11" ht="18" customHeight="1" x14ac:dyDescent="0.15">
      <c r="A21" s="122"/>
      <c r="B21" s="122" t="s">
        <v>104</v>
      </c>
      <c r="C21" s="497">
        <v>10394</v>
      </c>
      <c r="D21" s="354">
        <v>6982</v>
      </c>
      <c r="E21" s="353">
        <v>1.4886851904898311</v>
      </c>
      <c r="F21" s="352">
        <v>3412</v>
      </c>
      <c r="G21" s="497">
        <v>16461</v>
      </c>
      <c r="H21" s="354">
        <v>10974</v>
      </c>
      <c r="I21" s="353">
        <v>1.5</v>
      </c>
      <c r="J21" s="352">
        <v>5487</v>
      </c>
      <c r="K21" s="112"/>
    </row>
    <row r="22" spans="1:11" ht="18" customHeight="1" x14ac:dyDescent="0.15">
      <c r="A22" s="715" t="s">
        <v>174</v>
      </c>
      <c r="B22" s="716"/>
      <c r="C22" s="501">
        <f>SUM(C23:C26)</f>
        <v>42810</v>
      </c>
      <c r="D22" s="368">
        <f>SUM(D23:D26)</f>
        <v>42399</v>
      </c>
      <c r="E22" s="367">
        <f>C22/D22</f>
        <v>1.0096936248496426</v>
      </c>
      <c r="F22" s="366">
        <f>C22-D22</f>
        <v>411</v>
      </c>
      <c r="G22" s="501">
        <f>SUM(G23:G26)</f>
        <v>61739</v>
      </c>
      <c r="H22" s="368">
        <f>SUM(H23:H26)</f>
        <v>55493</v>
      </c>
      <c r="I22" s="367">
        <f>G22/H22</f>
        <v>1.1125547366334492</v>
      </c>
      <c r="J22" s="366">
        <f>G22-H22</f>
        <v>6246</v>
      </c>
      <c r="K22" s="112"/>
    </row>
    <row r="23" spans="1:11" ht="18" customHeight="1" x14ac:dyDescent="0.15">
      <c r="A23" s="372"/>
      <c r="B23" s="372" t="s">
        <v>103</v>
      </c>
      <c r="C23" s="502">
        <v>0</v>
      </c>
      <c r="D23" s="371">
        <v>20025</v>
      </c>
      <c r="E23" s="370">
        <v>0</v>
      </c>
      <c r="F23" s="369">
        <v>-20025</v>
      </c>
      <c r="G23" s="502">
        <v>0</v>
      </c>
      <c r="H23" s="371">
        <v>27817</v>
      </c>
      <c r="I23" s="370">
        <v>0</v>
      </c>
      <c r="J23" s="369">
        <v>-27817</v>
      </c>
      <c r="K23" s="112"/>
    </row>
    <row r="24" spans="1:11" ht="18" customHeight="1" x14ac:dyDescent="0.15">
      <c r="A24" s="358"/>
      <c r="B24" s="358" t="s">
        <v>102</v>
      </c>
      <c r="C24" s="498">
        <v>16023</v>
      </c>
      <c r="D24" s="357">
        <v>3579</v>
      </c>
      <c r="E24" s="356">
        <v>4.4769488683989938</v>
      </c>
      <c r="F24" s="355">
        <v>12444</v>
      </c>
      <c r="G24" s="498">
        <v>21950</v>
      </c>
      <c r="H24" s="357">
        <v>4620</v>
      </c>
      <c r="I24" s="356">
        <v>4.7510822510822512</v>
      </c>
      <c r="J24" s="355">
        <v>17330</v>
      </c>
      <c r="K24" s="112"/>
    </row>
    <row r="25" spans="1:11" ht="18" customHeight="1" x14ac:dyDescent="0.15">
      <c r="A25" s="358"/>
      <c r="B25" s="358" t="s">
        <v>100</v>
      </c>
      <c r="C25" s="498">
        <v>18184</v>
      </c>
      <c r="D25" s="357">
        <v>18795</v>
      </c>
      <c r="E25" s="356">
        <v>0.96749135408353282</v>
      </c>
      <c r="F25" s="355">
        <v>-611</v>
      </c>
      <c r="G25" s="498">
        <v>27222</v>
      </c>
      <c r="H25" s="357">
        <v>23056</v>
      </c>
      <c r="I25" s="356">
        <v>1.1806904927133934</v>
      </c>
      <c r="J25" s="355">
        <v>4166</v>
      </c>
      <c r="K25" s="112"/>
    </row>
    <row r="26" spans="1:11" ht="18" customHeight="1" x14ac:dyDescent="0.15">
      <c r="A26" s="122"/>
      <c r="B26" s="122" t="s">
        <v>104</v>
      </c>
      <c r="C26" s="497">
        <v>8603</v>
      </c>
      <c r="D26" s="354">
        <v>0</v>
      </c>
      <c r="E26" s="353" t="e">
        <v>#DIV/0!</v>
      </c>
      <c r="F26" s="352">
        <v>8603</v>
      </c>
      <c r="G26" s="497">
        <v>12567</v>
      </c>
      <c r="H26" s="354">
        <v>0</v>
      </c>
      <c r="I26" s="353" t="e">
        <v>#DIV/0!</v>
      </c>
      <c r="J26" s="352">
        <v>12567</v>
      </c>
      <c r="K26" s="112"/>
    </row>
    <row r="27" spans="1:11" ht="18" customHeight="1" x14ac:dyDescent="0.15">
      <c r="A27" s="715" t="s">
        <v>173</v>
      </c>
      <c r="B27" s="716"/>
      <c r="C27" s="501">
        <f>SUM(C28:C34)</f>
        <v>39002</v>
      </c>
      <c r="D27" s="368">
        <f>SUM(D28:D34)</f>
        <v>50526</v>
      </c>
      <c r="E27" s="537">
        <f>C27/D27</f>
        <v>0.77191940782963231</v>
      </c>
      <c r="F27" s="536">
        <f>C27-D27</f>
        <v>-11524</v>
      </c>
      <c r="G27" s="501">
        <f>SUM(G28:G34)</f>
        <v>61195</v>
      </c>
      <c r="H27" s="368">
        <f>SUM(H28:H34)</f>
        <v>77272</v>
      </c>
      <c r="I27" s="367">
        <f>G27/H27</f>
        <v>0.7919427476964489</v>
      </c>
      <c r="J27" s="366">
        <f>G27-H27</f>
        <v>-16077</v>
      </c>
      <c r="K27" s="112"/>
    </row>
    <row r="28" spans="1:11" ht="18" customHeight="1" x14ac:dyDescent="0.15">
      <c r="A28" s="365"/>
      <c r="B28" s="365" t="s">
        <v>103</v>
      </c>
      <c r="C28" s="500">
        <v>0</v>
      </c>
      <c r="D28" s="364">
        <v>0</v>
      </c>
      <c r="E28" s="363" t="e">
        <v>#DIV/0!</v>
      </c>
      <c r="F28" s="362">
        <v>0</v>
      </c>
      <c r="G28" s="500">
        <v>0</v>
      </c>
      <c r="H28" s="364">
        <v>0</v>
      </c>
      <c r="I28" s="363" t="e">
        <v>#DIV/0!</v>
      </c>
      <c r="J28" s="362">
        <v>0</v>
      </c>
      <c r="K28" s="112"/>
    </row>
    <row r="29" spans="1:11" ht="18" customHeight="1" x14ac:dyDescent="0.15">
      <c r="A29" s="116"/>
      <c r="B29" s="116" t="s">
        <v>102</v>
      </c>
      <c r="C29" s="499">
        <v>7404</v>
      </c>
      <c r="D29" s="361">
        <v>10886</v>
      </c>
      <c r="E29" s="360">
        <v>0.68013962888113177</v>
      </c>
      <c r="F29" s="359">
        <v>-3482</v>
      </c>
      <c r="G29" s="499">
        <v>9450</v>
      </c>
      <c r="H29" s="361">
        <v>14820</v>
      </c>
      <c r="I29" s="360">
        <v>0.63765182186234814</v>
      </c>
      <c r="J29" s="359">
        <v>-5370</v>
      </c>
      <c r="K29" s="112"/>
    </row>
    <row r="30" spans="1:11" ht="18" customHeight="1" x14ac:dyDescent="0.15">
      <c r="A30" s="358"/>
      <c r="B30" s="358" t="s">
        <v>101</v>
      </c>
      <c r="C30" s="498">
        <v>2145</v>
      </c>
      <c r="D30" s="357">
        <v>2323</v>
      </c>
      <c r="E30" s="356">
        <v>0.92337494619027116</v>
      </c>
      <c r="F30" s="355">
        <v>-178</v>
      </c>
      <c r="G30" s="498">
        <v>4193</v>
      </c>
      <c r="H30" s="357">
        <v>4349</v>
      </c>
      <c r="I30" s="356">
        <v>0.96412968498505403</v>
      </c>
      <c r="J30" s="355">
        <v>-156</v>
      </c>
      <c r="K30" s="112"/>
    </row>
    <row r="31" spans="1:11" ht="18" customHeight="1" x14ac:dyDescent="0.15">
      <c r="A31" s="358"/>
      <c r="B31" s="358" t="s">
        <v>100</v>
      </c>
      <c r="C31" s="498">
        <v>26800</v>
      </c>
      <c r="D31" s="357">
        <v>34927</v>
      </c>
      <c r="E31" s="356">
        <v>0.7673146849142497</v>
      </c>
      <c r="F31" s="355">
        <v>-8127</v>
      </c>
      <c r="G31" s="498">
        <v>42775</v>
      </c>
      <c r="H31" s="357">
        <v>53355</v>
      </c>
      <c r="I31" s="356">
        <v>0.80170555711742109</v>
      </c>
      <c r="J31" s="355">
        <v>-10580</v>
      </c>
      <c r="K31" s="112"/>
    </row>
    <row r="32" spans="1:11" ht="18" customHeight="1" x14ac:dyDescent="0.15">
      <c r="A32" s="358"/>
      <c r="B32" s="358" t="s">
        <v>99</v>
      </c>
      <c r="C32" s="498">
        <v>2507</v>
      </c>
      <c r="D32" s="357">
        <v>2285</v>
      </c>
      <c r="E32" s="356">
        <v>1.0971553610503282</v>
      </c>
      <c r="F32" s="355">
        <v>222</v>
      </c>
      <c r="G32" s="498">
        <v>4525</v>
      </c>
      <c r="H32" s="357">
        <v>4505</v>
      </c>
      <c r="I32" s="356">
        <v>1.0044395116537181</v>
      </c>
      <c r="J32" s="355">
        <v>20</v>
      </c>
      <c r="K32" s="112"/>
    </row>
    <row r="33" spans="1:11" ht="18" customHeight="1" x14ac:dyDescent="0.15">
      <c r="A33" s="358"/>
      <c r="B33" s="358" t="s">
        <v>104</v>
      </c>
      <c r="C33" s="498"/>
      <c r="D33" s="357"/>
      <c r="E33" s="356" t="e">
        <v>#DIV/0!</v>
      </c>
      <c r="F33" s="355">
        <v>0</v>
      </c>
      <c r="G33" s="498"/>
      <c r="H33" s="357"/>
      <c r="I33" s="356" t="e">
        <v>#DIV/0!</v>
      </c>
      <c r="J33" s="355">
        <v>0</v>
      </c>
      <c r="K33" s="112"/>
    </row>
    <row r="34" spans="1:11" ht="18" customHeight="1" x14ac:dyDescent="0.15">
      <c r="A34" s="122"/>
      <c r="B34" s="122" t="s">
        <v>172</v>
      </c>
      <c r="C34" s="497">
        <v>146</v>
      </c>
      <c r="D34" s="354">
        <v>105</v>
      </c>
      <c r="E34" s="353">
        <v>1.3904761904761904</v>
      </c>
      <c r="F34" s="352">
        <v>41</v>
      </c>
      <c r="G34" s="497">
        <v>252</v>
      </c>
      <c r="H34" s="354">
        <v>243</v>
      </c>
      <c r="I34" s="353">
        <v>1.037037037037037</v>
      </c>
      <c r="J34" s="352">
        <v>9</v>
      </c>
      <c r="K34" s="112"/>
    </row>
    <row r="35" spans="1:11" x14ac:dyDescent="0.15">
      <c r="C35" s="111"/>
      <c r="G35" s="111"/>
    </row>
    <row r="36" spans="1:11" x14ac:dyDescent="0.15">
      <c r="C36" s="111"/>
      <c r="G36" s="111"/>
    </row>
    <row r="37" spans="1:11" x14ac:dyDescent="0.15">
      <c r="C37" s="111"/>
      <c r="G37" s="111"/>
    </row>
    <row r="38" spans="1:11" x14ac:dyDescent="0.15">
      <c r="C38" s="111"/>
      <c r="G38" s="111"/>
    </row>
    <row r="39" spans="1:11" x14ac:dyDescent="0.15">
      <c r="C39" s="111"/>
      <c r="G39" s="111"/>
    </row>
    <row r="40" spans="1:11" x14ac:dyDescent="0.15">
      <c r="C40" s="111"/>
      <c r="G40" s="111"/>
    </row>
    <row r="41" spans="1:11" x14ac:dyDescent="0.15">
      <c r="C41" s="111"/>
      <c r="G41" s="111"/>
    </row>
    <row r="42" spans="1:11" x14ac:dyDescent="0.15">
      <c r="C42" s="111"/>
      <c r="G42" s="111"/>
    </row>
    <row r="43" spans="1:11" x14ac:dyDescent="0.15">
      <c r="C43" s="111"/>
      <c r="G43" s="111"/>
    </row>
    <row r="44" spans="1:11" x14ac:dyDescent="0.15">
      <c r="C44" s="111"/>
      <c r="G44" s="111"/>
    </row>
    <row r="45" spans="1:11" x14ac:dyDescent="0.15">
      <c r="C45" s="111"/>
      <c r="G45" s="111"/>
    </row>
    <row r="46" spans="1:11" x14ac:dyDescent="0.15">
      <c r="C46" s="111"/>
      <c r="G46" s="111"/>
    </row>
    <row r="47" spans="1:11" x14ac:dyDescent="0.15">
      <c r="C47" s="111"/>
      <c r="G47" s="111"/>
    </row>
    <row r="48" spans="1:11" x14ac:dyDescent="0.15">
      <c r="C48" s="111"/>
      <c r="G48" s="111"/>
    </row>
    <row r="49" spans="3:7" x14ac:dyDescent="0.15">
      <c r="C49" s="111"/>
      <c r="G49" s="111"/>
    </row>
    <row r="50" spans="3:7" x14ac:dyDescent="0.15">
      <c r="C50" s="111"/>
      <c r="G50" s="111"/>
    </row>
    <row r="51" spans="3:7" x14ac:dyDescent="0.15">
      <c r="C51" s="111"/>
      <c r="G51" s="111"/>
    </row>
    <row r="52" spans="3:7" x14ac:dyDescent="0.15">
      <c r="C52" s="111"/>
      <c r="G52" s="111"/>
    </row>
    <row r="53" spans="3:7" x14ac:dyDescent="0.15">
      <c r="C53" s="111"/>
      <c r="G53" s="111"/>
    </row>
    <row r="54" spans="3:7" x14ac:dyDescent="0.15">
      <c r="C54" s="111"/>
      <c r="G54" s="111"/>
    </row>
    <row r="55" spans="3:7" x14ac:dyDescent="0.15">
      <c r="C55" s="111"/>
      <c r="G55" s="111"/>
    </row>
    <row r="56" spans="3:7" x14ac:dyDescent="0.15">
      <c r="C56" s="111"/>
      <c r="G56" s="111"/>
    </row>
    <row r="57" spans="3:7" x14ac:dyDescent="0.15">
      <c r="C57" s="111"/>
      <c r="G57" s="111"/>
    </row>
    <row r="58" spans="3:7" x14ac:dyDescent="0.15">
      <c r="C58" s="111"/>
      <c r="G58" s="111"/>
    </row>
    <row r="59" spans="3:7" x14ac:dyDescent="0.15">
      <c r="C59" s="111"/>
      <c r="G59" s="111"/>
    </row>
    <row r="60" spans="3:7" x14ac:dyDescent="0.15">
      <c r="C60" s="111"/>
      <c r="G60" s="111"/>
    </row>
    <row r="61" spans="3:7" x14ac:dyDescent="0.15">
      <c r="C61" s="111"/>
      <c r="G61" s="111"/>
    </row>
    <row r="62" spans="3:7" x14ac:dyDescent="0.15">
      <c r="C62" s="111"/>
      <c r="G62" s="111"/>
    </row>
    <row r="63" spans="3:7" x14ac:dyDescent="0.15">
      <c r="C63" s="111"/>
      <c r="G63" s="111"/>
    </row>
    <row r="64" spans="3:7" x14ac:dyDescent="0.15">
      <c r="C64" s="111"/>
      <c r="G64" s="111"/>
    </row>
    <row r="65" spans="3:7" x14ac:dyDescent="0.15">
      <c r="C65" s="111"/>
      <c r="G65" s="111"/>
    </row>
    <row r="66" spans="3:7" x14ac:dyDescent="0.15">
      <c r="C66" s="111"/>
      <c r="G66" s="111"/>
    </row>
    <row r="67" spans="3:7" x14ac:dyDescent="0.15">
      <c r="C67" s="111"/>
      <c r="G67" s="111"/>
    </row>
    <row r="68" spans="3:7" x14ac:dyDescent="0.15">
      <c r="C68" s="111"/>
      <c r="G68" s="111"/>
    </row>
    <row r="69" spans="3:7" x14ac:dyDescent="0.15">
      <c r="C69" s="111"/>
      <c r="G69" s="111"/>
    </row>
    <row r="70" spans="3:7" x14ac:dyDescent="0.15">
      <c r="C70" s="111"/>
      <c r="G70" s="111"/>
    </row>
  </sheetData>
  <mergeCells count="24">
    <mergeCell ref="A1:B1"/>
    <mergeCell ref="A22:B22"/>
    <mergeCell ref="A27:B27"/>
    <mergeCell ref="J5:J6"/>
    <mergeCell ref="A6:B6"/>
    <mergeCell ref="A7:B7"/>
    <mergeCell ref="A12:B12"/>
    <mergeCell ref="F5:F6"/>
    <mergeCell ref="G5:G6"/>
    <mergeCell ref="H5:H6"/>
    <mergeCell ref="C2:F2"/>
    <mergeCell ref="G2:J2"/>
    <mergeCell ref="C3:C4"/>
    <mergeCell ref="D3:D4"/>
    <mergeCell ref="E3:F3"/>
    <mergeCell ref="A17:B17"/>
    <mergeCell ref="G3:G4"/>
    <mergeCell ref="H3:H4"/>
    <mergeCell ref="I3:J3"/>
    <mergeCell ref="I5:I6"/>
    <mergeCell ref="A5:B5"/>
    <mergeCell ref="C5:C6"/>
    <mergeCell ref="D5:D6"/>
    <mergeCell ref="E5:E6"/>
  </mergeCells>
  <phoneticPr fontId="3"/>
  <hyperlinks>
    <hyperlink ref="A1" location="'R3'!A1" display="令和３年度"/>
    <hyperlink ref="A1:B1" location="'h23'!A1" display="'h23'!A1"/>
  </hyperlinks>
  <pageMargins left="0.39370078740157483" right="0.39370078740157483" top="0.98425196850393704" bottom="0.98425196850393704" header="0.51181102362204722" footer="0.51181102362204722"/>
  <pageSetup paperSize="9" scale="76" orientation="landscape" r:id="rId1"/>
  <headerFooter alignWithMargins="0">
    <oddHeader>&amp;C2011年&amp;A航空旅客輸送実績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zoomScaleNormal="100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８月(月間)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2" t="s">
        <v>94</v>
      </c>
      <c r="C2" s="770"/>
      <c r="D2" s="770"/>
      <c r="E2" s="771"/>
      <c r="F2" s="772" t="s">
        <v>155</v>
      </c>
      <c r="G2" s="770"/>
      <c r="H2" s="770"/>
      <c r="I2" s="771"/>
      <c r="J2" s="772" t="s">
        <v>154</v>
      </c>
      <c r="K2" s="770"/>
      <c r="L2" s="771"/>
    </row>
    <row r="3" spans="1:12" x14ac:dyDescent="0.4">
      <c r="A3" s="685"/>
      <c r="B3" s="689"/>
      <c r="C3" s="690"/>
      <c r="D3" s="690"/>
      <c r="E3" s="691"/>
      <c r="F3" s="689"/>
      <c r="G3" s="690"/>
      <c r="H3" s="690"/>
      <c r="I3" s="691"/>
      <c r="J3" s="689"/>
      <c r="K3" s="690"/>
      <c r="L3" s="691"/>
    </row>
    <row r="4" spans="1:12" x14ac:dyDescent="0.4">
      <c r="A4" s="685"/>
      <c r="B4" s="686" t="s">
        <v>215</v>
      </c>
      <c r="C4" s="687" t="s">
        <v>214</v>
      </c>
      <c r="D4" s="735" t="s">
        <v>93</v>
      </c>
      <c r="E4" s="735"/>
      <c r="F4" s="693" t="str">
        <f>+B4</f>
        <v>(11'8/1～31)</v>
      </c>
      <c r="G4" s="693" t="str">
        <f>+C4</f>
        <v>(10'8/1～31)</v>
      </c>
      <c r="H4" s="735" t="s">
        <v>93</v>
      </c>
      <c r="I4" s="735"/>
      <c r="J4" s="693" t="str">
        <f>+B4</f>
        <v>(11'8/1～31)</v>
      </c>
      <c r="K4" s="693" t="str">
        <f>+C4</f>
        <v>(10'8/1～31)</v>
      </c>
      <c r="L4" s="733" t="s">
        <v>91</v>
      </c>
    </row>
    <row r="5" spans="1:12" s="107" customFormat="1" x14ac:dyDescent="0.4">
      <c r="A5" s="685"/>
      <c r="B5" s="686"/>
      <c r="C5" s="688"/>
      <c r="D5" s="159" t="s">
        <v>92</v>
      </c>
      <c r="E5" s="540" t="s">
        <v>91</v>
      </c>
      <c r="F5" s="693"/>
      <c r="G5" s="693"/>
      <c r="H5" s="159" t="s">
        <v>92</v>
      </c>
      <c r="I5" s="159" t="s">
        <v>91</v>
      </c>
      <c r="J5" s="693"/>
      <c r="K5" s="693"/>
      <c r="L5" s="734"/>
    </row>
    <row r="6" spans="1:12" s="80" customFormat="1" x14ac:dyDescent="0.4">
      <c r="A6" s="136" t="s">
        <v>151</v>
      </c>
      <c r="B6" s="389">
        <f>+B7+B40+B65+B71</f>
        <v>613983</v>
      </c>
      <c r="C6" s="388">
        <f>+C7+C40+C65+C71</f>
        <v>652714</v>
      </c>
      <c r="D6" s="134">
        <f t="shared" ref="D6:D37" si="0">+B6/C6</f>
        <v>0.94066160676804844</v>
      </c>
      <c r="E6" s="542">
        <f t="shared" ref="E6:E37" si="1">+B6-C6</f>
        <v>-38731</v>
      </c>
      <c r="F6" s="389">
        <f>+F7+F40+F65+F71</f>
        <v>734895</v>
      </c>
      <c r="G6" s="388">
        <f>+G7+G40+G65+G71</f>
        <v>780054</v>
      </c>
      <c r="H6" s="134">
        <f t="shared" ref="H6:H37" si="2">+F6/G6</f>
        <v>0.94210785407164122</v>
      </c>
      <c r="I6" s="133">
        <f t="shared" ref="I6:I37" si="3">+F6-G6</f>
        <v>-45159</v>
      </c>
      <c r="J6" s="168">
        <f t="shared" ref="J6:J37" si="4">+B6/F6</f>
        <v>0.83547037331863738</v>
      </c>
      <c r="K6" s="168">
        <f t="shared" ref="K6:K37" si="5">+C6/G6</f>
        <v>0.83675489132803627</v>
      </c>
      <c r="L6" s="131">
        <f t="shared" ref="L6:L37" si="6">+J6-K6</f>
        <v>-1.2845180093988828E-3</v>
      </c>
    </row>
    <row r="7" spans="1:12" s="80" customFormat="1" x14ac:dyDescent="0.4">
      <c r="A7" s="136" t="s">
        <v>90</v>
      </c>
      <c r="B7" s="389">
        <f>+B8+B18+B37</f>
        <v>252695</v>
      </c>
      <c r="C7" s="388">
        <f>+C8+C18+C37</f>
        <v>290261</v>
      </c>
      <c r="D7" s="134">
        <f t="shared" si="0"/>
        <v>0.87057854827207237</v>
      </c>
      <c r="E7" s="547">
        <f t="shared" si="1"/>
        <v>-37566</v>
      </c>
      <c r="F7" s="389">
        <f>+F8+F18+F37</f>
        <v>301613</v>
      </c>
      <c r="G7" s="388">
        <f>+G8+G18+G37</f>
        <v>342192</v>
      </c>
      <c r="H7" s="134">
        <f t="shared" si="2"/>
        <v>0.88141452751671578</v>
      </c>
      <c r="I7" s="133">
        <f t="shared" si="3"/>
        <v>-40579</v>
      </c>
      <c r="J7" s="168">
        <f t="shared" si="4"/>
        <v>0.83781203064854637</v>
      </c>
      <c r="K7" s="168">
        <f t="shared" si="5"/>
        <v>0.84824016926170098</v>
      </c>
      <c r="L7" s="131">
        <f t="shared" si="6"/>
        <v>-1.0428138613154614E-2</v>
      </c>
    </row>
    <row r="8" spans="1:12" x14ac:dyDescent="0.4">
      <c r="A8" s="160" t="s">
        <v>150</v>
      </c>
      <c r="B8" s="418">
        <f>SUM(B9:B17)</f>
        <v>186245</v>
      </c>
      <c r="C8" s="418">
        <f>SUM(C9:C17)</f>
        <v>249312</v>
      </c>
      <c r="D8" s="145">
        <f t="shared" si="0"/>
        <v>0.7470358426389424</v>
      </c>
      <c r="E8" s="123">
        <f t="shared" si="1"/>
        <v>-63067</v>
      </c>
      <c r="F8" s="419">
        <f>SUM(F9:F17)</f>
        <v>219202</v>
      </c>
      <c r="G8" s="418">
        <f>SUM(G9:G17)</f>
        <v>292234</v>
      </c>
      <c r="H8" s="145">
        <f t="shared" si="2"/>
        <v>0.75009068075583263</v>
      </c>
      <c r="I8" s="144">
        <f t="shared" si="3"/>
        <v>-73032</v>
      </c>
      <c r="J8" s="181">
        <f t="shared" si="4"/>
        <v>0.84965009443344497</v>
      </c>
      <c r="K8" s="181">
        <f t="shared" si="5"/>
        <v>0.85312455087361494</v>
      </c>
      <c r="L8" s="142">
        <f t="shared" si="6"/>
        <v>-3.4744564401699707E-3</v>
      </c>
    </row>
    <row r="9" spans="1:12" x14ac:dyDescent="0.4">
      <c r="A9" s="48" t="s">
        <v>86</v>
      </c>
      <c r="B9" s="417">
        <v>135187</v>
      </c>
      <c r="C9" s="422">
        <v>148585</v>
      </c>
      <c r="D9" s="129">
        <f t="shared" si="0"/>
        <v>0.90982939058451395</v>
      </c>
      <c r="E9" s="128">
        <f t="shared" si="1"/>
        <v>-13398</v>
      </c>
      <c r="F9" s="417">
        <v>157509</v>
      </c>
      <c r="G9" s="422">
        <v>173019</v>
      </c>
      <c r="H9" s="129">
        <f t="shared" si="2"/>
        <v>0.91035666603089838</v>
      </c>
      <c r="I9" s="128">
        <f t="shared" si="3"/>
        <v>-15510</v>
      </c>
      <c r="J9" s="175">
        <f t="shared" si="4"/>
        <v>0.85828111409506758</v>
      </c>
      <c r="K9" s="175">
        <f t="shared" si="5"/>
        <v>0.85877851565435015</v>
      </c>
      <c r="L9" s="141">
        <f t="shared" si="6"/>
        <v>-4.9740155928257312E-4</v>
      </c>
    </row>
    <row r="10" spans="1:12" x14ac:dyDescent="0.4">
      <c r="A10" s="49" t="s">
        <v>89</v>
      </c>
      <c r="B10" s="406">
        <v>20148</v>
      </c>
      <c r="C10" s="421">
        <v>21112</v>
      </c>
      <c r="D10" s="126">
        <f t="shared" si="0"/>
        <v>0.95433876468359224</v>
      </c>
      <c r="E10" s="128">
        <f t="shared" si="1"/>
        <v>-964</v>
      </c>
      <c r="F10" s="406">
        <v>22330</v>
      </c>
      <c r="G10" s="421">
        <v>23069</v>
      </c>
      <c r="H10" s="126">
        <f t="shared" si="2"/>
        <v>0.96796566821275309</v>
      </c>
      <c r="I10" s="125">
        <f t="shared" si="3"/>
        <v>-739</v>
      </c>
      <c r="J10" s="177">
        <f t="shared" si="4"/>
        <v>0.90228392297357818</v>
      </c>
      <c r="K10" s="177">
        <f t="shared" si="5"/>
        <v>0.91516754085569374</v>
      </c>
      <c r="L10" s="148">
        <f t="shared" si="6"/>
        <v>-1.2883617882115561E-2</v>
      </c>
    </row>
    <row r="11" spans="1:12" x14ac:dyDescent="0.4">
      <c r="A11" s="49" t="s">
        <v>124</v>
      </c>
      <c r="B11" s="406">
        <v>27841</v>
      </c>
      <c r="C11" s="421">
        <v>32331</v>
      </c>
      <c r="D11" s="126">
        <f t="shared" si="0"/>
        <v>0.86112399863907707</v>
      </c>
      <c r="E11" s="128">
        <f t="shared" si="1"/>
        <v>-4490</v>
      </c>
      <c r="F11" s="406">
        <v>35158</v>
      </c>
      <c r="G11" s="421">
        <v>36764</v>
      </c>
      <c r="H11" s="126">
        <f t="shared" si="2"/>
        <v>0.95631596126645635</v>
      </c>
      <c r="I11" s="125">
        <f t="shared" si="3"/>
        <v>-1606</v>
      </c>
      <c r="J11" s="177">
        <f t="shared" si="4"/>
        <v>0.79188235963365383</v>
      </c>
      <c r="K11" s="177">
        <f t="shared" si="5"/>
        <v>0.87942008486562939</v>
      </c>
      <c r="L11" s="148">
        <f t="shared" si="6"/>
        <v>-8.7537725231975561E-2</v>
      </c>
    </row>
    <row r="12" spans="1:12" x14ac:dyDescent="0.4">
      <c r="A12" s="49" t="s">
        <v>84</v>
      </c>
      <c r="B12" s="406"/>
      <c r="C12" s="421">
        <v>20859</v>
      </c>
      <c r="D12" s="126">
        <f t="shared" si="0"/>
        <v>0</v>
      </c>
      <c r="E12" s="128">
        <f t="shared" si="1"/>
        <v>-20859</v>
      </c>
      <c r="F12" s="406"/>
      <c r="G12" s="421">
        <v>26125</v>
      </c>
      <c r="H12" s="126">
        <f t="shared" si="2"/>
        <v>0</v>
      </c>
      <c r="I12" s="125">
        <f t="shared" si="3"/>
        <v>-26125</v>
      </c>
      <c r="J12" s="177" t="e">
        <f t="shared" si="4"/>
        <v>#DIV/0!</v>
      </c>
      <c r="K12" s="177">
        <f t="shared" si="5"/>
        <v>0.79843062200956938</v>
      </c>
      <c r="L12" s="148" t="e">
        <f t="shared" si="6"/>
        <v>#DIV/0!</v>
      </c>
    </row>
    <row r="13" spans="1:12" x14ac:dyDescent="0.4">
      <c r="A13" s="49" t="s">
        <v>85</v>
      </c>
      <c r="B13" s="406"/>
      <c r="C13" s="421">
        <v>23159</v>
      </c>
      <c r="D13" s="126">
        <f t="shared" si="0"/>
        <v>0</v>
      </c>
      <c r="E13" s="128">
        <f t="shared" si="1"/>
        <v>-23159</v>
      </c>
      <c r="F13" s="406"/>
      <c r="G13" s="421">
        <v>28762</v>
      </c>
      <c r="H13" s="126">
        <f t="shared" si="2"/>
        <v>0</v>
      </c>
      <c r="I13" s="125">
        <f t="shared" si="3"/>
        <v>-28762</v>
      </c>
      <c r="J13" s="177" t="e">
        <f t="shared" si="4"/>
        <v>#DIV/0!</v>
      </c>
      <c r="K13" s="177">
        <f t="shared" si="5"/>
        <v>0.80519435366108061</v>
      </c>
      <c r="L13" s="148" t="e">
        <f t="shared" si="6"/>
        <v>#DIV/0!</v>
      </c>
    </row>
    <row r="14" spans="1:12" x14ac:dyDescent="0.4">
      <c r="A14" s="55" t="s">
        <v>149</v>
      </c>
      <c r="B14" s="409">
        <v>3069</v>
      </c>
      <c r="C14" s="420">
        <v>3266</v>
      </c>
      <c r="D14" s="140">
        <f t="shared" si="0"/>
        <v>0.93968156766687083</v>
      </c>
      <c r="E14" s="128">
        <f t="shared" si="1"/>
        <v>-197</v>
      </c>
      <c r="F14" s="409">
        <v>4205</v>
      </c>
      <c r="G14" s="420">
        <v>4495</v>
      </c>
      <c r="H14" s="140">
        <f t="shared" si="2"/>
        <v>0.93548387096774188</v>
      </c>
      <c r="I14" s="139">
        <f t="shared" si="3"/>
        <v>-290</v>
      </c>
      <c r="J14" s="171">
        <f t="shared" si="4"/>
        <v>0.72984542211652792</v>
      </c>
      <c r="K14" s="171">
        <f t="shared" si="5"/>
        <v>0.72658509454949949</v>
      </c>
      <c r="L14" s="138">
        <f t="shared" si="6"/>
        <v>3.2603275670284315E-3</v>
      </c>
    </row>
    <row r="15" spans="1:12" x14ac:dyDescent="0.4">
      <c r="A15" s="49" t="s">
        <v>148</v>
      </c>
      <c r="B15" s="406"/>
      <c r="C15" s="405"/>
      <c r="D15" s="126" t="e">
        <f t="shared" si="0"/>
        <v>#DIV/0!</v>
      </c>
      <c r="E15" s="128">
        <f t="shared" si="1"/>
        <v>0</v>
      </c>
      <c r="F15" s="406"/>
      <c r="G15" s="405"/>
      <c r="H15" s="126" t="e">
        <f t="shared" si="2"/>
        <v>#DIV/0!</v>
      </c>
      <c r="I15" s="125">
        <f t="shared" si="3"/>
        <v>0</v>
      </c>
      <c r="J15" s="177" t="e">
        <f t="shared" si="4"/>
        <v>#DIV/0!</v>
      </c>
      <c r="K15" s="177" t="e">
        <f t="shared" si="5"/>
        <v>#DIV/0!</v>
      </c>
      <c r="L15" s="148" t="e">
        <f t="shared" si="6"/>
        <v>#DIV/0!</v>
      </c>
    </row>
    <row r="16" spans="1:12" s="33" customFormat="1" x14ac:dyDescent="0.4">
      <c r="A16" s="61" t="s">
        <v>147</v>
      </c>
      <c r="B16" s="407"/>
      <c r="C16" s="405"/>
      <c r="D16" s="126" t="e">
        <f t="shared" si="0"/>
        <v>#DIV/0!</v>
      </c>
      <c r="E16" s="128">
        <f t="shared" si="1"/>
        <v>0</v>
      </c>
      <c r="F16" s="407"/>
      <c r="G16" s="405"/>
      <c r="H16" s="126" t="e">
        <f t="shared" si="2"/>
        <v>#DIV/0!</v>
      </c>
      <c r="I16" s="155">
        <f t="shared" si="3"/>
        <v>0</v>
      </c>
      <c r="J16" s="44" t="e">
        <f t="shared" si="4"/>
        <v>#DIV/0!</v>
      </c>
      <c r="K16" s="44" t="e">
        <f t="shared" si="5"/>
        <v>#DIV/0!</v>
      </c>
      <c r="L16" s="148" t="e">
        <f t="shared" si="6"/>
        <v>#DIV/0!</v>
      </c>
    </row>
    <row r="17" spans="1:12" x14ac:dyDescent="0.4">
      <c r="A17" s="61" t="s">
        <v>146</v>
      </c>
      <c r="B17" s="409"/>
      <c r="C17" s="420"/>
      <c r="D17" s="140" t="e">
        <f t="shared" si="0"/>
        <v>#DIV/0!</v>
      </c>
      <c r="E17" s="540">
        <f t="shared" si="1"/>
        <v>0</v>
      </c>
      <c r="F17" s="409"/>
      <c r="G17" s="420"/>
      <c r="H17" s="140" t="e">
        <f t="shared" si="2"/>
        <v>#DIV/0!</v>
      </c>
      <c r="I17" s="139">
        <f t="shared" si="3"/>
        <v>0</v>
      </c>
      <c r="J17" s="171" t="e">
        <f t="shared" si="4"/>
        <v>#DIV/0!</v>
      </c>
      <c r="K17" s="171" t="e">
        <f t="shared" si="5"/>
        <v>#DIV/0!</v>
      </c>
      <c r="L17" s="138" t="e">
        <f t="shared" si="6"/>
        <v>#DIV/0!</v>
      </c>
    </row>
    <row r="18" spans="1:12" x14ac:dyDescent="0.4">
      <c r="A18" s="160" t="s">
        <v>145</v>
      </c>
      <c r="B18" s="419">
        <f>SUM(B19:B36)</f>
        <v>63477</v>
      </c>
      <c r="C18" s="418">
        <f>SUM(C19:C36)</f>
        <v>37409</v>
      </c>
      <c r="D18" s="145">
        <f t="shared" si="0"/>
        <v>1.6968376593867787</v>
      </c>
      <c r="E18" s="144">
        <f t="shared" si="1"/>
        <v>26068</v>
      </c>
      <c r="F18" s="419">
        <f>SUM(F19:F36)</f>
        <v>78430</v>
      </c>
      <c r="G18" s="418">
        <f>SUM(G19:G36)</f>
        <v>44916</v>
      </c>
      <c r="H18" s="145">
        <f t="shared" si="2"/>
        <v>1.746148365838454</v>
      </c>
      <c r="I18" s="144">
        <f t="shared" si="3"/>
        <v>33514</v>
      </c>
      <c r="J18" s="181">
        <f t="shared" si="4"/>
        <v>0.80934591355348717</v>
      </c>
      <c r="K18" s="181">
        <f t="shared" si="5"/>
        <v>0.83286579392644045</v>
      </c>
      <c r="L18" s="142">
        <f t="shared" si="6"/>
        <v>-2.3519880372953272E-2</v>
      </c>
    </row>
    <row r="19" spans="1:12" x14ac:dyDescent="0.4">
      <c r="A19" s="48" t="s">
        <v>144</v>
      </c>
      <c r="B19" s="417"/>
      <c r="C19" s="410">
        <v>147</v>
      </c>
      <c r="D19" s="129">
        <f t="shared" si="0"/>
        <v>0</v>
      </c>
      <c r="E19" s="128">
        <f t="shared" si="1"/>
        <v>-147</v>
      </c>
      <c r="F19" s="417"/>
      <c r="G19" s="410">
        <v>150</v>
      </c>
      <c r="H19" s="129">
        <f t="shared" si="2"/>
        <v>0</v>
      </c>
      <c r="I19" s="128">
        <f t="shared" si="3"/>
        <v>-150</v>
      </c>
      <c r="J19" s="175" t="e">
        <f t="shared" si="4"/>
        <v>#DIV/0!</v>
      </c>
      <c r="K19" s="175">
        <f t="shared" si="5"/>
        <v>0.98</v>
      </c>
      <c r="L19" s="141" t="e">
        <f t="shared" si="6"/>
        <v>#DIV/0!</v>
      </c>
    </row>
    <row r="20" spans="1:12" x14ac:dyDescent="0.4">
      <c r="A20" s="49" t="s">
        <v>124</v>
      </c>
      <c r="B20" s="406"/>
      <c r="C20" s="405"/>
      <c r="D20" s="126" t="e">
        <f t="shared" si="0"/>
        <v>#DIV/0!</v>
      </c>
      <c r="E20" s="128">
        <f t="shared" si="1"/>
        <v>0</v>
      </c>
      <c r="F20" s="406"/>
      <c r="G20" s="405"/>
      <c r="H20" s="126" t="e">
        <f t="shared" si="2"/>
        <v>#DIV/0!</v>
      </c>
      <c r="I20" s="125">
        <f t="shared" si="3"/>
        <v>0</v>
      </c>
      <c r="J20" s="177" t="e">
        <f t="shared" si="4"/>
        <v>#DIV/0!</v>
      </c>
      <c r="K20" s="177" t="e">
        <f t="shared" si="5"/>
        <v>#DIV/0!</v>
      </c>
      <c r="L20" s="148" t="e">
        <f t="shared" si="6"/>
        <v>#DIV/0!</v>
      </c>
    </row>
    <row r="21" spans="1:12" x14ac:dyDescent="0.4">
      <c r="A21" s="49" t="s">
        <v>113</v>
      </c>
      <c r="B21" s="406">
        <v>24025</v>
      </c>
      <c r="C21" s="405">
        <v>3311</v>
      </c>
      <c r="D21" s="126">
        <f t="shared" si="0"/>
        <v>7.2561159770462096</v>
      </c>
      <c r="E21" s="128">
        <f t="shared" si="1"/>
        <v>20714</v>
      </c>
      <c r="F21" s="406">
        <v>30075</v>
      </c>
      <c r="G21" s="405">
        <v>4495</v>
      </c>
      <c r="H21" s="126">
        <f t="shared" si="2"/>
        <v>6.6907675194660738</v>
      </c>
      <c r="I21" s="125">
        <f t="shared" si="3"/>
        <v>25580</v>
      </c>
      <c r="J21" s="177">
        <f t="shared" si="4"/>
        <v>0.79883624272651699</v>
      </c>
      <c r="K21" s="177">
        <f t="shared" si="5"/>
        <v>0.73659621802002229</v>
      </c>
      <c r="L21" s="148">
        <f t="shared" si="6"/>
        <v>6.2240024706494701E-2</v>
      </c>
    </row>
    <row r="22" spans="1:12" x14ac:dyDescent="0.4">
      <c r="A22" s="49" t="s">
        <v>143</v>
      </c>
      <c r="B22" s="406">
        <v>4034</v>
      </c>
      <c r="C22" s="405">
        <v>4359</v>
      </c>
      <c r="D22" s="126">
        <f t="shared" si="0"/>
        <v>0.92544161504932321</v>
      </c>
      <c r="E22" s="128">
        <f t="shared" si="1"/>
        <v>-325</v>
      </c>
      <c r="F22" s="406">
        <v>4420</v>
      </c>
      <c r="G22" s="405">
        <v>4570</v>
      </c>
      <c r="H22" s="126">
        <f t="shared" si="2"/>
        <v>0.96717724288840268</v>
      </c>
      <c r="I22" s="125">
        <f t="shared" si="3"/>
        <v>-150</v>
      </c>
      <c r="J22" s="177">
        <f t="shared" si="4"/>
        <v>0.91266968325791853</v>
      </c>
      <c r="K22" s="177">
        <f t="shared" si="5"/>
        <v>0.9538293216630197</v>
      </c>
      <c r="L22" s="148">
        <f t="shared" si="6"/>
        <v>-4.1159638405101173E-2</v>
      </c>
    </row>
    <row r="23" spans="1:12" x14ac:dyDescent="0.4">
      <c r="A23" s="49" t="s">
        <v>142</v>
      </c>
      <c r="B23" s="409">
        <v>3968</v>
      </c>
      <c r="C23" s="408">
        <v>7256</v>
      </c>
      <c r="D23" s="140">
        <f t="shared" si="0"/>
        <v>0.5468577728776185</v>
      </c>
      <c r="E23" s="128">
        <f t="shared" si="1"/>
        <v>-3288</v>
      </c>
      <c r="F23" s="409">
        <v>4405</v>
      </c>
      <c r="G23" s="408">
        <v>8091</v>
      </c>
      <c r="H23" s="140">
        <f t="shared" si="2"/>
        <v>0.54443208503275242</v>
      </c>
      <c r="I23" s="139">
        <f t="shared" si="3"/>
        <v>-3686</v>
      </c>
      <c r="J23" s="171">
        <f t="shared" si="4"/>
        <v>0.90079455164585698</v>
      </c>
      <c r="K23" s="171">
        <f t="shared" si="5"/>
        <v>0.89679891237177112</v>
      </c>
      <c r="L23" s="138">
        <f t="shared" si="6"/>
        <v>3.9956392740858604E-3</v>
      </c>
    </row>
    <row r="24" spans="1:12" x14ac:dyDescent="0.4">
      <c r="A24" s="61" t="s">
        <v>141</v>
      </c>
      <c r="B24" s="406">
        <v>2925</v>
      </c>
      <c r="C24" s="405">
        <v>3203</v>
      </c>
      <c r="D24" s="126">
        <f t="shared" si="0"/>
        <v>0.91320636902903529</v>
      </c>
      <c r="E24" s="128">
        <f t="shared" si="1"/>
        <v>-278</v>
      </c>
      <c r="F24" s="406">
        <v>4110</v>
      </c>
      <c r="G24" s="405">
        <v>4330</v>
      </c>
      <c r="H24" s="126">
        <f t="shared" si="2"/>
        <v>0.94919168591224024</v>
      </c>
      <c r="I24" s="125">
        <f t="shared" si="3"/>
        <v>-220</v>
      </c>
      <c r="J24" s="177">
        <f t="shared" si="4"/>
        <v>0.71167883211678828</v>
      </c>
      <c r="K24" s="177">
        <f t="shared" si="5"/>
        <v>0.73972286374133944</v>
      </c>
      <c r="L24" s="148">
        <f t="shared" si="6"/>
        <v>-2.8044031624551158E-2</v>
      </c>
    </row>
    <row r="25" spans="1:12" x14ac:dyDescent="0.4">
      <c r="A25" s="61" t="s">
        <v>140</v>
      </c>
      <c r="B25" s="406">
        <v>3713</v>
      </c>
      <c r="C25" s="405">
        <v>4228</v>
      </c>
      <c r="D25" s="126">
        <f t="shared" si="0"/>
        <v>0.87819299905392623</v>
      </c>
      <c r="E25" s="128">
        <f t="shared" si="1"/>
        <v>-515</v>
      </c>
      <c r="F25" s="406">
        <v>4425</v>
      </c>
      <c r="G25" s="405">
        <v>4635</v>
      </c>
      <c r="H25" s="126">
        <f t="shared" si="2"/>
        <v>0.95469255663430419</v>
      </c>
      <c r="I25" s="125">
        <f t="shared" si="3"/>
        <v>-210</v>
      </c>
      <c r="J25" s="177">
        <f t="shared" si="4"/>
        <v>0.83909604519774006</v>
      </c>
      <c r="K25" s="177">
        <f t="shared" si="5"/>
        <v>0.9121898597626753</v>
      </c>
      <c r="L25" s="148">
        <f t="shared" si="6"/>
        <v>-7.3093814564935244E-2</v>
      </c>
    </row>
    <row r="26" spans="1:12" x14ac:dyDescent="0.4">
      <c r="A26" s="49" t="s">
        <v>139</v>
      </c>
      <c r="B26" s="406"/>
      <c r="C26" s="405"/>
      <c r="D26" s="126" t="e">
        <f t="shared" si="0"/>
        <v>#DIV/0!</v>
      </c>
      <c r="E26" s="128">
        <f t="shared" si="1"/>
        <v>0</v>
      </c>
      <c r="F26" s="406"/>
      <c r="G26" s="405"/>
      <c r="H26" s="126" t="e">
        <f t="shared" si="2"/>
        <v>#DIV/0!</v>
      </c>
      <c r="I26" s="125">
        <f t="shared" si="3"/>
        <v>0</v>
      </c>
      <c r="J26" s="177" t="e">
        <f t="shared" si="4"/>
        <v>#DIV/0!</v>
      </c>
      <c r="K26" s="177" t="e">
        <f t="shared" si="5"/>
        <v>#DIV/0!</v>
      </c>
      <c r="L26" s="148" t="e">
        <f t="shared" si="6"/>
        <v>#DIV/0!</v>
      </c>
    </row>
    <row r="27" spans="1:12" x14ac:dyDescent="0.4">
      <c r="A27" s="49" t="s">
        <v>138</v>
      </c>
      <c r="B27" s="406">
        <v>3245</v>
      </c>
      <c r="C27" s="405">
        <v>3487</v>
      </c>
      <c r="D27" s="126">
        <f t="shared" si="0"/>
        <v>0.93059936908517349</v>
      </c>
      <c r="E27" s="128">
        <f t="shared" si="1"/>
        <v>-242</v>
      </c>
      <c r="F27" s="406">
        <v>4425</v>
      </c>
      <c r="G27" s="405">
        <v>4405</v>
      </c>
      <c r="H27" s="126">
        <f t="shared" si="2"/>
        <v>1.0045402951191829</v>
      </c>
      <c r="I27" s="125">
        <f t="shared" si="3"/>
        <v>20</v>
      </c>
      <c r="J27" s="177">
        <f t="shared" si="4"/>
        <v>0.73333333333333328</v>
      </c>
      <c r="K27" s="177">
        <f t="shared" si="5"/>
        <v>0.79160045402951196</v>
      </c>
      <c r="L27" s="148">
        <f t="shared" si="6"/>
        <v>-5.8267120696178676E-2</v>
      </c>
    </row>
    <row r="28" spans="1:12" x14ac:dyDescent="0.4">
      <c r="A28" s="49" t="s">
        <v>213</v>
      </c>
      <c r="B28" s="404">
        <v>197</v>
      </c>
      <c r="C28" s="404"/>
      <c r="D28" s="126" t="e">
        <f t="shared" si="0"/>
        <v>#DIV/0!</v>
      </c>
      <c r="E28" s="125">
        <f t="shared" si="1"/>
        <v>197</v>
      </c>
      <c r="F28" s="404">
        <v>300</v>
      </c>
      <c r="G28" s="404"/>
      <c r="H28" s="126" t="e">
        <f t="shared" si="2"/>
        <v>#DIV/0!</v>
      </c>
      <c r="I28" s="125">
        <f t="shared" si="3"/>
        <v>300</v>
      </c>
      <c r="J28" s="44">
        <f t="shared" si="4"/>
        <v>0.65666666666666662</v>
      </c>
      <c r="K28" s="44" t="e">
        <f t="shared" si="5"/>
        <v>#DIV/0!</v>
      </c>
      <c r="L28" s="148" t="e">
        <f t="shared" si="6"/>
        <v>#DIV/0!</v>
      </c>
    </row>
    <row r="29" spans="1:12" x14ac:dyDescent="0.4">
      <c r="A29" s="49" t="s">
        <v>137</v>
      </c>
      <c r="B29" s="409"/>
      <c r="C29" s="408">
        <v>3635</v>
      </c>
      <c r="D29" s="140">
        <f t="shared" si="0"/>
        <v>0</v>
      </c>
      <c r="E29" s="128">
        <f t="shared" si="1"/>
        <v>-3635</v>
      </c>
      <c r="F29" s="409"/>
      <c r="G29" s="408">
        <v>4460</v>
      </c>
      <c r="H29" s="140">
        <f t="shared" si="2"/>
        <v>0</v>
      </c>
      <c r="I29" s="139">
        <f t="shared" si="3"/>
        <v>-4460</v>
      </c>
      <c r="J29" s="171" t="e">
        <f t="shared" si="4"/>
        <v>#DIV/0!</v>
      </c>
      <c r="K29" s="171">
        <f t="shared" si="5"/>
        <v>0.81502242152466364</v>
      </c>
      <c r="L29" s="138" t="e">
        <f t="shared" si="6"/>
        <v>#DIV/0!</v>
      </c>
    </row>
    <row r="30" spans="1:12" x14ac:dyDescent="0.4">
      <c r="A30" s="61" t="s">
        <v>136</v>
      </c>
      <c r="B30" s="406"/>
      <c r="C30" s="405"/>
      <c r="D30" s="126" t="e">
        <f t="shared" si="0"/>
        <v>#DIV/0!</v>
      </c>
      <c r="E30" s="128">
        <f t="shared" si="1"/>
        <v>0</v>
      </c>
      <c r="F30" s="406"/>
      <c r="G30" s="405"/>
      <c r="H30" s="126" t="e">
        <f t="shared" si="2"/>
        <v>#DIV/0!</v>
      </c>
      <c r="I30" s="125">
        <f t="shared" si="3"/>
        <v>0</v>
      </c>
      <c r="J30" s="177" t="e">
        <f t="shared" si="4"/>
        <v>#DIV/0!</v>
      </c>
      <c r="K30" s="177" t="e">
        <f t="shared" si="5"/>
        <v>#DIV/0!</v>
      </c>
      <c r="L30" s="148" t="e">
        <f t="shared" si="6"/>
        <v>#DIV/0!</v>
      </c>
    </row>
    <row r="31" spans="1:12" x14ac:dyDescent="0.4">
      <c r="A31" s="49" t="s">
        <v>135</v>
      </c>
      <c r="B31" s="406">
        <v>3686</v>
      </c>
      <c r="C31" s="405">
        <v>3640</v>
      </c>
      <c r="D31" s="126">
        <f t="shared" si="0"/>
        <v>1.0126373626373626</v>
      </c>
      <c r="E31" s="128">
        <f t="shared" si="1"/>
        <v>46</v>
      </c>
      <c r="F31" s="406">
        <v>4245</v>
      </c>
      <c r="G31" s="405">
        <v>4485</v>
      </c>
      <c r="H31" s="126">
        <f t="shared" si="2"/>
        <v>0.94648829431438131</v>
      </c>
      <c r="I31" s="125">
        <f t="shared" si="3"/>
        <v>-240</v>
      </c>
      <c r="J31" s="177">
        <f t="shared" si="4"/>
        <v>0.86831566548881034</v>
      </c>
      <c r="K31" s="177">
        <f t="shared" si="5"/>
        <v>0.81159420289855078</v>
      </c>
      <c r="L31" s="148">
        <f t="shared" si="6"/>
        <v>5.6721462590259564E-2</v>
      </c>
    </row>
    <row r="32" spans="1:12" x14ac:dyDescent="0.4">
      <c r="A32" s="61" t="s">
        <v>134</v>
      </c>
      <c r="B32" s="409"/>
      <c r="C32" s="408"/>
      <c r="D32" s="140" t="e">
        <f t="shared" si="0"/>
        <v>#DIV/0!</v>
      </c>
      <c r="E32" s="128">
        <f t="shared" si="1"/>
        <v>0</v>
      </c>
      <c r="F32" s="409"/>
      <c r="G32" s="408"/>
      <c r="H32" s="140" t="e">
        <f t="shared" si="2"/>
        <v>#DIV/0!</v>
      </c>
      <c r="I32" s="139">
        <f t="shared" si="3"/>
        <v>0</v>
      </c>
      <c r="J32" s="171" t="e">
        <f t="shared" si="4"/>
        <v>#DIV/0!</v>
      </c>
      <c r="K32" s="171" t="e">
        <f t="shared" si="5"/>
        <v>#DIV/0!</v>
      </c>
      <c r="L32" s="138" t="e">
        <f t="shared" si="6"/>
        <v>#DIV/0!</v>
      </c>
    </row>
    <row r="33" spans="1:12" x14ac:dyDescent="0.4">
      <c r="A33" s="61" t="s">
        <v>133</v>
      </c>
      <c r="B33" s="409">
        <v>3736</v>
      </c>
      <c r="C33" s="408">
        <v>4143</v>
      </c>
      <c r="D33" s="140">
        <f t="shared" si="0"/>
        <v>0.90176200820661356</v>
      </c>
      <c r="E33" s="128">
        <f t="shared" si="1"/>
        <v>-407</v>
      </c>
      <c r="F33" s="409">
        <v>4480</v>
      </c>
      <c r="G33" s="408">
        <v>5295</v>
      </c>
      <c r="H33" s="140">
        <f t="shared" si="2"/>
        <v>0.84608120868744097</v>
      </c>
      <c r="I33" s="139">
        <f t="shared" si="3"/>
        <v>-815</v>
      </c>
      <c r="J33" s="171">
        <f t="shared" si="4"/>
        <v>0.83392857142857146</v>
      </c>
      <c r="K33" s="171">
        <f t="shared" si="5"/>
        <v>0.78243626062322946</v>
      </c>
      <c r="L33" s="138">
        <f t="shared" si="6"/>
        <v>5.1492310805342001E-2</v>
      </c>
    </row>
    <row r="34" spans="1:12" x14ac:dyDescent="0.4">
      <c r="A34" s="49" t="s">
        <v>132</v>
      </c>
      <c r="B34" s="406"/>
      <c r="C34" s="405"/>
      <c r="D34" s="126" t="e">
        <f t="shared" si="0"/>
        <v>#DIV/0!</v>
      </c>
      <c r="E34" s="128">
        <f t="shared" si="1"/>
        <v>0</v>
      </c>
      <c r="F34" s="406"/>
      <c r="G34" s="405"/>
      <c r="H34" s="126" t="e">
        <f t="shared" si="2"/>
        <v>#DIV/0!</v>
      </c>
      <c r="I34" s="125">
        <f t="shared" si="3"/>
        <v>0</v>
      </c>
      <c r="J34" s="177" t="e">
        <f t="shared" si="4"/>
        <v>#DIV/0!</v>
      </c>
      <c r="K34" s="177" t="e">
        <f t="shared" si="5"/>
        <v>#DIV/0!</v>
      </c>
      <c r="L34" s="148" t="e">
        <f t="shared" si="6"/>
        <v>#DIV/0!</v>
      </c>
    </row>
    <row r="35" spans="1:12" x14ac:dyDescent="0.4">
      <c r="A35" s="61" t="s">
        <v>88</v>
      </c>
      <c r="B35" s="409"/>
      <c r="C35" s="408"/>
      <c r="D35" s="140" t="e">
        <f t="shared" si="0"/>
        <v>#DIV/0!</v>
      </c>
      <c r="E35" s="128">
        <f t="shared" si="1"/>
        <v>0</v>
      </c>
      <c r="F35" s="409"/>
      <c r="G35" s="408"/>
      <c r="H35" s="140" t="e">
        <f t="shared" si="2"/>
        <v>#DIV/0!</v>
      </c>
      <c r="I35" s="139">
        <f t="shared" si="3"/>
        <v>0</v>
      </c>
      <c r="J35" s="171" t="e">
        <f t="shared" si="4"/>
        <v>#DIV/0!</v>
      </c>
      <c r="K35" s="171" t="e">
        <f t="shared" si="5"/>
        <v>#DIV/0!</v>
      </c>
      <c r="L35" s="138" t="e">
        <f t="shared" si="6"/>
        <v>#DIV/0!</v>
      </c>
    </row>
    <row r="36" spans="1:12" x14ac:dyDescent="0.4">
      <c r="A36" s="42" t="s">
        <v>131</v>
      </c>
      <c r="B36" s="400">
        <v>13948</v>
      </c>
      <c r="C36" s="399"/>
      <c r="D36" s="140" t="e">
        <f t="shared" si="0"/>
        <v>#DIV/0!</v>
      </c>
      <c r="E36" s="540">
        <f t="shared" si="1"/>
        <v>13948</v>
      </c>
      <c r="F36" s="400">
        <v>17545</v>
      </c>
      <c r="G36" s="399"/>
      <c r="H36" s="140" t="e">
        <f t="shared" si="2"/>
        <v>#DIV/0!</v>
      </c>
      <c r="I36" s="139">
        <f t="shared" si="3"/>
        <v>17545</v>
      </c>
      <c r="J36" s="171">
        <f t="shared" si="4"/>
        <v>0.79498432601880875</v>
      </c>
      <c r="K36" s="171" t="e">
        <f t="shared" si="5"/>
        <v>#DIV/0!</v>
      </c>
      <c r="L36" s="138" t="e">
        <f t="shared" si="6"/>
        <v>#DIV/0!</v>
      </c>
    </row>
    <row r="37" spans="1:12" x14ac:dyDescent="0.4">
      <c r="A37" s="160" t="s">
        <v>130</v>
      </c>
      <c r="B37" s="419">
        <f>SUM(B38:B39)</f>
        <v>2973</v>
      </c>
      <c r="C37" s="418">
        <f>SUM(C38:C39)</f>
        <v>3540</v>
      </c>
      <c r="D37" s="145">
        <f t="shared" si="0"/>
        <v>0.8398305084745763</v>
      </c>
      <c r="E37" s="144">
        <f t="shared" si="1"/>
        <v>-567</v>
      </c>
      <c r="F37" s="419">
        <f>SUM(F38:F39)</f>
        <v>3981</v>
      </c>
      <c r="G37" s="418">
        <f>SUM(G38:G39)</f>
        <v>5042</v>
      </c>
      <c r="H37" s="145">
        <f t="shared" si="2"/>
        <v>0.78956763189210633</v>
      </c>
      <c r="I37" s="144">
        <f t="shared" si="3"/>
        <v>-1061</v>
      </c>
      <c r="J37" s="181">
        <f t="shared" si="4"/>
        <v>0.74679728711379045</v>
      </c>
      <c r="K37" s="181">
        <f t="shared" si="5"/>
        <v>0.7021023403411345</v>
      </c>
      <c r="L37" s="142">
        <f t="shared" si="6"/>
        <v>4.4694946772655952E-2</v>
      </c>
    </row>
    <row r="38" spans="1:12" x14ac:dyDescent="0.4">
      <c r="A38" s="48" t="s">
        <v>129</v>
      </c>
      <c r="B38" s="417">
        <v>2274</v>
      </c>
      <c r="C38" s="410">
        <v>2670</v>
      </c>
      <c r="D38" s="129">
        <f t="shared" ref="D38:D69" si="7">+B38/C38</f>
        <v>0.85168539325842696</v>
      </c>
      <c r="E38" s="128">
        <f t="shared" ref="E38:E72" si="8">+B38-C38</f>
        <v>-396</v>
      </c>
      <c r="F38" s="417">
        <v>2889</v>
      </c>
      <c r="G38" s="410">
        <v>3872</v>
      </c>
      <c r="H38" s="129">
        <f t="shared" ref="H38:H69" si="9">+F38/G38</f>
        <v>0.74612603305785119</v>
      </c>
      <c r="I38" s="128">
        <f t="shared" ref="I38:I72" si="10">+F38-G38</f>
        <v>-983</v>
      </c>
      <c r="J38" s="175">
        <f t="shared" ref="J38:J72" si="11">+B38/F38</f>
        <v>0.78712357217030116</v>
      </c>
      <c r="K38" s="175">
        <f t="shared" ref="K38:K72" si="12">+C38/G38</f>
        <v>0.68956611570247939</v>
      </c>
      <c r="L38" s="141">
        <f t="shared" ref="L38:L69" si="13">+J38-K38</f>
        <v>9.7557456467821768E-2</v>
      </c>
    </row>
    <row r="39" spans="1:12" x14ac:dyDescent="0.4">
      <c r="A39" s="49" t="s">
        <v>128</v>
      </c>
      <c r="B39" s="406">
        <v>699</v>
      </c>
      <c r="C39" s="405">
        <v>870</v>
      </c>
      <c r="D39" s="126">
        <f t="shared" si="7"/>
        <v>0.80344827586206902</v>
      </c>
      <c r="E39" s="540">
        <f t="shared" si="8"/>
        <v>-171</v>
      </c>
      <c r="F39" s="406">
        <v>1092</v>
      </c>
      <c r="G39" s="405">
        <v>1170</v>
      </c>
      <c r="H39" s="126">
        <f t="shared" si="9"/>
        <v>0.93333333333333335</v>
      </c>
      <c r="I39" s="125">
        <f t="shared" si="10"/>
        <v>-78</v>
      </c>
      <c r="J39" s="177">
        <f t="shared" si="11"/>
        <v>0.64010989010989006</v>
      </c>
      <c r="K39" s="177">
        <f t="shared" si="12"/>
        <v>0.74358974358974361</v>
      </c>
      <c r="L39" s="148">
        <f t="shared" si="13"/>
        <v>-0.10347985347985356</v>
      </c>
    </row>
    <row r="40" spans="1:12" s="80" customFormat="1" x14ac:dyDescent="0.4">
      <c r="A40" s="136" t="s">
        <v>87</v>
      </c>
      <c r="B40" s="416">
        <f>B41+B60</f>
        <v>306085</v>
      </c>
      <c r="C40" s="415">
        <f>C41+C60</f>
        <v>319161</v>
      </c>
      <c r="D40" s="134">
        <f t="shared" si="7"/>
        <v>0.95903008199623385</v>
      </c>
      <c r="E40" s="144">
        <f t="shared" si="8"/>
        <v>-13076</v>
      </c>
      <c r="F40" s="416">
        <f>F41+F60</f>
        <v>370939</v>
      </c>
      <c r="G40" s="415">
        <f>G41+G60</f>
        <v>386829</v>
      </c>
      <c r="H40" s="134">
        <f t="shared" si="9"/>
        <v>0.95892241791592669</v>
      </c>
      <c r="I40" s="133">
        <f t="shared" si="10"/>
        <v>-15890</v>
      </c>
      <c r="J40" s="168">
        <f t="shared" si="11"/>
        <v>0.82516262781751182</v>
      </c>
      <c r="K40" s="168">
        <f t="shared" si="12"/>
        <v>0.82506999216708155</v>
      </c>
      <c r="L40" s="131">
        <f t="shared" si="13"/>
        <v>9.2635650430272776E-5</v>
      </c>
    </row>
    <row r="41" spans="1:12" s="80" customFormat="1" x14ac:dyDescent="0.4">
      <c r="A41" s="160" t="s">
        <v>127</v>
      </c>
      <c r="B41" s="389">
        <f>SUM(B42:B59)</f>
        <v>302843</v>
      </c>
      <c r="C41" s="388">
        <f>SUM(C42:C59)</f>
        <v>315545</v>
      </c>
      <c r="D41" s="134">
        <f t="shared" si="7"/>
        <v>0.95974583656847678</v>
      </c>
      <c r="E41" s="144">
        <f t="shared" si="8"/>
        <v>-12702</v>
      </c>
      <c r="F41" s="389">
        <f>SUM(F42:F59)</f>
        <v>366542</v>
      </c>
      <c r="G41" s="388">
        <f>SUM(G42:G59)</f>
        <v>382297</v>
      </c>
      <c r="H41" s="134">
        <f t="shared" si="9"/>
        <v>0.95878858583771254</v>
      </c>
      <c r="I41" s="133">
        <f t="shared" si="10"/>
        <v>-15755</v>
      </c>
      <c r="J41" s="168">
        <f t="shared" si="11"/>
        <v>0.82621636811061216</v>
      </c>
      <c r="K41" s="168">
        <f t="shared" si="12"/>
        <v>0.82539229970415673</v>
      </c>
      <c r="L41" s="131">
        <f t="shared" si="13"/>
        <v>8.24068406455436E-4</v>
      </c>
    </row>
    <row r="42" spans="1:12" x14ac:dyDescent="0.4">
      <c r="A42" s="49" t="s">
        <v>86</v>
      </c>
      <c r="B42" s="407">
        <v>131778</v>
      </c>
      <c r="C42" s="414">
        <v>132840</v>
      </c>
      <c r="D42" s="546">
        <f t="shared" si="7"/>
        <v>0.99200542005420056</v>
      </c>
      <c r="E42" s="128">
        <f t="shared" si="8"/>
        <v>-1062</v>
      </c>
      <c r="F42" s="413">
        <v>149322</v>
      </c>
      <c r="G42" s="405">
        <v>155533</v>
      </c>
      <c r="H42" s="140">
        <f t="shared" si="9"/>
        <v>0.96006635247825223</v>
      </c>
      <c r="I42" s="125">
        <f t="shared" si="10"/>
        <v>-6211</v>
      </c>
      <c r="J42" s="177">
        <f t="shared" si="11"/>
        <v>0.8825089404106562</v>
      </c>
      <c r="K42" s="177">
        <f t="shared" si="12"/>
        <v>0.85409527238592453</v>
      </c>
      <c r="L42" s="148">
        <f t="shared" si="13"/>
        <v>2.8413668024731664E-2</v>
      </c>
    </row>
    <row r="43" spans="1:12" x14ac:dyDescent="0.4">
      <c r="A43" s="49" t="s">
        <v>126</v>
      </c>
      <c r="B43" s="407">
        <v>5236</v>
      </c>
      <c r="C43" s="405">
        <v>5341</v>
      </c>
      <c r="D43" s="129">
        <f t="shared" si="7"/>
        <v>0.98034076015727389</v>
      </c>
      <c r="E43" s="128">
        <f t="shared" si="8"/>
        <v>-105</v>
      </c>
      <c r="F43" s="406">
        <v>7830</v>
      </c>
      <c r="G43" s="405">
        <v>8367</v>
      </c>
      <c r="H43" s="140">
        <f t="shared" si="9"/>
        <v>0.93581929006812481</v>
      </c>
      <c r="I43" s="125">
        <f t="shared" si="10"/>
        <v>-537</v>
      </c>
      <c r="J43" s="177">
        <f t="shared" si="11"/>
        <v>0.66871008939974452</v>
      </c>
      <c r="K43" s="177">
        <f t="shared" si="12"/>
        <v>0.63834110194812954</v>
      </c>
      <c r="L43" s="148">
        <f t="shared" si="13"/>
        <v>3.0368987451614982E-2</v>
      </c>
    </row>
    <row r="44" spans="1:12" x14ac:dyDescent="0.4">
      <c r="A44" s="49" t="s">
        <v>125</v>
      </c>
      <c r="B44" s="407">
        <v>17425</v>
      </c>
      <c r="C44" s="405">
        <v>20378</v>
      </c>
      <c r="D44" s="129">
        <f t="shared" si="7"/>
        <v>0.85508882127784869</v>
      </c>
      <c r="E44" s="128">
        <f t="shared" si="8"/>
        <v>-2953</v>
      </c>
      <c r="F44" s="406">
        <v>18799</v>
      </c>
      <c r="G44" s="405">
        <v>23106</v>
      </c>
      <c r="H44" s="140">
        <f t="shared" si="9"/>
        <v>0.81359819960183499</v>
      </c>
      <c r="I44" s="125">
        <f t="shared" si="10"/>
        <v>-4307</v>
      </c>
      <c r="J44" s="177">
        <f t="shared" si="11"/>
        <v>0.92691100590456943</v>
      </c>
      <c r="K44" s="177">
        <f t="shared" si="12"/>
        <v>0.88193542802735225</v>
      </c>
      <c r="L44" s="148">
        <f t="shared" si="13"/>
        <v>4.4975577877217177E-2</v>
      </c>
    </row>
    <row r="45" spans="1:12" x14ac:dyDescent="0.4">
      <c r="A45" s="61" t="s">
        <v>124</v>
      </c>
      <c r="B45" s="407">
        <v>31120</v>
      </c>
      <c r="C45" s="405">
        <v>27566</v>
      </c>
      <c r="D45" s="129">
        <f t="shared" si="7"/>
        <v>1.1289269389828049</v>
      </c>
      <c r="E45" s="128">
        <f t="shared" si="8"/>
        <v>3554</v>
      </c>
      <c r="F45" s="406">
        <v>36778</v>
      </c>
      <c r="G45" s="405">
        <v>31899</v>
      </c>
      <c r="H45" s="140">
        <f t="shared" si="9"/>
        <v>1.152951503181918</v>
      </c>
      <c r="I45" s="125">
        <f t="shared" si="10"/>
        <v>4879</v>
      </c>
      <c r="J45" s="177">
        <f t="shared" si="11"/>
        <v>0.84615802925662076</v>
      </c>
      <c r="K45" s="177">
        <f t="shared" si="12"/>
        <v>0.86416502084704849</v>
      </c>
      <c r="L45" s="148">
        <f t="shared" si="13"/>
        <v>-1.8006991590427734E-2</v>
      </c>
    </row>
    <row r="46" spans="1:12" x14ac:dyDescent="0.4">
      <c r="A46" s="61" t="s">
        <v>123</v>
      </c>
      <c r="B46" s="407">
        <v>16269</v>
      </c>
      <c r="C46" s="405">
        <v>17413</v>
      </c>
      <c r="D46" s="129">
        <f t="shared" si="7"/>
        <v>0.93430195830701201</v>
      </c>
      <c r="E46" s="128">
        <f t="shared" si="8"/>
        <v>-1144</v>
      </c>
      <c r="F46" s="406">
        <v>20370</v>
      </c>
      <c r="G46" s="405">
        <v>21180</v>
      </c>
      <c r="H46" s="140">
        <f t="shared" si="9"/>
        <v>0.9617563739376771</v>
      </c>
      <c r="I46" s="125">
        <f t="shared" si="10"/>
        <v>-810</v>
      </c>
      <c r="J46" s="177">
        <f t="shared" si="11"/>
        <v>0.79867452135493378</v>
      </c>
      <c r="K46" s="177">
        <f t="shared" si="12"/>
        <v>0.82214353163361664</v>
      </c>
      <c r="L46" s="148">
        <f t="shared" si="13"/>
        <v>-2.3469010278682867E-2</v>
      </c>
    </row>
    <row r="47" spans="1:12" x14ac:dyDescent="0.4">
      <c r="A47" s="49" t="s">
        <v>84</v>
      </c>
      <c r="B47" s="407">
        <v>40515</v>
      </c>
      <c r="C47" s="405">
        <v>41681</v>
      </c>
      <c r="D47" s="129">
        <f t="shared" si="7"/>
        <v>0.97202562318562413</v>
      </c>
      <c r="E47" s="128">
        <f t="shared" si="8"/>
        <v>-1166</v>
      </c>
      <c r="F47" s="406">
        <v>58326</v>
      </c>
      <c r="G47" s="405">
        <v>54175</v>
      </c>
      <c r="H47" s="140">
        <f t="shared" si="9"/>
        <v>1.0766220581449009</v>
      </c>
      <c r="I47" s="125">
        <f t="shared" si="10"/>
        <v>4151</v>
      </c>
      <c r="J47" s="177">
        <f t="shared" si="11"/>
        <v>0.69463018208003291</v>
      </c>
      <c r="K47" s="177">
        <f t="shared" si="12"/>
        <v>0.76937701892016608</v>
      </c>
      <c r="L47" s="148">
        <f t="shared" si="13"/>
        <v>-7.4746836840133168E-2</v>
      </c>
    </row>
    <row r="48" spans="1:12" x14ac:dyDescent="0.4">
      <c r="A48" s="49" t="s">
        <v>85</v>
      </c>
      <c r="B48" s="407">
        <v>22234</v>
      </c>
      <c r="C48" s="405">
        <v>25995</v>
      </c>
      <c r="D48" s="129">
        <f t="shared" si="7"/>
        <v>0.85531833044816308</v>
      </c>
      <c r="E48" s="128">
        <f t="shared" si="8"/>
        <v>-3761</v>
      </c>
      <c r="F48" s="412">
        <v>27047</v>
      </c>
      <c r="G48" s="405">
        <v>29225</v>
      </c>
      <c r="H48" s="140">
        <f t="shared" si="9"/>
        <v>0.92547476475620183</v>
      </c>
      <c r="I48" s="125">
        <f t="shared" si="10"/>
        <v>-2178</v>
      </c>
      <c r="J48" s="177">
        <f t="shared" si="11"/>
        <v>0.82205050467704366</v>
      </c>
      <c r="K48" s="177">
        <f t="shared" si="12"/>
        <v>0.88947818648417454</v>
      </c>
      <c r="L48" s="148">
        <f t="shared" si="13"/>
        <v>-6.7427681807130879E-2</v>
      </c>
    </row>
    <row r="49" spans="1:12" x14ac:dyDescent="0.4">
      <c r="A49" s="49" t="s">
        <v>83</v>
      </c>
      <c r="B49" s="407">
        <v>3178</v>
      </c>
      <c r="C49" s="405">
        <v>6262</v>
      </c>
      <c r="D49" s="129">
        <f t="shared" si="7"/>
        <v>0.50750558926860423</v>
      </c>
      <c r="E49" s="128">
        <f t="shared" si="8"/>
        <v>-3084</v>
      </c>
      <c r="F49" s="411">
        <v>3654</v>
      </c>
      <c r="G49" s="405">
        <v>8100</v>
      </c>
      <c r="H49" s="140">
        <f t="shared" si="9"/>
        <v>0.45111111111111113</v>
      </c>
      <c r="I49" s="125">
        <f t="shared" si="10"/>
        <v>-4446</v>
      </c>
      <c r="J49" s="177">
        <f t="shared" si="11"/>
        <v>0.86973180076628354</v>
      </c>
      <c r="K49" s="177">
        <f t="shared" si="12"/>
        <v>0.77308641975308645</v>
      </c>
      <c r="L49" s="148">
        <f t="shared" si="13"/>
        <v>9.6645381013197085E-2</v>
      </c>
    </row>
    <row r="50" spans="1:12" x14ac:dyDescent="0.4">
      <c r="A50" s="49" t="s">
        <v>122</v>
      </c>
      <c r="B50" s="407"/>
      <c r="C50" s="410"/>
      <c r="D50" s="129" t="e">
        <f t="shared" si="7"/>
        <v>#DIV/0!</v>
      </c>
      <c r="E50" s="128">
        <f t="shared" si="8"/>
        <v>0</v>
      </c>
      <c r="F50" s="406"/>
      <c r="G50" s="405"/>
      <c r="H50" s="140" t="e">
        <f t="shared" si="9"/>
        <v>#DIV/0!</v>
      </c>
      <c r="I50" s="125">
        <f t="shared" si="10"/>
        <v>0</v>
      </c>
      <c r="J50" s="177" t="e">
        <f t="shared" si="11"/>
        <v>#DIV/0!</v>
      </c>
      <c r="K50" s="177" t="e">
        <f t="shared" si="12"/>
        <v>#DIV/0!</v>
      </c>
      <c r="L50" s="148" t="e">
        <f t="shared" si="13"/>
        <v>#DIV/0!</v>
      </c>
    </row>
    <row r="51" spans="1:12" x14ac:dyDescent="0.4">
      <c r="A51" s="49" t="s">
        <v>121</v>
      </c>
      <c r="B51" s="407">
        <v>3063</v>
      </c>
      <c r="C51" s="410">
        <v>3076</v>
      </c>
      <c r="D51" s="129">
        <f t="shared" si="7"/>
        <v>0.99577373211963593</v>
      </c>
      <c r="E51" s="128">
        <f t="shared" si="8"/>
        <v>-13</v>
      </c>
      <c r="F51" s="409">
        <v>3480</v>
      </c>
      <c r="G51" s="405">
        <v>3600</v>
      </c>
      <c r="H51" s="140">
        <f t="shared" si="9"/>
        <v>0.96666666666666667</v>
      </c>
      <c r="I51" s="125">
        <f t="shared" si="10"/>
        <v>-120</v>
      </c>
      <c r="J51" s="177">
        <f t="shared" si="11"/>
        <v>0.8801724137931034</v>
      </c>
      <c r="K51" s="177">
        <f t="shared" si="12"/>
        <v>0.85444444444444445</v>
      </c>
      <c r="L51" s="148">
        <f t="shared" si="13"/>
        <v>2.5727969348658952E-2</v>
      </c>
    </row>
    <row r="52" spans="1:12" x14ac:dyDescent="0.4">
      <c r="A52" s="49" t="s">
        <v>82</v>
      </c>
      <c r="B52" s="407">
        <v>6647</v>
      </c>
      <c r="C52" s="405">
        <v>9573</v>
      </c>
      <c r="D52" s="129">
        <f t="shared" si="7"/>
        <v>0.6943486890212055</v>
      </c>
      <c r="E52" s="128">
        <f t="shared" si="8"/>
        <v>-2926</v>
      </c>
      <c r="F52" s="409">
        <v>8100</v>
      </c>
      <c r="G52" s="405">
        <v>13184</v>
      </c>
      <c r="H52" s="140">
        <f t="shared" si="9"/>
        <v>0.61438106796116509</v>
      </c>
      <c r="I52" s="125">
        <f t="shared" si="10"/>
        <v>-5084</v>
      </c>
      <c r="J52" s="177">
        <f t="shared" si="11"/>
        <v>0.82061728395061728</v>
      </c>
      <c r="K52" s="177">
        <f t="shared" si="12"/>
        <v>0.72610740291262132</v>
      </c>
      <c r="L52" s="148">
        <f t="shared" si="13"/>
        <v>9.4509881037995958E-2</v>
      </c>
    </row>
    <row r="53" spans="1:12" x14ac:dyDescent="0.4">
      <c r="A53" s="61" t="s">
        <v>80</v>
      </c>
      <c r="B53" s="407">
        <v>2872</v>
      </c>
      <c r="C53" s="408">
        <v>2878</v>
      </c>
      <c r="D53" s="129">
        <f t="shared" si="7"/>
        <v>0.99791521890201529</v>
      </c>
      <c r="E53" s="128">
        <f t="shared" si="8"/>
        <v>-6</v>
      </c>
      <c r="F53" s="406">
        <v>3479</v>
      </c>
      <c r="G53" s="405">
        <v>3590</v>
      </c>
      <c r="H53" s="140">
        <f t="shared" si="9"/>
        <v>0.96908077994428965</v>
      </c>
      <c r="I53" s="125">
        <f t="shared" si="10"/>
        <v>-111</v>
      </c>
      <c r="J53" s="177">
        <f t="shared" si="11"/>
        <v>0.8255245760275941</v>
      </c>
      <c r="K53" s="171">
        <f t="shared" si="12"/>
        <v>0.80167130919220053</v>
      </c>
      <c r="L53" s="138">
        <f t="shared" si="13"/>
        <v>2.3853266835393572E-2</v>
      </c>
    </row>
    <row r="54" spans="1:12" x14ac:dyDescent="0.4">
      <c r="A54" s="49" t="s">
        <v>81</v>
      </c>
      <c r="B54" s="407">
        <v>5950</v>
      </c>
      <c r="C54" s="405">
        <v>6231</v>
      </c>
      <c r="D54" s="129">
        <f t="shared" si="7"/>
        <v>0.9549029048306853</v>
      </c>
      <c r="E54" s="128">
        <f t="shared" si="8"/>
        <v>-281</v>
      </c>
      <c r="F54" s="406">
        <v>7830</v>
      </c>
      <c r="G54" s="405">
        <v>8098</v>
      </c>
      <c r="H54" s="126">
        <f t="shared" si="9"/>
        <v>0.96690540874289943</v>
      </c>
      <c r="I54" s="125">
        <f t="shared" si="10"/>
        <v>-268</v>
      </c>
      <c r="J54" s="177">
        <f t="shared" si="11"/>
        <v>0.75989782886334611</v>
      </c>
      <c r="K54" s="177">
        <f t="shared" si="12"/>
        <v>0.76944924672758708</v>
      </c>
      <c r="L54" s="148">
        <f t="shared" si="13"/>
        <v>-9.5514178642409631E-3</v>
      </c>
    </row>
    <row r="55" spans="1:12" x14ac:dyDescent="0.4">
      <c r="A55" s="49" t="s">
        <v>77</v>
      </c>
      <c r="B55" s="407">
        <v>8145</v>
      </c>
      <c r="C55" s="405">
        <v>7690</v>
      </c>
      <c r="D55" s="129">
        <f t="shared" si="7"/>
        <v>1.0591677503250976</v>
      </c>
      <c r="E55" s="128">
        <f t="shared" si="8"/>
        <v>455</v>
      </c>
      <c r="F55" s="406">
        <v>10776</v>
      </c>
      <c r="G55" s="405">
        <v>10964</v>
      </c>
      <c r="H55" s="126">
        <f t="shared" si="9"/>
        <v>0.9828529733673842</v>
      </c>
      <c r="I55" s="125">
        <f t="shared" si="10"/>
        <v>-188</v>
      </c>
      <c r="J55" s="177">
        <f t="shared" si="11"/>
        <v>0.75584632516703787</v>
      </c>
      <c r="K55" s="177">
        <f t="shared" si="12"/>
        <v>0.70138635534476468</v>
      </c>
      <c r="L55" s="148">
        <f t="shared" si="13"/>
        <v>5.4459969822273191E-2</v>
      </c>
    </row>
    <row r="56" spans="1:12" x14ac:dyDescent="0.4">
      <c r="A56" s="49" t="s">
        <v>79</v>
      </c>
      <c r="B56" s="407">
        <v>2513</v>
      </c>
      <c r="C56" s="405">
        <v>2439</v>
      </c>
      <c r="D56" s="129">
        <f t="shared" si="7"/>
        <v>1.0303403034030341</v>
      </c>
      <c r="E56" s="128">
        <f t="shared" si="8"/>
        <v>74</v>
      </c>
      <c r="F56" s="406">
        <v>3600</v>
      </c>
      <c r="G56" s="405">
        <v>3591</v>
      </c>
      <c r="H56" s="126">
        <f t="shared" si="9"/>
        <v>1.0025062656641603</v>
      </c>
      <c r="I56" s="125">
        <f t="shared" si="10"/>
        <v>9</v>
      </c>
      <c r="J56" s="177">
        <f t="shared" si="11"/>
        <v>0.69805555555555554</v>
      </c>
      <c r="K56" s="177">
        <f t="shared" si="12"/>
        <v>0.67919799498746869</v>
      </c>
      <c r="L56" s="148">
        <f t="shared" si="13"/>
        <v>1.8857560568086851E-2</v>
      </c>
    </row>
    <row r="57" spans="1:12" x14ac:dyDescent="0.4">
      <c r="A57" s="49" t="s">
        <v>78</v>
      </c>
      <c r="B57" s="407">
        <v>3089</v>
      </c>
      <c r="C57" s="405">
        <v>2877</v>
      </c>
      <c r="D57" s="129">
        <f t="shared" si="7"/>
        <v>1.0736878693083072</v>
      </c>
      <c r="E57" s="128">
        <f t="shared" si="8"/>
        <v>212</v>
      </c>
      <c r="F57" s="406">
        <v>3455</v>
      </c>
      <c r="G57" s="405">
        <v>3583</v>
      </c>
      <c r="H57" s="126">
        <f t="shared" si="9"/>
        <v>0.96427574658107729</v>
      </c>
      <c r="I57" s="125">
        <f t="shared" si="10"/>
        <v>-128</v>
      </c>
      <c r="J57" s="177">
        <f t="shared" si="11"/>
        <v>0.89406657018813318</v>
      </c>
      <c r="K57" s="177">
        <f t="shared" si="12"/>
        <v>0.80295841473625451</v>
      </c>
      <c r="L57" s="148">
        <f t="shared" si="13"/>
        <v>9.110815545187867E-2</v>
      </c>
    </row>
    <row r="58" spans="1:12" x14ac:dyDescent="0.4">
      <c r="A58" s="55" t="s">
        <v>120</v>
      </c>
      <c r="B58" s="404">
        <v>2809</v>
      </c>
      <c r="C58" s="402">
        <v>3305</v>
      </c>
      <c r="D58" s="545">
        <f t="shared" si="7"/>
        <v>0.84992435703479574</v>
      </c>
      <c r="E58" s="128">
        <f t="shared" si="8"/>
        <v>-496</v>
      </c>
      <c r="F58" s="403">
        <v>3696</v>
      </c>
      <c r="G58" s="402">
        <v>4102</v>
      </c>
      <c r="H58" s="545">
        <f t="shared" si="9"/>
        <v>0.90102389078498291</v>
      </c>
      <c r="I58" s="540">
        <f t="shared" si="10"/>
        <v>-406</v>
      </c>
      <c r="J58" s="179">
        <f t="shared" si="11"/>
        <v>0.76001082251082253</v>
      </c>
      <c r="K58" s="179">
        <f t="shared" si="12"/>
        <v>0.80570453437347633</v>
      </c>
      <c r="L58" s="544">
        <f t="shared" si="13"/>
        <v>-4.5693711862653807E-2</v>
      </c>
    </row>
    <row r="59" spans="1:12" x14ac:dyDescent="0.4">
      <c r="A59" s="42" t="s">
        <v>119</v>
      </c>
      <c r="B59" s="401"/>
      <c r="C59" s="399"/>
      <c r="D59" s="124" t="e">
        <f t="shared" si="7"/>
        <v>#DIV/0!</v>
      </c>
      <c r="E59" s="540">
        <f t="shared" si="8"/>
        <v>0</v>
      </c>
      <c r="F59" s="400"/>
      <c r="G59" s="399"/>
      <c r="H59" s="124" t="e">
        <f t="shared" si="9"/>
        <v>#DIV/0!</v>
      </c>
      <c r="I59" s="123">
        <f t="shared" si="10"/>
        <v>0</v>
      </c>
      <c r="J59" s="194" t="e">
        <f t="shared" si="11"/>
        <v>#DIV/0!</v>
      </c>
      <c r="K59" s="194" t="e">
        <f t="shared" si="12"/>
        <v>#DIV/0!</v>
      </c>
      <c r="L59" s="147" t="e">
        <f t="shared" si="13"/>
        <v>#DIV/0!</v>
      </c>
    </row>
    <row r="60" spans="1:12" x14ac:dyDescent="0.4">
      <c r="A60" s="160" t="s">
        <v>118</v>
      </c>
      <c r="B60" s="398">
        <f>SUM(B61:B64)</f>
        <v>3242</v>
      </c>
      <c r="C60" s="397">
        <f>SUM(C61:C64)</f>
        <v>3616</v>
      </c>
      <c r="D60" s="145">
        <f t="shared" si="7"/>
        <v>0.89657079646017701</v>
      </c>
      <c r="E60" s="144">
        <f t="shared" si="8"/>
        <v>-374</v>
      </c>
      <c r="F60" s="398">
        <f>SUM(F61:F64)</f>
        <v>4397</v>
      </c>
      <c r="G60" s="397">
        <f>SUM(G61:G64)</f>
        <v>4532</v>
      </c>
      <c r="H60" s="145">
        <f t="shared" si="9"/>
        <v>0.97021182700794351</v>
      </c>
      <c r="I60" s="144">
        <f t="shared" si="10"/>
        <v>-135</v>
      </c>
      <c r="J60" s="181">
        <f t="shared" si="11"/>
        <v>0.73732090061405509</v>
      </c>
      <c r="K60" s="181">
        <f t="shared" si="12"/>
        <v>0.79788172992056483</v>
      </c>
      <c r="L60" s="142">
        <f t="shared" si="13"/>
        <v>-6.0560829306509745E-2</v>
      </c>
    </row>
    <row r="61" spans="1:12" x14ac:dyDescent="0.4">
      <c r="A61" s="55" t="s">
        <v>76</v>
      </c>
      <c r="B61" s="396">
        <f>'[1]8月動向(1-20)'!B60+'８月(下旬)'!B61</f>
        <v>757</v>
      </c>
      <c r="C61" s="396">
        <f>'[1]8月動向(1-20)'!C60+'８月(下旬)'!C61</f>
        <v>803</v>
      </c>
      <c r="D61" s="129">
        <f t="shared" si="7"/>
        <v>0.94271481942714819</v>
      </c>
      <c r="E61" s="128">
        <f t="shared" si="8"/>
        <v>-46</v>
      </c>
      <c r="F61" s="396">
        <f>'[1]8月動向(1-20)'!F60+'８月(下旬)'!F61</f>
        <v>890</v>
      </c>
      <c r="G61" s="396">
        <f>'[1]8月動向(1-20)'!G60+'８月(下旬)'!G61</f>
        <v>917</v>
      </c>
      <c r="H61" s="129">
        <f t="shared" si="9"/>
        <v>0.9705561613958561</v>
      </c>
      <c r="I61" s="128">
        <f t="shared" si="10"/>
        <v>-27</v>
      </c>
      <c r="J61" s="175">
        <f t="shared" si="11"/>
        <v>0.85056179775280893</v>
      </c>
      <c r="K61" s="175">
        <f t="shared" si="12"/>
        <v>0.87568157033805893</v>
      </c>
      <c r="L61" s="141">
        <f t="shared" si="13"/>
        <v>-2.511977258525E-2</v>
      </c>
    </row>
    <row r="62" spans="1:12" x14ac:dyDescent="0.4">
      <c r="A62" s="49" t="s">
        <v>117</v>
      </c>
      <c r="B62" s="396">
        <f>'[1]8月動向(1-20)'!B61+'８月(下旬)'!B62</f>
        <v>656</v>
      </c>
      <c r="C62" s="396">
        <f>'[1]8月動向(1-20)'!C61+'８月(下旬)'!C62</f>
        <v>779</v>
      </c>
      <c r="D62" s="129">
        <f t="shared" si="7"/>
        <v>0.84210526315789469</v>
      </c>
      <c r="E62" s="128">
        <f t="shared" si="8"/>
        <v>-123</v>
      </c>
      <c r="F62" s="396">
        <f>'[1]8月動向(1-20)'!F61+'８月(下旬)'!F62</f>
        <v>870</v>
      </c>
      <c r="G62" s="396">
        <f>'[1]8月動向(1-20)'!G61+'８月(下旬)'!G62</f>
        <v>910</v>
      </c>
      <c r="H62" s="129">
        <f t="shared" si="9"/>
        <v>0.95604395604395609</v>
      </c>
      <c r="I62" s="128">
        <f t="shared" si="10"/>
        <v>-40</v>
      </c>
      <c r="J62" s="175">
        <f t="shared" si="11"/>
        <v>0.75402298850574712</v>
      </c>
      <c r="K62" s="175">
        <f t="shared" si="12"/>
        <v>0.856043956043956</v>
      </c>
      <c r="L62" s="141">
        <f t="shared" si="13"/>
        <v>-0.10202096753820888</v>
      </c>
    </row>
    <row r="63" spans="1:12" x14ac:dyDescent="0.4">
      <c r="A63" s="48" t="s">
        <v>116</v>
      </c>
      <c r="B63" s="396">
        <f>'[1]8月動向(1-20)'!B62+'８月(下旬)'!B63</f>
        <v>525</v>
      </c>
      <c r="C63" s="396">
        <f>'[1]8月動向(1-20)'!C62+'８月(下旬)'!C63</f>
        <v>637</v>
      </c>
      <c r="D63" s="129">
        <f t="shared" si="7"/>
        <v>0.82417582417582413</v>
      </c>
      <c r="E63" s="128">
        <f t="shared" si="8"/>
        <v>-112</v>
      </c>
      <c r="F63" s="396">
        <f>'[1]8月動向(1-20)'!F62+'８月(下旬)'!F63</f>
        <v>900</v>
      </c>
      <c r="G63" s="396">
        <f>'[1]8月動向(1-20)'!G62+'８月(下旬)'!G63</f>
        <v>908</v>
      </c>
      <c r="H63" s="129">
        <f t="shared" si="9"/>
        <v>0.99118942731277537</v>
      </c>
      <c r="I63" s="128">
        <f t="shared" si="10"/>
        <v>-8</v>
      </c>
      <c r="J63" s="175">
        <f t="shared" si="11"/>
        <v>0.58333333333333337</v>
      </c>
      <c r="K63" s="175">
        <f t="shared" si="12"/>
        <v>0.70154185022026427</v>
      </c>
      <c r="L63" s="141">
        <f t="shared" si="13"/>
        <v>-0.1182085168869309</v>
      </c>
    </row>
    <row r="64" spans="1:12" x14ac:dyDescent="0.4">
      <c r="A64" s="42" t="s">
        <v>115</v>
      </c>
      <c r="B64" s="394">
        <f>'[1]8月動向(1-20)'!B63+'８月(下旬)'!B64</f>
        <v>1304</v>
      </c>
      <c r="C64" s="394">
        <f>'[1]8月動向(1-20)'!C63+'８月(下旬)'!C64</f>
        <v>1397</v>
      </c>
      <c r="D64" s="126">
        <f t="shared" si="7"/>
        <v>0.93342877594846096</v>
      </c>
      <c r="E64" s="540">
        <f t="shared" si="8"/>
        <v>-93</v>
      </c>
      <c r="F64" s="394">
        <f>'[1]8月動向(1-20)'!F63+'８月(下旬)'!F64</f>
        <v>1737</v>
      </c>
      <c r="G64" s="394">
        <f>'[1]8月動向(1-20)'!G63+'８月(下旬)'!G64</f>
        <v>1797</v>
      </c>
      <c r="H64" s="126">
        <f t="shared" si="9"/>
        <v>0.96661101836393992</v>
      </c>
      <c r="I64" s="125">
        <f t="shared" si="10"/>
        <v>-60</v>
      </c>
      <c r="J64" s="177">
        <f t="shared" si="11"/>
        <v>0.75071963154864707</v>
      </c>
      <c r="K64" s="177">
        <f t="shared" si="12"/>
        <v>0.7774067890929327</v>
      </c>
      <c r="L64" s="148">
        <f t="shared" si="13"/>
        <v>-2.6687157544285633E-2</v>
      </c>
    </row>
    <row r="65" spans="1:12" x14ac:dyDescent="0.4">
      <c r="A65" s="136" t="s">
        <v>98</v>
      </c>
      <c r="B65" s="389">
        <f>SUM(B66:B70)</f>
        <v>55061</v>
      </c>
      <c r="C65" s="388">
        <f>SUM(C66:C70)</f>
        <v>43154</v>
      </c>
      <c r="D65" s="134">
        <f t="shared" si="7"/>
        <v>1.2759188024285117</v>
      </c>
      <c r="E65" s="144">
        <f t="shared" si="8"/>
        <v>11907</v>
      </c>
      <c r="F65" s="389">
        <f>SUM(F66:F70)</f>
        <v>62127</v>
      </c>
      <c r="G65" s="388">
        <f>SUM(G66:G70)</f>
        <v>50799</v>
      </c>
      <c r="H65" s="134">
        <f t="shared" si="9"/>
        <v>1.2229965156794425</v>
      </c>
      <c r="I65" s="133">
        <f t="shared" si="10"/>
        <v>11328</v>
      </c>
      <c r="J65" s="168">
        <f t="shared" si="11"/>
        <v>0.88626523089799925</v>
      </c>
      <c r="K65" s="168">
        <f t="shared" si="12"/>
        <v>0.8495049115140062</v>
      </c>
      <c r="L65" s="131">
        <f t="shared" si="13"/>
        <v>3.6760319383993045E-2</v>
      </c>
    </row>
    <row r="66" spans="1:12" x14ac:dyDescent="0.4">
      <c r="A66" s="227" t="s">
        <v>114</v>
      </c>
      <c r="B66" s="346">
        <v>21890</v>
      </c>
      <c r="C66" s="392">
        <v>24496</v>
      </c>
      <c r="D66" s="543">
        <f t="shared" si="7"/>
        <v>0.89361528412802094</v>
      </c>
      <c r="E66" s="128">
        <f t="shared" si="8"/>
        <v>-2606</v>
      </c>
      <c r="F66" s="346">
        <v>23187</v>
      </c>
      <c r="G66" s="392">
        <v>26550</v>
      </c>
      <c r="H66" s="543">
        <f t="shared" si="9"/>
        <v>0.87333333333333329</v>
      </c>
      <c r="I66" s="542">
        <f t="shared" si="10"/>
        <v>-3363</v>
      </c>
      <c r="J66" s="223">
        <f t="shared" si="11"/>
        <v>0.94406348384870831</v>
      </c>
      <c r="K66" s="223">
        <f t="shared" si="12"/>
        <v>0.92263653483992469</v>
      </c>
      <c r="L66" s="541">
        <f t="shared" si="13"/>
        <v>2.1426949008783613E-2</v>
      </c>
    </row>
    <row r="67" spans="1:12" s="33" customFormat="1" x14ac:dyDescent="0.4">
      <c r="A67" s="61" t="s">
        <v>113</v>
      </c>
      <c r="B67" s="345">
        <v>13003</v>
      </c>
      <c r="C67" s="391">
        <v>8596</v>
      </c>
      <c r="D67" s="140">
        <f t="shared" si="7"/>
        <v>1.5126803164262448</v>
      </c>
      <c r="E67" s="128">
        <f t="shared" si="8"/>
        <v>4407</v>
      </c>
      <c r="F67" s="345">
        <v>15222</v>
      </c>
      <c r="G67" s="391">
        <v>10443</v>
      </c>
      <c r="H67" s="140">
        <f t="shared" si="9"/>
        <v>1.4576271186440677</v>
      </c>
      <c r="I67" s="139">
        <f t="shared" si="10"/>
        <v>4779</v>
      </c>
      <c r="J67" s="217">
        <f t="shared" si="11"/>
        <v>0.85422414925765344</v>
      </c>
      <c r="K67" s="217">
        <f t="shared" si="12"/>
        <v>0.82313511443071918</v>
      </c>
      <c r="L67" s="539">
        <f t="shared" si="13"/>
        <v>3.1089034826934259E-2</v>
      </c>
    </row>
    <row r="68" spans="1:12" s="33" customFormat="1" x14ac:dyDescent="0.4">
      <c r="A68" s="61" t="s">
        <v>97</v>
      </c>
      <c r="B68" s="345">
        <v>9360</v>
      </c>
      <c r="C68" s="391">
        <v>9084</v>
      </c>
      <c r="D68" s="140">
        <f t="shared" si="7"/>
        <v>1.0303830911492735</v>
      </c>
      <c r="E68" s="128">
        <f t="shared" si="8"/>
        <v>276</v>
      </c>
      <c r="F68" s="345">
        <v>10266</v>
      </c>
      <c r="G68" s="391">
        <v>10620</v>
      </c>
      <c r="H68" s="140">
        <f t="shared" si="9"/>
        <v>0.96666666666666667</v>
      </c>
      <c r="I68" s="139">
        <f t="shared" si="10"/>
        <v>-354</v>
      </c>
      <c r="J68" s="217">
        <f t="shared" si="11"/>
        <v>0.91174751607247229</v>
      </c>
      <c r="K68" s="217">
        <f t="shared" si="12"/>
        <v>0.8553672316384181</v>
      </c>
      <c r="L68" s="539">
        <f t="shared" si="13"/>
        <v>5.6380284434054184E-2</v>
      </c>
    </row>
    <row r="69" spans="1:12" s="33" customFormat="1" x14ac:dyDescent="0.4">
      <c r="A69" s="61" t="s">
        <v>112</v>
      </c>
      <c r="B69" s="345"/>
      <c r="C69" s="391">
        <v>978</v>
      </c>
      <c r="D69" s="140">
        <f t="shared" si="7"/>
        <v>0</v>
      </c>
      <c r="E69" s="128">
        <f t="shared" si="8"/>
        <v>-978</v>
      </c>
      <c r="F69" s="345"/>
      <c r="G69" s="391">
        <v>3186</v>
      </c>
      <c r="H69" s="140">
        <f t="shared" si="9"/>
        <v>0</v>
      </c>
      <c r="I69" s="139">
        <f t="shared" si="10"/>
        <v>-3186</v>
      </c>
      <c r="J69" s="217" t="e">
        <f t="shared" si="11"/>
        <v>#DIV/0!</v>
      </c>
      <c r="K69" s="217">
        <f t="shared" si="12"/>
        <v>0.30696798493408661</v>
      </c>
      <c r="L69" s="539" t="e">
        <f t="shared" si="13"/>
        <v>#DIV/0!</v>
      </c>
    </row>
    <row r="70" spans="1:12" s="33" customFormat="1" x14ac:dyDescent="0.4">
      <c r="A70" s="42" t="s">
        <v>96</v>
      </c>
      <c r="B70" s="343">
        <v>10808</v>
      </c>
      <c r="C70" s="390"/>
      <c r="D70" s="140" t="e">
        <f t="shared" ref="D70:D72" si="14">+B70/C70</f>
        <v>#DIV/0!</v>
      </c>
      <c r="E70" s="540">
        <f t="shared" si="8"/>
        <v>10808</v>
      </c>
      <c r="F70" s="343">
        <v>13452</v>
      </c>
      <c r="G70" s="390"/>
      <c r="H70" s="140" t="e">
        <f t="shared" ref="H70:H72" si="15">+F70/G70</f>
        <v>#DIV/0!</v>
      </c>
      <c r="I70" s="139">
        <f t="shared" si="10"/>
        <v>13452</v>
      </c>
      <c r="J70" s="217">
        <f t="shared" si="11"/>
        <v>0.80344930121914959</v>
      </c>
      <c r="K70" s="217" t="e">
        <f t="shared" si="12"/>
        <v>#DIV/0!</v>
      </c>
      <c r="L70" s="539" t="e">
        <f t="shared" ref="L70:L72" si="16">+J70-K70</f>
        <v>#DIV/0!</v>
      </c>
    </row>
    <row r="71" spans="1:12" s="33" customFormat="1" x14ac:dyDescent="0.4">
      <c r="A71" s="136" t="s">
        <v>111</v>
      </c>
      <c r="B71" s="389">
        <f>B72</f>
        <v>142</v>
      </c>
      <c r="C71" s="388">
        <f>C72</f>
        <v>138</v>
      </c>
      <c r="D71" s="134">
        <f t="shared" si="14"/>
        <v>1.0289855072463767</v>
      </c>
      <c r="E71" s="144">
        <f t="shared" si="8"/>
        <v>4</v>
      </c>
      <c r="F71" s="389">
        <f>F72</f>
        <v>216</v>
      </c>
      <c r="G71" s="388">
        <f>G72</f>
        <v>234</v>
      </c>
      <c r="H71" s="134">
        <f t="shared" si="15"/>
        <v>0.92307692307692313</v>
      </c>
      <c r="I71" s="133">
        <f t="shared" si="10"/>
        <v>-18</v>
      </c>
      <c r="J71" s="168">
        <f t="shared" si="11"/>
        <v>0.65740740740740744</v>
      </c>
      <c r="K71" s="168">
        <f t="shared" si="12"/>
        <v>0.58974358974358976</v>
      </c>
      <c r="L71" s="131">
        <f t="shared" si="16"/>
        <v>6.7663817663817682E-2</v>
      </c>
    </row>
    <row r="72" spans="1:12" s="33" customFormat="1" x14ac:dyDescent="0.4">
      <c r="A72" s="214" t="s">
        <v>110</v>
      </c>
      <c r="B72" s="387">
        <v>142</v>
      </c>
      <c r="C72" s="385">
        <v>138</v>
      </c>
      <c r="D72" s="124">
        <f t="shared" si="14"/>
        <v>1.0289855072463767</v>
      </c>
      <c r="E72" s="144">
        <f t="shared" si="8"/>
        <v>4</v>
      </c>
      <c r="F72" s="386">
        <v>216</v>
      </c>
      <c r="G72" s="385">
        <v>234</v>
      </c>
      <c r="H72" s="145">
        <f t="shared" si="15"/>
        <v>0.92307692307692313</v>
      </c>
      <c r="I72" s="144">
        <f t="shared" si="10"/>
        <v>-18</v>
      </c>
      <c r="J72" s="210">
        <f t="shared" si="11"/>
        <v>0.65740740740740744</v>
      </c>
      <c r="K72" s="210">
        <f t="shared" si="12"/>
        <v>0.58974358974358976</v>
      </c>
      <c r="L72" s="538">
        <f t="shared" si="16"/>
        <v>6.7663817663817682E-2</v>
      </c>
    </row>
    <row r="73" spans="1:12" x14ac:dyDescent="0.4">
      <c r="A73" s="33" t="s">
        <v>109</v>
      </c>
      <c r="C73" s="36"/>
      <c r="E73" s="88"/>
      <c r="G73" s="36"/>
      <c r="I73" s="88"/>
      <c r="K73" s="36"/>
    </row>
    <row r="74" spans="1:12" x14ac:dyDescent="0.4">
      <c r="A74" s="35" t="s">
        <v>108</v>
      </c>
    </row>
    <row r="75" spans="1:12" s="33" customFormat="1" x14ac:dyDescent="0.4">
      <c r="A75" s="33" t="s">
        <v>107</v>
      </c>
      <c r="B75" s="34"/>
      <c r="C75" s="34"/>
      <c r="F75" s="34"/>
      <c r="G75" s="34"/>
      <c r="J75" s="34"/>
      <c r="K75" s="34"/>
    </row>
    <row r="76" spans="1:12" x14ac:dyDescent="0.4">
      <c r="A76" s="33" t="s">
        <v>95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2011年8月月間航空旅客輸送実績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6"/>
  <sheetViews>
    <sheetView zoomScaleNormal="100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15.75" defaultRowHeight="10.5" x14ac:dyDescent="0.4"/>
  <cols>
    <col min="1" max="1" width="23.375" style="33" customWidth="1"/>
    <col min="2" max="3" width="11" style="34" customWidth="1"/>
    <col min="4" max="5" width="11.25" style="33" customWidth="1"/>
    <col min="6" max="7" width="11" style="34" customWidth="1"/>
    <col min="8" max="9" width="11.25" style="33" customWidth="1"/>
    <col min="10" max="11" width="11.25" style="34" customWidth="1"/>
    <col min="12" max="12" width="11.25" style="33" customWidth="1"/>
    <col min="13" max="13" width="9" style="33" customWidth="1"/>
    <col min="14" max="14" width="6.5" style="33" bestFit="1" customWidth="1"/>
    <col min="15" max="16384" width="15.75" style="33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８月(上旬)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x14ac:dyDescent="0.4">
      <c r="A4" s="685"/>
      <c r="B4" s="686" t="s">
        <v>217</v>
      </c>
      <c r="C4" s="687" t="s">
        <v>216</v>
      </c>
      <c r="D4" s="685" t="s">
        <v>93</v>
      </c>
      <c r="E4" s="685"/>
      <c r="F4" s="699" t="str">
        <f>+B4</f>
        <v>(11'8/1～10)</v>
      </c>
      <c r="G4" s="699" t="str">
        <f>+C4</f>
        <v>(10'8/1～10)</v>
      </c>
      <c r="H4" s="685" t="s">
        <v>93</v>
      </c>
      <c r="I4" s="685"/>
      <c r="J4" s="699" t="str">
        <f>+B4</f>
        <v>(11'8/1～10)</v>
      </c>
      <c r="K4" s="699" t="str">
        <f>+C4</f>
        <v>(10'8/1～10)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160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416">
        <f>+B7+B40+B65</f>
        <v>145995</v>
      </c>
      <c r="C6" s="416">
        <f>+C7+C40+C65</f>
        <v>192597</v>
      </c>
      <c r="D6" s="132">
        <f t="shared" ref="D6:D37" si="0">+B6/C6</f>
        <v>0.75803361423075122</v>
      </c>
      <c r="E6" s="172">
        <f t="shared" ref="E6:E37" si="1">+B6-C6</f>
        <v>-46602</v>
      </c>
      <c r="F6" s="416">
        <f>+F7+F40+F65</f>
        <v>184546</v>
      </c>
      <c r="G6" s="416">
        <f>+G7+G40+G65</f>
        <v>236494</v>
      </c>
      <c r="H6" s="132">
        <f t="shared" ref="H6:H37" si="2">+F6/G6</f>
        <v>0.78034115030402462</v>
      </c>
      <c r="I6" s="172">
        <f t="shared" ref="I6:I37" si="3">+F6-G6</f>
        <v>-51948</v>
      </c>
      <c r="J6" s="132">
        <f t="shared" ref="J6:J37" si="4">+B6/F6</f>
        <v>0.79110357309288737</v>
      </c>
      <c r="K6" s="132">
        <f t="shared" ref="K6:K37" si="5">+C6/G6</f>
        <v>0.81438429727604078</v>
      </c>
      <c r="L6" s="167">
        <f t="shared" ref="L6:L37" si="6">+J6-K6</f>
        <v>-2.3280724183153412E-2</v>
      </c>
    </row>
    <row r="7" spans="1:12" s="35" customFormat="1" x14ac:dyDescent="0.4">
      <c r="A7" s="136" t="s">
        <v>90</v>
      </c>
      <c r="B7" s="416">
        <f>B8+B18+B37</f>
        <v>66369</v>
      </c>
      <c r="C7" s="416">
        <f>C8+C18+C37</f>
        <v>89815</v>
      </c>
      <c r="D7" s="132">
        <f t="shared" si="0"/>
        <v>0.7389522908200189</v>
      </c>
      <c r="E7" s="172">
        <f t="shared" si="1"/>
        <v>-23446</v>
      </c>
      <c r="F7" s="416">
        <f>F8+F18+F37</f>
        <v>82274</v>
      </c>
      <c r="G7" s="416">
        <f>G8+G18+G37</f>
        <v>108325</v>
      </c>
      <c r="H7" s="132">
        <f t="shared" si="2"/>
        <v>0.75951073159473803</v>
      </c>
      <c r="I7" s="172">
        <f t="shared" si="3"/>
        <v>-26051</v>
      </c>
      <c r="J7" s="132">
        <f t="shared" si="4"/>
        <v>0.80668254855725985</v>
      </c>
      <c r="K7" s="132">
        <f t="shared" si="5"/>
        <v>0.82912531733210248</v>
      </c>
      <c r="L7" s="167">
        <f t="shared" si="6"/>
        <v>-2.2442768774842636E-2</v>
      </c>
    </row>
    <row r="8" spans="1:12" x14ac:dyDescent="0.4">
      <c r="A8" s="160" t="s">
        <v>150</v>
      </c>
      <c r="B8" s="398">
        <f>SUM(B9:B17)</f>
        <v>49019</v>
      </c>
      <c r="C8" s="398">
        <f>SUM(C9:C17)</f>
        <v>76672</v>
      </c>
      <c r="D8" s="143">
        <f t="shared" si="0"/>
        <v>0.639333785475793</v>
      </c>
      <c r="E8" s="165">
        <f t="shared" si="1"/>
        <v>-27653</v>
      </c>
      <c r="F8" s="398">
        <f>SUM(F9:F17)</f>
        <v>58177</v>
      </c>
      <c r="G8" s="398">
        <f>SUM(G9:G17)</f>
        <v>91690</v>
      </c>
      <c r="H8" s="143">
        <f t="shared" si="2"/>
        <v>0.6344966735739993</v>
      </c>
      <c r="I8" s="165">
        <f t="shared" si="3"/>
        <v>-33513</v>
      </c>
      <c r="J8" s="143">
        <f t="shared" si="4"/>
        <v>0.842583838974165</v>
      </c>
      <c r="K8" s="143">
        <f t="shared" si="5"/>
        <v>0.83620896499072961</v>
      </c>
      <c r="L8" s="164">
        <f t="shared" si="6"/>
        <v>6.3748739834353918E-3</v>
      </c>
    </row>
    <row r="9" spans="1:12" x14ac:dyDescent="0.4">
      <c r="A9" s="48" t="s">
        <v>86</v>
      </c>
      <c r="B9" s="417">
        <v>35796</v>
      </c>
      <c r="C9" s="417">
        <v>46645</v>
      </c>
      <c r="D9" s="64">
        <f t="shared" si="0"/>
        <v>0.76741344195519345</v>
      </c>
      <c r="E9" s="72">
        <f t="shared" si="1"/>
        <v>-10849</v>
      </c>
      <c r="F9" s="417">
        <v>40767</v>
      </c>
      <c r="G9" s="417">
        <v>54315</v>
      </c>
      <c r="H9" s="64">
        <f t="shared" si="2"/>
        <v>0.75056614194973759</v>
      </c>
      <c r="I9" s="72">
        <f t="shared" si="3"/>
        <v>-13548</v>
      </c>
      <c r="J9" s="64">
        <f t="shared" si="4"/>
        <v>0.87806313930384872</v>
      </c>
      <c r="K9" s="64">
        <f t="shared" si="5"/>
        <v>0.85878670717113137</v>
      </c>
      <c r="L9" s="81">
        <f t="shared" si="6"/>
        <v>1.9276432132717347E-2</v>
      </c>
    </row>
    <row r="10" spans="1:12" x14ac:dyDescent="0.4">
      <c r="A10" s="49" t="s">
        <v>89</v>
      </c>
      <c r="B10" s="406">
        <v>5243</v>
      </c>
      <c r="C10" s="406">
        <v>6643</v>
      </c>
      <c r="D10" s="44">
        <f t="shared" si="0"/>
        <v>0.78925184404636461</v>
      </c>
      <c r="E10" s="45">
        <f t="shared" si="1"/>
        <v>-1400</v>
      </c>
      <c r="F10" s="406">
        <v>6349</v>
      </c>
      <c r="G10" s="406">
        <v>7610</v>
      </c>
      <c r="H10" s="44">
        <f t="shared" si="2"/>
        <v>0.83429697766097244</v>
      </c>
      <c r="I10" s="45">
        <f t="shared" si="3"/>
        <v>-1261</v>
      </c>
      <c r="J10" s="44">
        <f t="shared" si="4"/>
        <v>0.82579933847850051</v>
      </c>
      <c r="K10" s="44">
        <f t="shared" si="5"/>
        <v>0.87293035479632064</v>
      </c>
      <c r="L10" s="43">
        <f t="shared" si="6"/>
        <v>-4.7131016317820129E-2</v>
      </c>
    </row>
    <row r="11" spans="1:12" x14ac:dyDescent="0.4">
      <c r="A11" s="49" t="s">
        <v>124</v>
      </c>
      <c r="B11" s="406">
        <v>7127</v>
      </c>
      <c r="C11" s="406">
        <v>8516</v>
      </c>
      <c r="D11" s="44">
        <f t="shared" si="0"/>
        <v>0.83689525598872705</v>
      </c>
      <c r="E11" s="45">
        <f t="shared" si="1"/>
        <v>-1389</v>
      </c>
      <c r="F11" s="406">
        <v>9901</v>
      </c>
      <c r="G11" s="406">
        <v>10805</v>
      </c>
      <c r="H11" s="44">
        <f t="shared" si="2"/>
        <v>0.91633503007866723</v>
      </c>
      <c r="I11" s="45">
        <f t="shared" si="3"/>
        <v>-904</v>
      </c>
      <c r="J11" s="44">
        <f t="shared" si="4"/>
        <v>0.71982628017371986</v>
      </c>
      <c r="K11" s="44">
        <f t="shared" si="5"/>
        <v>0.78815363257751037</v>
      </c>
      <c r="L11" s="43">
        <f t="shared" si="6"/>
        <v>-6.8327352403790509E-2</v>
      </c>
    </row>
    <row r="12" spans="1:12" x14ac:dyDescent="0.4">
      <c r="A12" s="49" t="s">
        <v>84</v>
      </c>
      <c r="B12" s="406"/>
      <c r="C12" s="406">
        <v>6422</v>
      </c>
      <c r="D12" s="44">
        <f t="shared" si="0"/>
        <v>0</v>
      </c>
      <c r="E12" s="45">
        <f t="shared" si="1"/>
        <v>-6422</v>
      </c>
      <c r="F12" s="406"/>
      <c r="G12" s="406">
        <v>8460</v>
      </c>
      <c r="H12" s="44">
        <f t="shared" si="2"/>
        <v>0</v>
      </c>
      <c r="I12" s="45">
        <f t="shared" si="3"/>
        <v>-8460</v>
      </c>
      <c r="J12" s="44" t="e">
        <f t="shared" si="4"/>
        <v>#DIV/0!</v>
      </c>
      <c r="K12" s="44">
        <f t="shared" si="5"/>
        <v>0.75910165484633574</v>
      </c>
      <c r="L12" s="43" t="e">
        <f t="shared" si="6"/>
        <v>#DIV/0!</v>
      </c>
    </row>
    <row r="13" spans="1:12" x14ac:dyDescent="0.4">
      <c r="A13" s="49" t="s">
        <v>85</v>
      </c>
      <c r="B13" s="406"/>
      <c r="C13" s="406">
        <v>7388</v>
      </c>
      <c r="D13" s="44">
        <f t="shared" si="0"/>
        <v>0</v>
      </c>
      <c r="E13" s="45">
        <f t="shared" si="1"/>
        <v>-7388</v>
      </c>
      <c r="F13" s="406"/>
      <c r="G13" s="406">
        <v>9050</v>
      </c>
      <c r="H13" s="44">
        <f t="shared" si="2"/>
        <v>0</v>
      </c>
      <c r="I13" s="45">
        <f t="shared" si="3"/>
        <v>-9050</v>
      </c>
      <c r="J13" s="44" t="e">
        <f t="shared" si="4"/>
        <v>#DIV/0!</v>
      </c>
      <c r="K13" s="44">
        <f t="shared" si="5"/>
        <v>0.81635359116022099</v>
      </c>
      <c r="L13" s="43" t="e">
        <f t="shared" si="6"/>
        <v>#DIV/0!</v>
      </c>
    </row>
    <row r="14" spans="1:12" x14ac:dyDescent="0.4">
      <c r="A14" s="55" t="s">
        <v>149</v>
      </c>
      <c r="B14" s="409">
        <v>853</v>
      </c>
      <c r="C14" s="409">
        <v>1058</v>
      </c>
      <c r="D14" s="58">
        <f t="shared" si="0"/>
        <v>0.80623818525519853</v>
      </c>
      <c r="E14" s="59">
        <f t="shared" si="1"/>
        <v>-205</v>
      </c>
      <c r="F14" s="409">
        <v>1160</v>
      </c>
      <c r="G14" s="409">
        <v>1450</v>
      </c>
      <c r="H14" s="58">
        <f t="shared" si="2"/>
        <v>0.8</v>
      </c>
      <c r="I14" s="59">
        <f t="shared" si="3"/>
        <v>-290</v>
      </c>
      <c r="J14" s="58">
        <f t="shared" si="4"/>
        <v>0.7353448275862069</v>
      </c>
      <c r="K14" s="58">
        <f t="shared" si="5"/>
        <v>0.72965517241379307</v>
      </c>
      <c r="L14" s="57">
        <f t="shared" si="6"/>
        <v>5.6896551724138211E-3</v>
      </c>
    </row>
    <row r="15" spans="1:12" x14ac:dyDescent="0.4">
      <c r="A15" s="49" t="s">
        <v>148</v>
      </c>
      <c r="B15" s="406"/>
      <c r="C15" s="407"/>
      <c r="D15" s="44" t="e">
        <f t="shared" si="0"/>
        <v>#DIV/0!</v>
      </c>
      <c r="E15" s="45">
        <f t="shared" si="1"/>
        <v>0</v>
      </c>
      <c r="F15" s="406"/>
      <c r="G15" s="406"/>
      <c r="H15" s="44" t="e">
        <f t="shared" si="2"/>
        <v>#DIV/0!</v>
      </c>
      <c r="I15" s="45">
        <f t="shared" si="3"/>
        <v>0</v>
      </c>
      <c r="J15" s="44" t="e">
        <f t="shared" si="4"/>
        <v>#DIV/0!</v>
      </c>
      <c r="K15" s="44" t="e">
        <f t="shared" si="5"/>
        <v>#DIV/0!</v>
      </c>
      <c r="L15" s="43" t="e">
        <f t="shared" si="6"/>
        <v>#DIV/0!</v>
      </c>
    </row>
    <row r="16" spans="1:12" x14ac:dyDescent="0.4">
      <c r="A16" s="61" t="s">
        <v>147</v>
      </c>
      <c r="B16" s="407"/>
      <c r="C16" s="407"/>
      <c r="D16" s="86" t="e">
        <f t="shared" si="0"/>
        <v>#DIV/0!</v>
      </c>
      <c r="E16" s="45">
        <f t="shared" si="1"/>
        <v>0</v>
      </c>
      <c r="F16" s="407"/>
      <c r="G16" s="407"/>
      <c r="H16" s="64" t="e">
        <f t="shared" si="2"/>
        <v>#DIV/0!</v>
      </c>
      <c r="I16" s="72">
        <f t="shared" si="3"/>
        <v>0</v>
      </c>
      <c r="J16" s="44" t="e">
        <f t="shared" si="4"/>
        <v>#DIV/0!</v>
      </c>
      <c r="K16" s="44" t="e">
        <f t="shared" si="5"/>
        <v>#DIV/0!</v>
      </c>
      <c r="L16" s="43" t="e">
        <f t="shared" si="6"/>
        <v>#DIV/0!</v>
      </c>
    </row>
    <row r="17" spans="1:12" s="36" customFormat="1" x14ac:dyDescent="0.4">
      <c r="A17" s="61" t="s">
        <v>146</v>
      </c>
      <c r="B17" s="409"/>
      <c r="C17" s="409"/>
      <c r="D17" s="171" t="e">
        <f t="shared" si="0"/>
        <v>#DIV/0!</v>
      </c>
      <c r="E17" s="161">
        <f t="shared" si="1"/>
        <v>0</v>
      </c>
      <c r="F17" s="409"/>
      <c r="G17" s="409"/>
      <c r="H17" s="64" t="e">
        <f t="shared" si="2"/>
        <v>#DIV/0!</v>
      </c>
      <c r="I17" s="161">
        <f t="shared" si="3"/>
        <v>0</v>
      </c>
      <c r="J17" s="171" t="e">
        <f t="shared" si="4"/>
        <v>#DIV/0!</v>
      </c>
      <c r="K17" s="171" t="e">
        <f t="shared" si="5"/>
        <v>#DIV/0!</v>
      </c>
      <c r="L17" s="170" t="e">
        <f t="shared" si="6"/>
        <v>#DIV/0!</v>
      </c>
    </row>
    <row r="18" spans="1:12" x14ac:dyDescent="0.4">
      <c r="A18" s="160" t="s">
        <v>145</v>
      </c>
      <c r="B18" s="398">
        <f>SUM(B19:B36)</f>
        <v>16613</v>
      </c>
      <c r="C18" s="398">
        <f>SUM(C19:C36)</f>
        <v>12200</v>
      </c>
      <c r="D18" s="143">
        <f t="shared" si="0"/>
        <v>1.3617213114754099</v>
      </c>
      <c r="E18" s="165">
        <f t="shared" si="1"/>
        <v>4413</v>
      </c>
      <c r="F18" s="398">
        <f>SUM(F19:F36)</f>
        <v>23035</v>
      </c>
      <c r="G18" s="398">
        <f>SUM(G19:G36)</f>
        <v>15065</v>
      </c>
      <c r="H18" s="143">
        <f t="shared" si="2"/>
        <v>1.5290408230999004</v>
      </c>
      <c r="I18" s="165">
        <f t="shared" si="3"/>
        <v>7970</v>
      </c>
      <c r="J18" s="143">
        <f t="shared" si="4"/>
        <v>0.72120685912741478</v>
      </c>
      <c r="K18" s="143">
        <f t="shared" si="5"/>
        <v>0.80982409558579493</v>
      </c>
      <c r="L18" s="164">
        <f t="shared" si="6"/>
        <v>-8.8617236458380155E-2</v>
      </c>
    </row>
    <row r="19" spans="1:12" x14ac:dyDescent="0.4">
      <c r="A19" s="48" t="s">
        <v>144</v>
      </c>
      <c r="B19" s="440"/>
      <c r="C19" s="440"/>
      <c r="D19" s="44" t="e">
        <f t="shared" si="0"/>
        <v>#DIV/0!</v>
      </c>
      <c r="E19" s="45">
        <f t="shared" si="1"/>
        <v>0</v>
      </c>
      <c r="F19" s="440"/>
      <c r="G19" s="440"/>
      <c r="H19" s="64" t="e">
        <f t="shared" si="2"/>
        <v>#DIV/0!</v>
      </c>
      <c r="I19" s="45">
        <f t="shared" si="3"/>
        <v>0</v>
      </c>
      <c r="J19" s="44" t="e">
        <f t="shared" si="4"/>
        <v>#DIV/0!</v>
      </c>
      <c r="K19" s="44" t="e">
        <f t="shared" si="5"/>
        <v>#DIV/0!</v>
      </c>
      <c r="L19" s="81" t="e">
        <f t="shared" si="6"/>
        <v>#DIV/0!</v>
      </c>
    </row>
    <row r="20" spans="1:12" x14ac:dyDescent="0.4">
      <c r="A20" s="49" t="s">
        <v>124</v>
      </c>
      <c r="B20" s="407"/>
      <c r="C20" s="407"/>
      <c r="D20" s="44" t="e">
        <f t="shared" si="0"/>
        <v>#DIV/0!</v>
      </c>
      <c r="E20" s="45">
        <f t="shared" si="1"/>
        <v>0</v>
      </c>
      <c r="F20" s="407"/>
      <c r="G20" s="407"/>
      <c r="H20" s="44" t="e">
        <f t="shared" si="2"/>
        <v>#DIV/0!</v>
      </c>
      <c r="I20" s="45">
        <f t="shared" si="3"/>
        <v>0</v>
      </c>
      <c r="J20" s="58" t="e">
        <f t="shared" si="4"/>
        <v>#DIV/0!</v>
      </c>
      <c r="K20" s="44" t="e">
        <f t="shared" si="5"/>
        <v>#DIV/0!</v>
      </c>
      <c r="L20" s="43" t="e">
        <f t="shared" si="6"/>
        <v>#DIV/0!</v>
      </c>
    </row>
    <row r="21" spans="1:12" x14ac:dyDescent="0.4">
      <c r="A21" s="49" t="s">
        <v>113</v>
      </c>
      <c r="B21" s="407">
        <v>6299</v>
      </c>
      <c r="C21" s="407">
        <v>1140</v>
      </c>
      <c r="D21" s="44">
        <f t="shared" si="0"/>
        <v>5.5254385964912283</v>
      </c>
      <c r="E21" s="45">
        <f t="shared" si="1"/>
        <v>5159</v>
      </c>
      <c r="F21" s="407">
        <v>8620</v>
      </c>
      <c r="G21" s="407">
        <v>1450</v>
      </c>
      <c r="H21" s="58">
        <f t="shared" si="2"/>
        <v>5.9448275862068964</v>
      </c>
      <c r="I21" s="45">
        <f t="shared" si="3"/>
        <v>7170</v>
      </c>
      <c r="J21" s="44">
        <f t="shared" si="4"/>
        <v>0.73074245939675175</v>
      </c>
      <c r="K21" s="44">
        <f t="shared" si="5"/>
        <v>0.78620689655172415</v>
      </c>
      <c r="L21" s="43">
        <f t="shared" si="6"/>
        <v>-5.5464437154972401E-2</v>
      </c>
    </row>
    <row r="22" spans="1:12" x14ac:dyDescent="0.4">
      <c r="A22" s="49" t="s">
        <v>143</v>
      </c>
      <c r="B22" s="407">
        <v>1216</v>
      </c>
      <c r="C22" s="407">
        <v>1395</v>
      </c>
      <c r="D22" s="44">
        <f t="shared" si="0"/>
        <v>0.87168458781362013</v>
      </c>
      <c r="E22" s="45">
        <f t="shared" si="1"/>
        <v>-179</v>
      </c>
      <c r="F22" s="407">
        <v>1325</v>
      </c>
      <c r="G22" s="407">
        <v>1480</v>
      </c>
      <c r="H22" s="44">
        <f t="shared" si="2"/>
        <v>0.89527027027027029</v>
      </c>
      <c r="I22" s="45">
        <f t="shared" si="3"/>
        <v>-155</v>
      </c>
      <c r="J22" s="44">
        <f t="shared" si="4"/>
        <v>0.91773584905660377</v>
      </c>
      <c r="K22" s="44">
        <f t="shared" si="5"/>
        <v>0.94256756756756754</v>
      </c>
      <c r="L22" s="43">
        <f t="shared" si="6"/>
        <v>-2.4831718510963774E-2</v>
      </c>
    </row>
    <row r="23" spans="1:12" x14ac:dyDescent="0.4">
      <c r="A23" s="49" t="s">
        <v>142</v>
      </c>
      <c r="B23" s="438">
        <v>1199</v>
      </c>
      <c r="C23" s="438">
        <v>2239</v>
      </c>
      <c r="D23" s="44">
        <f t="shared" si="0"/>
        <v>0.53550692273336309</v>
      </c>
      <c r="E23" s="59">
        <f t="shared" si="1"/>
        <v>-1040</v>
      </c>
      <c r="F23" s="438">
        <v>1330</v>
      </c>
      <c r="G23" s="438">
        <v>2610</v>
      </c>
      <c r="H23" s="58">
        <f t="shared" si="2"/>
        <v>0.50957854406130265</v>
      </c>
      <c r="I23" s="59">
        <f t="shared" si="3"/>
        <v>-1280</v>
      </c>
      <c r="J23" s="58">
        <f t="shared" si="4"/>
        <v>0.90150375939849625</v>
      </c>
      <c r="K23" s="44">
        <f t="shared" si="5"/>
        <v>0.8578544061302682</v>
      </c>
      <c r="L23" s="57">
        <f t="shared" si="6"/>
        <v>4.3649353268228053E-2</v>
      </c>
    </row>
    <row r="24" spans="1:12" x14ac:dyDescent="0.4">
      <c r="A24" s="61" t="s">
        <v>141</v>
      </c>
      <c r="B24" s="407">
        <v>670</v>
      </c>
      <c r="C24" s="407">
        <v>974</v>
      </c>
      <c r="D24" s="44">
        <f t="shared" si="0"/>
        <v>0.68788501026694049</v>
      </c>
      <c r="E24" s="45">
        <f t="shared" si="1"/>
        <v>-304</v>
      </c>
      <c r="F24" s="407">
        <v>1030</v>
      </c>
      <c r="G24" s="407">
        <v>1350</v>
      </c>
      <c r="H24" s="44">
        <f t="shared" si="2"/>
        <v>0.76296296296296295</v>
      </c>
      <c r="I24" s="45">
        <f t="shared" si="3"/>
        <v>-320</v>
      </c>
      <c r="J24" s="44">
        <f t="shared" si="4"/>
        <v>0.65048543689320393</v>
      </c>
      <c r="K24" s="44">
        <f t="shared" si="5"/>
        <v>0.7214814814814815</v>
      </c>
      <c r="L24" s="43">
        <f t="shared" si="6"/>
        <v>-7.0996044588277574E-2</v>
      </c>
    </row>
    <row r="25" spans="1:12" x14ac:dyDescent="0.4">
      <c r="A25" s="61" t="s">
        <v>140</v>
      </c>
      <c r="B25" s="407">
        <v>1147</v>
      </c>
      <c r="C25" s="407">
        <v>1395</v>
      </c>
      <c r="D25" s="44">
        <f t="shared" si="0"/>
        <v>0.82222222222222219</v>
      </c>
      <c r="E25" s="45">
        <f t="shared" si="1"/>
        <v>-248</v>
      </c>
      <c r="F25" s="407">
        <v>1330</v>
      </c>
      <c r="G25" s="407">
        <v>1500</v>
      </c>
      <c r="H25" s="44">
        <f t="shared" si="2"/>
        <v>0.88666666666666671</v>
      </c>
      <c r="I25" s="45">
        <f t="shared" si="3"/>
        <v>-170</v>
      </c>
      <c r="J25" s="44">
        <f t="shared" si="4"/>
        <v>0.86240601503759395</v>
      </c>
      <c r="K25" s="44">
        <f t="shared" si="5"/>
        <v>0.93</v>
      </c>
      <c r="L25" s="43">
        <f t="shared" si="6"/>
        <v>-6.7593984962406095E-2</v>
      </c>
    </row>
    <row r="26" spans="1:12" x14ac:dyDescent="0.4">
      <c r="A26" s="49" t="s">
        <v>139</v>
      </c>
      <c r="B26" s="407"/>
      <c r="C26" s="407"/>
      <c r="D26" s="44" t="e">
        <f t="shared" si="0"/>
        <v>#DIV/0!</v>
      </c>
      <c r="E26" s="45">
        <f t="shared" si="1"/>
        <v>0</v>
      </c>
      <c r="F26" s="407"/>
      <c r="G26" s="407"/>
      <c r="H26" s="44" t="e">
        <f t="shared" si="2"/>
        <v>#DIV/0!</v>
      </c>
      <c r="I26" s="45">
        <f t="shared" si="3"/>
        <v>0</v>
      </c>
      <c r="J26" s="44" t="e">
        <f t="shared" si="4"/>
        <v>#DIV/0!</v>
      </c>
      <c r="K26" s="44" t="e">
        <f t="shared" si="5"/>
        <v>#DIV/0!</v>
      </c>
      <c r="L26" s="43" t="e">
        <f t="shared" si="6"/>
        <v>#DIV/0!</v>
      </c>
    </row>
    <row r="27" spans="1:12" x14ac:dyDescent="0.4">
      <c r="A27" s="49" t="s">
        <v>138</v>
      </c>
      <c r="B27" s="440">
        <v>831</v>
      </c>
      <c r="C27" s="440">
        <v>1150</v>
      </c>
      <c r="D27" s="44">
        <f t="shared" si="0"/>
        <v>0.72260869565217389</v>
      </c>
      <c r="E27" s="45">
        <f t="shared" si="1"/>
        <v>-319</v>
      </c>
      <c r="F27" s="440">
        <v>1335</v>
      </c>
      <c r="G27" s="440">
        <v>1470</v>
      </c>
      <c r="H27" s="44">
        <f t="shared" si="2"/>
        <v>0.90816326530612246</v>
      </c>
      <c r="I27" s="45">
        <f t="shared" si="3"/>
        <v>-135</v>
      </c>
      <c r="J27" s="44">
        <f t="shared" si="4"/>
        <v>0.62247191011235958</v>
      </c>
      <c r="K27" s="44">
        <f t="shared" si="5"/>
        <v>0.78231292517006801</v>
      </c>
      <c r="L27" s="43">
        <f t="shared" si="6"/>
        <v>-0.15984101505770842</v>
      </c>
    </row>
    <row r="28" spans="1:12" x14ac:dyDescent="0.4">
      <c r="A28" s="49" t="s">
        <v>213</v>
      </c>
      <c r="B28" s="404">
        <v>197</v>
      </c>
      <c r="C28" s="404"/>
      <c r="D28" s="44" t="e">
        <f t="shared" si="0"/>
        <v>#DIV/0!</v>
      </c>
      <c r="E28" s="45">
        <f t="shared" si="1"/>
        <v>197</v>
      </c>
      <c r="F28" s="404">
        <v>300</v>
      </c>
      <c r="G28" s="404"/>
      <c r="H28" s="44" t="e">
        <f t="shared" si="2"/>
        <v>#DIV/0!</v>
      </c>
      <c r="I28" s="45">
        <f t="shared" si="3"/>
        <v>300</v>
      </c>
      <c r="J28" s="44">
        <f t="shared" si="4"/>
        <v>0.65666666666666662</v>
      </c>
      <c r="K28" s="44" t="e">
        <f t="shared" si="5"/>
        <v>#DIV/0!</v>
      </c>
      <c r="L28" s="43" t="e">
        <f t="shared" si="6"/>
        <v>#DIV/0!</v>
      </c>
    </row>
    <row r="29" spans="1:12" x14ac:dyDescent="0.4">
      <c r="A29" s="49" t="s">
        <v>137</v>
      </c>
      <c r="B29" s="438"/>
      <c r="C29" s="438">
        <v>1202</v>
      </c>
      <c r="D29" s="44">
        <f t="shared" si="0"/>
        <v>0</v>
      </c>
      <c r="E29" s="59">
        <f t="shared" si="1"/>
        <v>-1202</v>
      </c>
      <c r="F29" s="438"/>
      <c r="G29" s="438">
        <v>1490</v>
      </c>
      <c r="H29" s="58">
        <f t="shared" si="2"/>
        <v>0</v>
      </c>
      <c r="I29" s="59">
        <f t="shared" si="3"/>
        <v>-1490</v>
      </c>
      <c r="J29" s="58" t="e">
        <f t="shared" si="4"/>
        <v>#DIV/0!</v>
      </c>
      <c r="K29" s="44">
        <f t="shared" si="5"/>
        <v>0.80671140939597319</v>
      </c>
      <c r="L29" s="57" t="e">
        <f t="shared" si="6"/>
        <v>#DIV/0!</v>
      </c>
    </row>
    <row r="30" spans="1:12" x14ac:dyDescent="0.4">
      <c r="A30" s="61" t="s">
        <v>136</v>
      </c>
      <c r="B30" s="407"/>
      <c r="C30" s="407"/>
      <c r="D30" s="44" t="e">
        <f t="shared" si="0"/>
        <v>#DIV/0!</v>
      </c>
      <c r="E30" s="45">
        <f t="shared" si="1"/>
        <v>0</v>
      </c>
      <c r="F30" s="407"/>
      <c r="G30" s="407"/>
      <c r="H30" s="44" t="e">
        <f t="shared" si="2"/>
        <v>#DIV/0!</v>
      </c>
      <c r="I30" s="45">
        <f t="shared" si="3"/>
        <v>0</v>
      </c>
      <c r="J30" s="44" t="e">
        <f t="shared" si="4"/>
        <v>#DIV/0!</v>
      </c>
      <c r="K30" s="44" t="e">
        <f t="shared" si="5"/>
        <v>#DIV/0!</v>
      </c>
      <c r="L30" s="43" t="e">
        <f t="shared" si="6"/>
        <v>#DIV/0!</v>
      </c>
    </row>
    <row r="31" spans="1:12" x14ac:dyDescent="0.4">
      <c r="A31" s="49" t="s">
        <v>135</v>
      </c>
      <c r="B31" s="407">
        <v>892</v>
      </c>
      <c r="C31" s="407">
        <v>1168</v>
      </c>
      <c r="D31" s="44">
        <f t="shared" si="0"/>
        <v>0.76369863013698636</v>
      </c>
      <c r="E31" s="45">
        <f t="shared" si="1"/>
        <v>-276</v>
      </c>
      <c r="F31" s="407">
        <v>1165</v>
      </c>
      <c r="G31" s="407">
        <v>1495</v>
      </c>
      <c r="H31" s="44">
        <f t="shared" si="2"/>
        <v>0.77926421404682278</v>
      </c>
      <c r="I31" s="45">
        <f t="shared" si="3"/>
        <v>-330</v>
      </c>
      <c r="J31" s="44">
        <f t="shared" si="4"/>
        <v>0.76566523605150216</v>
      </c>
      <c r="K31" s="44">
        <f t="shared" si="5"/>
        <v>0.78127090301003344</v>
      </c>
      <c r="L31" s="43">
        <f t="shared" si="6"/>
        <v>-1.5605666958531272E-2</v>
      </c>
    </row>
    <row r="32" spans="1:12" x14ac:dyDescent="0.4">
      <c r="A32" s="61" t="s">
        <v>134</v>
      </c>
      <c r="B32" s="438"/>
      <c r="C32" s="438"/>
      <c r="D32" s="44" t="e">
        <f t="shared" si="0"/>
        <v>#DIV/0!</v>
      </c>
      <c r="E32" s="59">
        <f t="shared" si="1"/>
        <v>0</v>
      </c>
      <c r="F32" s="438"/>
      <c r="G32" s="438"/>
      <c r="H32" s="58" t="e">
        <f t="shared" si="2"/>
        <v>#DIV/0!</v>
      </c>
      <c r="I32" s="59">
        <f t="shared" si="3"/>
        <v>0</v>
      </c>
      <c r="J32" s="58" t="e">
        <f t="shared" si="4"/>
        <v>#DIV/0!</v>
      </c>
      <c r="K32" s="44" t="e">
        <f t="shared" si="5"/>
        <v>#DIV/0!</v>
      </c>
      <c r="L32" s="57" t="e">
        <f t="shared" si="6"/>
        <v>#DIV/0!</v>
      </c>
    </row>
    <row r="33" spans="1:64" x14ac:dyDescent="0.4">
      <c r="A33" s="61" t="s">
        <v>133</v>
      </c>
      <c r="B33" s="438">
        <v>960</v>
      </c>
      <c r="C33" s="438">
        <v>1537</v>
      </c>
      <c r="D33" s="58">
        <f t="shared" si="0"/>
        <v>0.62459336369551077</v>
      </c>
      <c r="E33" s="59">
        <f t="shared" si="1"/>
        <v>-577</v>
      </c>
      <c r="F33" s="438">
        <v>1335</v>
      </c>
      <c r="G33" s="438">
        <v>2220</v>
      </c>
      <c r="H33" s="58">
        <f t="shared" si="2"/>
        <v>0.60135135135135132</v>
      </c>
      <c r="I33" s="59">
        <f t="shared" si="3"/>
        <v>-885</v>
      </c>
      <c r="J33" s="58">
        <f t="shared" si="4"/>
        <v>0.7191011235955056</v>
      </c>
      <c r="K33" s="58">
        <f t="shared" si="5"/>
        <v>0.69234234234234238</v>
      </c>
      <c r="L33" s="57">
        <f t="shared" si="6"/>
        <v>2.6758781253163222E-2</v>
      </c>
    </row>
    <row r="34" spans="1:64" x14ac:dyDescent="0.4">
      <c r="A34" s="49" t="s">
        <v>132</v>
      </c>
      <c r="B34" s="407"/>
      <c r="C34" s="407"/>
      <c r="D34" s="44" t="e">
        <f t="shared" si="0"/>
        <v>#DIV/0!</v>
      </c>
      <c r="E34" s="45">
        <f t="shared" si="1"/>
        <v>0</v>
      </c>
      <c r="F34" s="407"/>
      <c r="G34" s="407"/>
      <c r="H34" s="44" t="e">
        <f t="shared" si="2"/>
        <v>#DIV/0!</v>
      </c>
      <c r="I34" s="45">
        <f t="shared" si="3"/>
        <v>0</v>
      </c>
      <c r="J34" s="44" t="e">
        <f t="shared" si="4"/>
        <v>#DIV/0!</v>
      </c>
      <c r="K34" s="44" t="e">
        <f t="shared" si="5"/>
        <v>#DIV/0!</v>
      </c>
      <c r="L34" s="43" t="e">
        <f t="shared" si="6"/>
        <v>#DIV/0!</v>
      </c>
    </row>
    <row r="35" spans="1:64" x14ac:dyDescent="0.4">
      <c r="A35" s="61" t="s">
        <v>88</v>
      </c>
      <c r="B35" s="438"/>
      <c r="C35" s="438"/>
      <c r="D35" s="58" t="e">
        <f t="shared" si="0"/>
        <v>#DIV/0!</v>
      </c>
      <c r="E35" s="59">
        <f t="shared" si="1"/>
        <v>0</v>
      </c>
      <c r="F35" s="438"/>
      <c r="G35" s="438"/>
      <c r="H35" s="58" t="e">
        <f t="shared" si="2"/>
        <v>#DIV/0!</v>
      </c>
      <c r="I35" s="59">
        <f t="shared" si="3"/>
        <v>0</v>
      </c>
      <c r="J35" s="58" t="e">
        <f t="shared" si="4"/>
        <v>#DIV/0!</v>
      </c>
      <c r="K35" s="58" t="e">
        <f t="shared" si="5"/>
        <v>#DIV/0!</v>
      </c>
      <c r="L35" s="57" t="e">
        <f t="shared" si="6"/>
        <v>#DIV/0!</v>
      </c>
    </row>
    <row r="36" spans="1:64" x14ac:dyDescent="0.4">
      <c r="A36" s="42" t="s">
        <v>131</v>
      </c>
      <c r="B36" s="401">
        <v>3202</v>
      </c>
      <c r="C36" s="401"/>
      <c r="D36" s="58" t="e">
        <f t="shared" si="0"/>
        <v>#DIV/0!</v>
      </c>
      <c r="E36" s="59">
        <f t="shared" si="1"/>
        <v>3202</v>
      </c>
      <c r="F36" s="401">
        <v>5265</v>
      </c>
      <c r="G36" s="401"/>
      <c r="H36" s="58" t="e">
        <f t="shared" si="2"/>
        <v>#DIV/0!</v>
      </c>
      <c r="I36" s="59">
        <f t="shared" si="3"/>
        <v>5265</v>
      </c>
      <c r="J36" s="58">
        <f t="shared" si="4"/>
        <v>0.60816714150047479</v>
      </c>
      <c r="K36" s="58" t="e">
        <f t="shared" si="5"/>
        <v>#DIV/0!</v>
      </c>
      <c r="L36" s="57" t="e">
        <f t="shared" si="6"/>
        <v>#DIV/0!</v>
      </c>
    </row>
    <row r="37" spans="1:64" x14ac:dyDescent="0.4">
      <c r="A37" s="160" t="s">
        <v>130</v>
      </c>
      <c r="B37" s="398">
        <f>SUM(B38:B39)</f>
        <v>737</v>
      </c>
      <c r="C37" s="398">
        <f>SUM(C38:C39)</f>
        <v>943</v>
      </c>
      <c r="D37" s="143">
        <f t="shared" si="0"/>
        <v>0.78154825026511132</v>
      </c>
      <c r="E37" s="165">
        <f t="shared" si="1"/>
        <v>-206</v>
      </c>
      <c r="F37" s="398">
        <f>SUM(F38:F39)</f>
        <v>1062</v>
      </c>
      <c r="G37" s="398">
        <f>SUM(G38:G39)</f>
        <v>1570</v>
      </c>
      <c r="H37" s="143">
        <f t="shared" si="2"/>
        <v>0.67643312101910824</v>
      </c>
      <c r="I37" s="165">
        <f t="shared" si="3"/>
        <v>-508</v>
      </c>
      <c r="J37" s="143">
        <f t="shared" si="4"/>
        <v>0.69397363465160078</v>
      </c>
      <c r="K37" s="143">
        <f t="shared" si="5"/>
        <v>0.60063694267515921</v>
      </c>
      <c r="L37" s="164">
        <f t="shared" si="6"/>
        <v>9.3336691976441566E-2</v>
      </c>
    </row>
    <row r="38" spans="1:64" x14ac:dyDescent="0.4">
      <c r="A38" s="48" t="s">
        <v>129</v>
      </c>
      <c r="B38" s="440">
        <v>586</v>
      </c>
      <c r="C38" s="440">
        <v>693</v>
      </c>
      <c r="D38" s="64">
        <f t="shared" ref="D38:D64" si="7">+B38/C38</f>
        <v>0.84559884559884557</v>
      </c>
      <c r="E38" s="72">
        <f t="shared" ref="E38:E64" si="8">+B38-C38</f>
        <v>-107</v>
      </c>
      <c r="F38" s="440">
        <v>789</v>
      </c>
      <c r="G38" s="440">
        <v>1180</v>
      </c>
      <c r="H38" s="64">
        <f t="shared" ref="H38:H64" si="9">+F38/G38</f>
        <v>0.66864406779661012</v>
      </c>
      <c r="I38" s="72">
        <f t="shared" ref="I38:I64" si="10">+F38-G38</f>
        <v>-391</v>
      </c>
      <c r="J38" s="64">
        <f t="shared" ref="J38:J64" si="11">+B38/F38</f>
        <v>0.74271229404309247</v>
      </c>
      <c r="K38" s="64">
        <f t="shared" ref="K38:K64" si="12">+C38/G38</f>
        <v>0.58728813559322035</v>
      </c>
      <c r="L38" s="81">
        <f t="shared" ref="L38:L64" si="13">+J38-K38</f>
        <v>0.15542415844987212</v>
      </c>
    </row>
    <row r="39" spans="1:64" x14ac:dyDescent="0.4">
      <c r="A39" s="49" t="s">
        <v>128</v>
      </c>
      <c r="B39" s="407">
        <v>151</v>
      </c>
      <c r="C39" s="407">
        <v>250</v>
      </c>
      <c r="D39" s="44">
        <f t="shared" si="7"/>
        <v>0.60399999999999998</v>
      </c>
      <c r="E39" s="45">
        <f t="shared" si="8"/>
        <v>-99</v>
      </c>
      <c r="F39" s="407">
        <v>273</v>
      </c>
      <c r="G39" s="407">
        <v>390</v>
      </c>
      <c r="H39" s="44">
        <f t="shared" si="9"/>
        <v>0.7</v>
      </c>
      <c r="I39" s="45">
        <f t="shared" si="10"/>
        <v>-117</v>
      </c>
      <c r="J39" s="44">
        <f t="shared" si="11"/>
        <v>0.55311355311355315</v>
      </c>
      <c r="K39" s="44">
        <f t="shared" si="12"/>
        <v>0.64102564102564108</v>
      </c>
      <c r="L39" s="43">
        <f t="shared" si="13"/>
        <v>-8.7912087912087933E-2</v>
      </c>
    </row>
    <row r="40" spans="1:64" s="80" customFormat="1" x14ac:dyDescent="0.4">
      <c r="A40" s="136" t="s">
        <v>87</v>
      </c>
      <c r="B40" s="416">
        <f>B41+B60</f>
        <v>79626</v>
      </c>
      <c r="C40" s="416">
        <f>C41+C60</f>
        <v>102782</v>
      </c>
      <c r="D40" s="168">
        <f t="shared" si="7"/>
        <v>0.77470763363234807</v>
      </c>
      <c r="E40" s="169">
        <f t="shared" si="8"/>
        <v>-23156</v>
      </c>
      <c r="F40" s="416">
        <f>F41+F60</f>
        <v>102272</v>
      </c>
      <c r="G40" s="416">
        <f>G41+G60</f>
        <v>128169</v>
      </c>
      <c r="H40" s="168">
        <f t="shared" si="9"/>
        <v>0.79794646131279789</v>
      </c>
      <c r="I40" s="169">
        <f t="shared" si="10"/>
        <v>-25897</v>
      </c>
      <c r="J40" s="168">
        <f t="shared" si="11"/>
        <v>0.77857086983729662</v>
      </c>
      <c r="K40" s="168">
        <f t="shared" si="12"/>
        <v>0.8019255826291849</v>
      </c>
      <c r="L40" s="184">
        <f t="shared" si="13"/>
        <v>-2.3354712791888277E-2</v>
      </c>
    </row>
    <row r="41" spans="1:64" s="35" customFormat="1" x14ac:dyDescent="0.4">
      <c r="A41" s="160" t="s">
        <v>127</v>
      </c>
      <c r="B41" s="416">
        <f>SUM(B42:B59)</f>
        <v>78748</v>
      </c>
      <c r="C41" s="416">
        <f>SUM(C42:C59)</f>
        <v>101585</v>
      </c>
      <c r="D41" s="132">
        <f t="shared" si="7"/>
        <v>0.77519318797066494</v>
      </c>
      <c r="E41" s="172">
        <f t="shared" si="8"/>
        <v>-22837</v>
      </c>
      <c r="F41" s="416">
        <f>SUM(F42:F59)</f>
        <v>101039</v>
      </c>
      <c r="G41" s="416">
        <f>SUM(G42:G59)</f>
        <v>126627</v>
      </c>
      <c r="H41" s="132">
        <f t="shared" si="9"/>
        <v>0.79792619267612752</v>
      </c>
      <c r="I41" s="172">
        <f t="shared" si="10"/>
        <v>-25588</v>
      </c>
      <c r="J41" s="132">
        <f t="shared" si="11"/>
        <v>0.77938221874721647</v>
      </c>
      <c r="K41" s="132">
        <f t="shared" si="12"/>
        <v>0.80223806929011976</v>
      </c>
      <c r="L41" s="167">
        <f t="shared" si="13"/>
        <v>-2.2855850542903289E-2</v>
      </c>
    </row>
    <row r="42" spans="1:64" x14ac:dyDescent="0.4">
      <c r="A42" s="49" t="s">
        <v>86</v>
      </c>
      <c r="B42" s="413">
        <v>35419</v>
      </c>
      <c r="C42" s="437">
        <v>42660</v>
      </c>
      <c r="D42" s="51">
        <f t="shared" si="7"/>
        <v>0.83026254102203467</v>
      </c>
      <c r="E42" s="59">
        <f t="shared" si="8"/>
        <v>-7241</v>
      </c>
      <c r="F42" s="413">
        <v>40588</v>
      </c>
      <c r="G42" s="407">
        <v>51192</v>
      </c>
      <c r="H42" s="58">
        <f t="shared" si="9"/>
        <v>0.7928582591029848</v>
      </c>
      <c r="I42" s="68">
        <f t="shared" si="10"/>
        <v>-10604</v>
      </c>
      <c r="J42" s="44">
        <f t="shared" si="11"/>
        <v>0.87264708780920464</v>
      </c>
      <c r="K42" s="44">
        <f t="shared" si="12"/>
        <v>0.83333333333333337</v>
      </c>
      <c r="L42" s="66">
        <f t="shared" si="13"/>
        <v>3.9313754475871265E-2</v>
      </c>
    </row>
    <row r="43" spans="1:64" x14ac:dyDescent="0.4">
      <c r="A43" s="49" t="s">
        <v>126</v>
      </c>
      <c r="B43" s="406">
        <v>1575</v>
      </c>
      <c r="C43" s="441">
        <v>1836</v>
      </c>
      <c r="D43" s="64">
        <f t="shared" si="7"/>
        <v>0.85784313725490191</v>
      </c>
      <c r="E43" s="59">
        <f t="shared" si="8"/>
        <v>-261</v>
      </c>
      <c r="F43" s="406">
        <v>2160</v>
      </c>
      <c r="G43" s="439">
        <v>2700</v>
      </c>
      <c r="H43" s="58">
        <f t="shared" si="9"/>
        <v>0.8</v>
      </c>
      <c r="I43" s="68">
        <f t="shared" si="10"/>
        <v>-540</v>
      </c>
      <c r="J43" s="44">
        <f t="shared" si="11"/>
        <v>0.72916666666666663</v>
      </c>
      <c r="K43" s="44">
        <f t="shared" si="12"/>
        <v>0.68</v>
      </c>
      <c r="L43" s="66">
        <f t="shared" si="13"/>
        <v>4.9166666666666581E-2</v>
      </c>
    </row>
    <row r="44" spans="1:64" x14ac:dyDescent="0.4">
      <c r="A44" s="49" t="s">
        <v>125</v>
      </c>
      <c r="B44" s="406">
        <v>4405</v>
      </c>
      <c r="C44" s="439">
        <v>6317</v>
      </c>
      <c r="D44" s="64">
        <f t="shared" si="7"/>
        <v>0.69732467943644139</v>
      </c>
      <c r="E44" s="59">
        <f t="shared" si="8"/>
        <v>-1912</v>
      </c>
      <c r="F44" s="406">
        <v>5176</v>
      </c>
      <c r="G44" s="439">
        <v>7696</v>
      </c>
      <c r="H44" s="70">
        <f t="shared" si="9"/>
        <v>0.67255717255717251</v>
      </c>
      <c r="I44" s="68">
        <f t="shared" si="10"/>
        <v>-2520</v>
      </c>
      <c r="J44" s="44">
        <f t="shared" si="11"/>
        <v>0.85104327666151469</v>
      </c>
      <c r="K44" s="44">
        <f t="shared" si="12"/>
        <v>0.82081600831600832</v>
      </c>
      <c r="L44" s="66">
        <f t="shared" si="13"/>
        <v>3.0227268345506375E-2</v>
      </c>
    </row>
    <row r="45" spans="1:64" x14ac:dyDescent="0.4">
      <c r="A45" s="61" t="s">
        <v>124</v>
      </c>
      <c r="B45" s="406">
        <v>7744</v>
      </c>
      <c r="C45" s="439">
        <v>8057</v>
      </c>
      <c r="D45" s="67">
        <f t="shared" si="7"/>
        <v>0.96115179347151547</v>
      </c>
      <c r="E45" s="68">
        <f t="shared" si="8"/>
        <v>-313</v>
      </c>
      <c r="F45" s="406">
        <v>10354</v>
      </c>
      <c r="G45" s="443">
        <v>10618</v>
      </c>
      <c r="H45" s="70">
        <f t="shared" si="9"/>
        <v>0.97513656055754383</v>
      </c>
      <c r="I45" s="75">
        <f t="shared" si="10"/>
        <v>-264</v>
      </c>
      <c r="J45" s="67">
        <f t="shared" si="11"/>
        <v>0.7479235078230636</v>
      </c>
      <c r="K45" s="67">
        <f t="shared" si="12"/>
        <v>0.75880580146920329</v>
      </c>
      <c r="L45" s="77">
        <f t="shared" si="13"/>
        <v>-1.0882293646139685E-2</v>
      </c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</row>
    <row r="46" spans="1:64" s="76" customFormat="1" x14ac:dyDescent="0.4">
      <c r="A46" s="61" t="s">
        <v>123</v>
      </c>
      <c r="B46" s="406">
        <v>4193</v>
      </c>
      <c r="C46" s="442">
        <v>5487</v>
      </c>
      <c r="D46" s="67">
        <f t="shared" si="7"/>
        <v>0.76416985602332788</v>
      </c>
      <c r="E46" s="68">
        <f t="shared" si="8"/>
        <v>-1294</v>
      </c>
      <c r="F46" s="406">
        <v>5544</v>
      </c>
      <c r="G46" s="439">
        <v>7060</v>
      </c>
      <c r="H46" s="70">
        <f t="shared" si="9"/>
        <v>0.78526912181303121</v>
      </c>
      <c r="I46" s="75">
        <f t="shared" si="10"/>
        <v>-1516</v>
      </c>
      <c r="J46" s="67">
        <f t="shared" si="11"/>
        <v>0.75631313131313127</v>
      </c>
      <c r="K46" s="78">
        <f t="shared" si="12"/>
        <v>0.77719546742209633</v>
      </c>
      <c r="L46" s="77">
        <f t="shared" si="13"/>
        <v>-2.0882336108965061E-2</v>
      </c>
    </row>
    <row r="47" spans="1:64" x14ac:dyDescent="0.4">
      <c r="A47" s="49" t="s">
        <v>84</v>
      </c>
      <c r="B47" s="406">
        <v>10424</v>
      </c>
      <c r="C47" s="439">
        <v>13593</v>
      </c>
      <c r="D47" s="69">
        <f t="shared" si="7"/>
        <v>0.76686529831530936</v>
      </c>
      <c r="E47" s="73">
        <f t="shared" si="8"/>
        <v>-3169</v>
      </c>
      <c r="F47" s="406">
        <v>16306</v>
      </c>
      <c r="G47" s="441">
        <v>17885</v>
      </c>
      <c r="H47" s="67">
        <f t="shared" si="9"/>
        <v>0.91171372658652505</v>
      </c>
      <c r="I47" s="68">
        <f t="shared" si="10"/>
        <v>-1579</v>
      </c>
      <c r="J47" s="69">
        <f t="shared" si="11"/>
        <v>0.63927388691279285</v>
      </c>
      <c r="K47" s="67">
        <f t="shared" si="12"/>
        <v>0.76002236511042776</v>
      </c>
      <c r="L47" s="66">
        <f t="shared" si="13"/>
        <v>-0.1207484781976349</v>
      </c>
    </row>
    <row r="48" spans="1:64" x14ac:dyDescent="0.4">
      <c r="A48" s="49" t="s">
        <v>85</v>
      </c>
      <c r="B48" s="412">
        <v>5344</v>
      </c>
      <c r="C48" s="407">
        <v>9021</v>
      </c>
      <c r="D48" s="69">
        <f t="shared" si="7"/>
        <v>0.59239552156080255</v>
      </c>
      <c r="E48" s="75">
        <f t="shared" si="8"/>
        <v>-3677</v>
      </c>
      <c r="F48" s="412">
        <v>7232</v>
      </c>
      <c r="G48" s="407">
        <v>9866</v>
      </c>
      <c r="H48" s="67">
        <f t="shared" si="9"/>
        <v>0.73302250152037296</v>
      </c>
      <c r="I48" s="68">
        <f t="shared" si="10"/>
        <v>-2634</v>
      </c>
      <c r="J48" s="67">
        <f t="shared" si="11"/>
        <v>0.73893805309734517</v>
      </c>
      <c r="K48" s="67">
        <f t="shared" si="12"/>
        <v>0.9143523211027772</v>
      </c>
      <c r="L48" s="66">
        <f t="shared" si="13"/>
        <v>-0.17541426800543203</v>
      </c>
    </row>
    <row r="49" spans="1:12" x14ac:dyDescent="0.4">
      <c r="A49" s="49" t="s">
        <v>83</v>
      </c>
      <c r="B49" s="411">
        <v>900</v>
      </c>
      <c r="C49" s="407">
        <v>2427</v>
      </c>
      <c r="D49" s="69">
        <f t="shared" si="7"/>
        <v>0.37082818294190356</v>
      </c>
      <c r="E49" s="68">
        <f t="shared" si="8"/>
        <v>-1527</v>
      </c>
      <c r="F49" s="411">
        <v>1008</v>
      </c>
      <c r="G49" s="407">
        <v>2700</v>
      </c>
      <c r="H49" s="58">
        <f t="shared" si="9"/>
        <v>0.37333333333333335</v>
      </c>
      <c r="I49" s="45">
        <f t="shared" si="10"/>
        <v>-1692</v>
      </c>
      <c r="J49" s="44">
        <f t="shared" si="11"/>
        <v>0.8928571428571429</v>
      </c>
      <c r="K49" s="67">
        <f t="shared" si="12"/>
        <v>0.89888888888888885</v>
      </c>
      <c r="L49" s="66">
        <f t="shared" si="13"/>
        <v>-6.0317460317459437E-3</v>
      </c>
    </row>
    <row r="50" spans="1:12" x14ac:dyDescent="0.4">
      <c r="A50" s="49" t="s">
        <v>122</v>
      </c>
      <c r="B50" s="406"/>
      <c r="C50" s="440"/>
      <c r="D50" s="64" t="e">
        <f t="shared" si="7"/>
        <v>#DIV/0!</v>
      </c>
      <c r="E50" s="59">
        <f t="shared" si="8"/>
        <v>0</v>
      </c>
      <c r="F50" s="406"/>
      <c r="G50" s="439"/>
      <c r="H50" s="58" t="e">
        <f t="shared" si="9"/>
        <v>#DIV/0!</v>
      </c>
      <c r="I50" s="45">
        <f t="shared" si="10"/>
        <v>0</v>
      </c>
      <c r="J50" s="44" t="e">
        <f t="shared" si="11"/>
        <v>#DIV/0!</v>
      </c>
      <c r="K50" s="44" t="e">
        <f t="shared" si="12"/>
        <v>#DIV/0!</v>
      </c>
      <c r="L50" s="43" t="e">
        <f t="shared" si="13"/>
        <v>#DIV/0!</v>
      </c>
    </row>
    <row r="51" spans="1:12" x14ac:dyDescent="0.4">
      <c r="A51" s="49" t="s">
        <v>121</v>
      </c>
      <c r="B51" s="409">
        <v>828</v>
      </c>
      <c r="C51" s="440">
        <v>1004</v>
      </c>
      <c r="D51" s="69">
        <f t="shared" si="7"/>
        <v>0.82470119521912355</v>
      </c>
      <c r="E51" s="68">
        <f t="shared" si="8"/>
        <v>-176</v>
      </c>
      <c r="F51" s="409">
        <v>960</v>
      </c>
      <c r="G51" s="439">
        <v>1200</v>
      </c>
      <c r="H51" s="58">
        <f t="shared" si="9"/>
        <v>0.8</v>
      </c>
      <c r="I51" s="45">
        <f t="shared" si="10"/>
        <v>-240</v>
      </c>
      <c r="J51" s="44">
        <f t="shared" si="11"/>
        <v>0.86250000000000004</v>
      </c>
      <c r="K51" s="67">
        <f t="shared" si="12"/>
        <v>0.83666666666666667</v>
      </c>
      <c r="L51" s="66">
        <f t="shared" si="13"/>
        <v>2.5833333333333375E-2</v>
      </c>
    </row>
    <row r="52" spans="1:12" x14ac:dyDescent="0.4">
      <c r="A52" s="49" t="s">
        <v>82</v>
      </c>
      <c r="B52" s="409">
        <v>1627</v>
      </c>
      <c r="C52" s="407">
        <v>3103</v>
      </c>
      <c r="D52" s="64">
        <f t="shared" si="7"/>
        <v>0.52433129229777631</v>
      </c>
      <c r="E52" s="59">
        <f t="shared" si="8"/>
        <v>-1476</v>
      </c>
      <c r="F52" s="409">
        <v>2430</v>
      </c>
      <c r="G52" s="407">
        <v>4464</v>
      </c>
      <c r="H52" s="58">
        <f t="shared" si="9"/>
        <v>0.54435483870967738</v>
      </c>
      <c r="I52" s="45">
        <f t="shared" si="10"/>
        <v>-2034</v>
      </c>
      <c r="J52" s="44">
        <f t="shared" si="11"/>
        <v>0.66954732510288062</v>
      </c>
      <c r="K52" s="44">
        <f t="shared" si="12"/>
        <v>0.69511648745519716</v>
      </c>
      <c r="L52" s="43">
        <f t="shared" si="13"/>
        <v>-2.5569162352316543E-2</v>
      </c>
    </row>
    <row r="53" spans="1:12" x14ac:dyDescent="0.4">
      <c r="A53" s="61" t="s">
        <v>80</v>
      </c>
      <c r="B53" s="406">
        <v>668</v>
      </c>
      <c r="C53" s="438">
        <v>939</v>
      </c>
      <c r="D53" s="64">
        <f t="shared" si="7"/>
        <v>0.71139510117145899</v>
      </c>
      <c r="E53" s="59">
        <f t="shared" si="8"/>
        <v>-271</v>
      </c>
      <c r="F53" s="406">
        <v>959</v>
      </c>
      <c r="G53" s="438">
        <v>1194</v>
      </c>
      <c r="H53" s="58">
        <f t="shared" si="9"/>
        <v>0.80318257956448913</v>
      </c>
      <c r="I53" s="45">
        <f t="shared" si="10"/>
        <v>-235</v>
      </c>
      <c r="J53" s="44">
        <f t="shared" si="11"/>
        <v>0.69655891553701776</v>
      </c>
      <c r="K53" s="58">
        <f t="shared" si="12"/>
        <v>0.78643216080402012</v>
      </c>
      <c r="L53" s="57">
        <f t="shared" si="13"/>
        <v>-8.9873245267002355E-2</v>
      </c>
    </row>
    <row r="54" spans="1:12" x14ac:dyDescent="0.4">
      <c r="A54" s="49" t="s">
        <v>81</v>
      </c>
      <c r="B54" s="406">
        <v>1227</v>
      </c>
      <c r="C54" s="407">
        <v>2038</v>
      </c>
      <c r="D54" s="64">
        <f t="shared" si="7"/>
        <v>0.6020608439646713</v>
      </c>
      <c r="E54" s="45">
        <f t="shared" si="8"/>
        <v>-811</v>
      </c>
      <c r="F54" s="406">
        <v>2160</v>
      </c>
      <c r="G54" s="407">
        <v>2698</v>
      </c>
      <c r="H54" s="44">
        <f t="shared" si="9"/>
        <v>0.80059303187546327</v>
      </c>
      <c r="I54" s="45">
        <f t="shared" si="10"/>
        <v>-538</v>
      </c>
      <c r="J54" s="44">
        <f t="shared" si="11"/>
        <v>0.56805555555555554</v>
      </c>
      <c r="K54" s="44">
        <f t="shared" si="12"/>
        <v>0.7553743513713862</v>
      </c>
      <c r="L54" s="43">
        <f t="shared" si="13"/>
        <v>-0.18731879581583066</v>
      </c>
    </row>
    <row r="55" spans="1:12" x14ac:dyDescent="0.4">
      <c r="A55" s="49" t="s">
        <v>77</v>
      </c>
      <c r="B55" s="406">
        <v>2208</v>
      </c>
      <c r="C55" s="407">
        <v>2460</v>
      </c>
      <c r="D55" s="64">
        <f t="shared" si="7"/>
        <v>0.89756097560975612</v>
      </c>
      <c r="E55" s="45">
        <f t="shared" si="8"/>
        <v>-252</v>
      </c>
      <c r="F55" s="406">
        <v>2959</v>
      </c>
      <c r="G55" s="407">
        <v>3643</v>
      </c>
      <c r="H55" s="44">
        <f t="shared" si="9"/>
        <v>0.81224265715069999</v>
      </c>
      <c r="I55" s="45">
        <f t="shared" si="10"/>
        <v>-684</v>
      </c>
      <c r="J55" s="44">
        <f t="shared" si="11"/>
        <v>0.74619803987833733</v>
      </c>
      <c r="K55" s="44">
        <f t="shared" si="12"/>
        <v>0.67526763656327204</v>
      </c>
      <c r="L55" s="43">
        <f t="shared" si="13"/>
        <v>7.0930403315065282E-2</v>
      </c>
    </row>
    <row r="56" spans="1:12" x14ac:dyDescent="0.4">
      <c r="A56" s="49" t="s">
        <v>79</v>
      </c>
      <c r="B56" s="406">
        <v>571</v>
      </c>
      <c r="C56" s="407">
        <v>740</v>
      </c>
      <c r="D56" s="64">
        <f t="shared" si="7"/>
        <v>0.77162162162162162</v>
      </c>
      <c r="E56" s="45">
        <f t="shared" si="8"/>
        <v>-169</v>
      </c>
      <c r="F56" s="406">
        <v>1080</v>
      </c>
      <c r="G56" s="407">
        <v>1193</v>
      </c>
      <c r="H56" s="44">
        <f t="shared" si="9"/>
        <v>0.90528080469404859</v>
      </c>
      <c r="I56" s="45">
        <f t="shared" si="10"/>
        <v>-113</v>
      </c>
      <c r="J56" s="44">
        <f t="shared" si="11"/>
        <v>0.52870370370370368</v>
      </c>
      <c r="K56" s="44">
        <f t="shared" si="12"/>
        <v>0.62028499580888519</v>
      </c>
      <c r="L56" s="43">
        <f t="shared" si="13"/>
        <v>-9.1581292105181511E-2</v>
      </c>
    </row>
    <row r="57" spans="1:12" x14ac:dyDescent="0.4">
      <c r="A57" s="49" t="s">
        <v>78</v>
      </c>
      <c r="B57" s="409">
        <v>779</v>
      </c>
      <c r="C57" s="438">
        <v>888</v>
      </c>
      <c r="D57" s="86">
        <f t="shared" si="7"/>
        <v>0.87725225225225223</v>
      </c>
      <c r="E57" s="59">
        <f t="shared" si="8"/>
        <v>-109</v>
      </c>
      <c r="F57" s="409">
        <v>947</v>
      </c>
      <c r="G57" s="438">
        <v>1188</v>
      </c>
      <c r="H57" s="58">
        <f t="shared" si="9"/>
        <v>0.79713804713804715</v>
      </c>
      <c r="I57" s="59">
        <f t="shared" si="10"/>
        <v>-241</v>
      </c>
      <c r="J57" s="58">
        <f t="shared" si="11"/>
        <v>0.82259767687434004</v>
      </c>
      <c r="K57" s="58">
        <f t="shared" si="12"/>
        <v>0.74747474747474751</v>
      </c>
      <c r="L57" s="57">
        <f t="shared" si="13"/>
        <v>7.5122929399592531E-2</v>
      </c>
    </row>
    <row r="58" spans="1:12" x14ac:dyDescent="0.4">
      <c r="A58" s="55" t="s">
        <v>120</v>
      </c>
      <c r="B58" s="409">
        <v>836</v>
      </c>
      <c r="C58" s="438">
        <v>1015</v>
      </c>
      <c r="D58" s="58">
        <f t="shared" si="7"/>
        <v>0.82364532019704428</v>
      </c>
      <c r="E58" s="59">
        <f t="shared" si="8"/>
        <v>-179</v>
      </c>
      <c r="F58" s="409">
        <v>1176</v>
      </c>
      <c r="G58" s="438">
        <v>1330</v>
      </c>
      <c r="H58" s="58">
        <f t="shared" si="9"/>
        <v>0.88421052631578945</v>
      </c>
      <c r="I58" s="59">
        <f t="shared" si="10"/>
        <v>-154</v>
      </c>
      <c r="J58" s="58">
        <f t="shared" si="11"/>
        <v>0.71088435374149661</v>
      </c>
      <c r="K58" s="58">
        <f t="shared" si="12"/>
        <v>0.76315789473684215</v>
      </c>
      <c r="L58" s="57">
        <f t="shared" si="13"/>
        <v>-5.2273540995345535E-2</v>
      </c>
    </row>
    <row r="59" spans="1:12" x14ac:dyDescent="0.4">
      <c r="A59" s="42" t="s">
        <v>119</v>
      </c>
      <c r="B59" s="400"/>
      <c r="C59" s="401"/>
      <c r="D59" s="38" t="e">
        <f t="shared" si="7"/>
        <v>#DIV/0!</v>
      </c>
      <c r="E59" s="39">
        <f t="shared" si="8"/>
        <v>0</v>
      </c>
      <c r="F59" s="400"/>
      <c r="G59" s="401"/>
      <c r="H59" s="38" t="e">
        <f t="shared" si="9"/>
        <v>#DIV/0!</v>
      </c>
      <c r="I59" s="39">
        <f t="shared" si="10"/>
        <v>0</v>
      </c>
      <c r="J59" s="38" t="e">
        <f t="shared" si="11"/>
        <v>#DIV/0!</v>
      </c>
      <c r="K59" s="38" t="e">
        <f t="shared" si="12"/>
        <v>#DIV/0!</v>
      </c>
      <c r="L59" s="37" t="e">
        <f t="shared" si="13"/>
        <v>#DIV/0!</v>
      </c>
    </row>
    <row r="60" spans="1:12" s="36" customFormat="1" x14ac:dyDescent="0.4">
      <c r="A60" s="160" t="s">
        <v>118</v>
      </c>
      <c r="B60" s="398">
        <f>SUM(B61:B64)</f>
        <v>878</v>
      </c>
      <c r="C60" s="398">
        <f>SUM(C61:C64)</f>
        <v>1197</v>
      </c>
      <c r="D60" s="143">
        <f t="shared" si="7"/>
        <v>0.73350041771094399</v>
      </c>
      <c r="E60" s="166">
        <f t="shared" si="8"/>
        <v>-319</v>
      </c>
      <c r="F60" s="398">
        <f>SUM(F61:F64)</f>
        <v>1233</v>
      </c>
      <c r="G60" s="398">
        <f>SUM(G61:G64)</f>
        <v>1542</v>
      </c>
      <c r="H60" s="143">
        <f t="shared" si="9"/>
        <v>0.79961089494163429</v>
      </c>
      <c r="I60" s="165">
        <f t="shared" si="10"/>
        <v>-309</v>
      </c>
      <c r="J60" s="143">
        <f t="shared" si="11"/>
        <v>0.71208434712084345</v>
      </c>
      <c r="K60" s="143">
        <f t="shared" si="12"/>
        <v>0.77626459143968873</v>
      </c>
      <c r="L60" s="164">
        <f t="shared" si="13"/>
        <v>-6.4180244318845281E-2</v>
      </c>
    </row>
    <row r="61" spans="1:12" s="36" customFormat="1" x14ac:dyDescent="0.4">
      <c r="A61" s="55" t="s">
        <v>76</v>
      </c>
      <c r="B61" s="437">
        <v>219</v>
      </c>
      <c r="C61" s="437">
        <v>274</v>
      </c>
      <c r="D61" s="51">
        <f t="shared" si="7"/>
        <v>0.7992700729927007</v>
      </c>
      <c r="E61" s="163">
        <f t="shared" si="8"/>
        <v>-55</v>
      </c>
      <c r="F61" s="437">
        <v>251</v>
      </c>
      <c r="G61" s="437">
        <v>312</v>
      </c>
      <c r="H61" s="51">
        <f t="shared" si="9"/>
        <v>0.80448717948717952</v>
      </c>
      <c r="I61" s="52">
        <f t="shared" si="10"/>
        <v>-61</v>
      </c>
      <c r="J61" s="51">
        <f t="shared" si="11"/>
        <v>0.87250996015936255</v>
      </c>
      <c r="K61" s="51">
        <f t="shared" si="12"/>
        <v>0.87820512820512819</v>
      </c>
      <c r="L61" s="50">
        <f t="shared" si="13"/>
        <v>-5.6951680457656417E-3</v>
      </c>
    </row>
    <row r="62" spans="1:12" s="36" customFormat="1" x14ac:dyDescent="0.4">
      <c r="A62" s="49" t="s">
        <v>117</v>
      </c>
      <c r="B62" s="407">
        <v>164</v>
      </c>
      <c r="C62" s="407">
        <v>257</v>
      </c>
      <c r="D62" s="44">
        <f t="shared" si="7"/>
        <v>0.63813229571984431</v>
      </c>
      <c r="E62" s="162">
        <f t="shared" si="8"/>
        <v>-93</v>
      </c>
      <c r="F62" s="407">
        <v>240</v>
      </c>
      <c r="G62" s="407">
        <v>306</v>
      </c>
      <c r="H62" s="44">
        <f t="shared" si="9"/>
        <v>0.78431372549019607</v>
      </c>
      <c r="I62" s="45">
        <f t="shared" si="10"/>
        <v>-66</v>
      </c>
      <c r="J62" s="44">
        <f t="shared" si="11"/>
        <v>0.68333333333333335</v>
      </c>
      <c r="K62" s="44">
        <f t="shared" si="12"/>
        <v>0.83986928104575165</v>
      </c>
      <c r="L62" s="43">
        <f t="shared" si="13"/>
        <v>-0.1565359477124183</v>
      </c>
    </row>
    <row r="63" spans="1:12" s="36" customFormat="1" x14ac:dyDescent="0.4">
      <c r="A63" s="48" t="s">
        <v>116</v>
      </c>
      <c r="B63" s="407">
        <v>124</v>
      </c>
      <c r="C63" s="406">
        <v>211</v>
      </c>
      <c r="D63" s="44">
        <f t="shared" si="7"/>
        <v>0.58767772511848337</v>
      </c>
      <c r="E63" s="162">
        <f t="shared" si="8"/>
        <v>-87</v>
      </c>
      <c r="F63" s="406">
        <v>270</v>
      </c>
      <c r="G63" s="407">
        <v>307</v>
      </c>
      <c r="H63" s="44">
        <f t="shared" si="9"/>
        <v>0.87947882736156346</v>
      </c>
      <c r="I63" s="45">
        <f t="shared" si="10"/>
        <v>-37</v>
      </c>
      <c r="J63" s="44">
        <f t="shared" si="11"/>
        <v>0.45925925925925926</v>
      </c>
      <c r="K63" s="44">
        <f t="shared" si="12"/>
        <v>0.68729641693811072</v>
      </c>
      <c r="L63" s="43">
        <f t="shared" si="13"/>
        <v>-0.22803715767885147</v>
      </c>
    </row>
    <row r="64" spans="1:12" s="36" customFormat="1" x14ac:dyDescent="0.4">
      <c r="A64" s="42" t="s">
        <v>115</v>
      </c>
      <c r="B64" s="401">
        <v>371</v>
      </c>
      <c r="C64" s="400">
        <v>455</v>
      </c>
      <c r="D64" s="38">
        <f t="shared" si="7"/>
        <v>0.81538461538461537</v>
      </c>
      <c r="E64" s="137">
        <f t="shared" si="8"/>
        <v>-84</v>
      </c>
      <c r="F64" s="400">
        <v>472</v>
      </c>
      <c r="G64" s="401">
        <v>617</v>
      </c>
      <c r="H64" s="38">
        <f t="shared" si="9"/>
        <v>0.76499189627228525</v>
      </c>
      <c r="I64" s="39">
        <f t="shared" si="10"/>
        <v>-145</v>
      </c>
      <c r="J64" s="38">
        <f t="shared" si="11"/>
        <v>0.78601694915254239</v>
      </c>
      <c r="K64" s="38">
        <f t="shared" si="12"/>
        <v>0.73743922204213941</v>
      </c>
      <c r="L64" s="37">
        <f t="shared" si="13"/>
        <v>4.857772711040298E-2</v>
      </c>
    </row>
    <row r="65" spans="1:12" x14ac:dyDescent="0.4">
      <c r="A65" s="136" t="s">
        <v>98</v>
      </c>
      <c r="B65" s="435"/>
      <c r="C65" s="435"/>
      <c r="D65" s="275"/>
      <c r="E65" s="436"/>
      <c r="F65" s="435"/>
      <c r="G65" s="435"/>
      <c r="H65" s="275"/>
      <c r="I65" s="276"/>
      <c r="J65" s="275"/>
      <c r="K65" s="275"/>
      <c r="L65" s="274"/>
    </row>
    <row r="66" spans="1:12" x14ac:dyDescent="0.4">
      <c r="A66" s="227" t="s">
        <v>114</v>
      </c>
      <c r="B66" s="433"/>
      <c r="C66" s="432"/>
      <c r="D66" s="271"/>
      <c r="E66" s="434"/>
      <c r="F66" s="433"/>
      <c r="G66" s="432"/>
      <c r="H66" s="271"/>
      <c r="I66" s="270"/>
      <c r="J66" s="269"/>
      <c r="K66" s="269"/>
      <c r="L66" s="268"/>
    </row>
    <row r="67" spans="1:12" x14ac:dyDescent="0.4">
      <c r="A67" s="61" t="s">
        <v>113</v>
      </c>
      <c r="B67" s="431"/>
      <c r="C67" s="430"/>
      <c r="D67" s="265"/>
      <c r="E67" s="429"/>
      <c r="F67" s="431"/>
      <c r="G67" s="430"/>
      <c r="H67" s="265"/>
      <c r="I67" s="264"/>
      <c r="J67" s="263"/>
      <c r="K67" s="263"/>
      <c r="L67" s="262"/>
    </row>
    <row r="68" spans="1:12" x14ac:dyDescent="0.4">
      <c r="A68" s="61" t="s">
        <v>97</v>
      </c>
      <c r="B68" s="431"/>
      <c r="C68" s="430"/>
      <c r="D68" s="265"/>
      <c r="E68" s="429"/>
      <c r="F68" s="431"/>
      <c r="G68" s="430"/>
      <c r="H68" s="265"/>
      <c r="I68" s="264"/>
      <c r="J68" s="263"/>
      <c r="K68" s="263"/>
      <c r="L68" s="262"/>
    </row>
    <row r="69" spans="1:12" x14ac:dyDescent="0.4">
      <c r="A69" s="61" t="s">
        <v>112</v>
      </c>
      <c r="B69" s="431"/>
      <c r="C69" s="430"/>
      <c r="D69" s="265"/>
      <c r="E69" s="429"/>
      <c r="F69" s="431"/>
      <c r="G69" s="430"/>
      <c r="H69" s="265"/>
      <c r="I69" s="264"/>
      <c r="J69" s="263"/>
      <c r="K69" s="263"/>
      <c r="L69" s="262"/>
    </row>
    <row r="70" spans="1:12" x14ac:dyDescent="0.4">
      <c r="A70" s="42" t="s">
        <v>96</v>
      </c>
      <c r="B70" s="428"/>
      <c r="C70" s="427"/>
      <c r="D70" s="265"/>
      <c r="E70" s="429"/>
      <c r="F70" s="428"/>
      <c r="G70" s="427"/>
      <c r="H70" s="265"/>
      <c r="I70" s="264">
        <f>+F70-G70</f>
        <v>0</v>
      </c>
      <c r="J70" s="263"/>
      <c r="K70" s="263"/>
      <c r="L70" s="262"/>
    </row>
    <row r="71" spans="1:12" x14ac:dyDescent="0.4">
      <c r="A71" s="136" t="s">
        <v>111</v>
      </c>
      <c r="B71" s="424"/>
      <c r="C71" s="423"/>
      <c r="D71" s="252"/>
      <c r="E71" s="425"/>
      <c r="F71" s="424"/>
      <c r="G71" s="423"/>
      <c r="H71" s="252"/>
      <c r="I71" s="251"/>
      <c r="J71" s="250"/>
      <c r="K71" s="250"/>
      <c r="L71" s="249"/>
    </row>
    <row r="72" spans="1:12" x14ac:dyDescent="0.4">
      <c r="A72" s="214" t="s">
        <v>110</v>
      </c>
      <c r="B72" s="426"/>
      <c r="C72" s="423"/>
      <c r="D72" s="252"/>
      <c r="E72" s="425"/>
      <c r="F72" s="424"/>
      <c r="G72" s="423"/>
      <c r="H72" s="252"/>
      <c r="I72" s="251"/>
      <c r="J72" s="250"/>
      <c r="K72" s="250"/>
      <c r="L72" s="249"/>
    </row>
    <row r="73" spans="1:12" x14ac:dyDescent="0.4">
      <c r="A73" s="33" t="s">
        <v>109</v>
      </c>
      <c r="C73" s="33"/>
      <c r="E73" s="34"/>
      <c r="G73" s="33"/>
      <c r="I73" s="34"/>
      <c r="K73" s="33"/>
    </row>
    <row r="74" spans="1:12" x14ac:dyDescent="0.4">
      <c r="A74" s="35" t="s">
        <v>108</v>
      </c>
      <c r="C74" s="33"/>
      <c r="E74" s="34"/>
      <c r="G74" s="33"/>
      <c r="I74" s="34"/>
      <c r="K74" s="33"/>
    </row>
    <row r="75" spans="1:12" x14ac:dyDescent="0.4">
      <c r="A75" s="33" t="s">
        <v>107</v>
      </c>
    </row>
    <row r="76" spans="1:12" x14ac:dyDescent="0.4">
      <c r="A76" s="33" t="s">
        <v>156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2011年8月上旬航空旅客輸送実績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zoomScaleNormal="100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８月(中旬)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2" t="s">
        <v>94</v>
      </c>
      <c r="C2" s="770"/>
      <c r="D2" s="770"/>
      <c r="E2" s="771"/>
      <c r="F2" s="772" t="s">
        <v>155</v>
      </c>
      <c r="G2" s="770"/>
      <c r="H2" s="770"/>
      <c r="I2" s="771"/>
      <c r="J2" s="772" t="s">
        <v>154</v>
      </c>
      <c r="K2" s="770"/>
      <c r="L2" s="771"/>
    </row>
    <row r="3" spans="1:12" x14ac:dyDescent="0.4">
      <c r="A3" s="685"/>
      <c r="B3" s="689"/>
      <c r="C3" s="690"/>
      <c r="D3" s="690"/>
      <c r="E3" s="691"/>
      <c r="F3" s="689"/>
      <c r="G3" s="690"/>
      <c r="H3" s="690"/>
      <c r="I3" s="691"/>
      <c r="J3" s="689"/>
      <c r="K3" s="690"/>
      <c r="L3" s="691"/>
    </row>
    <row r="4" spans="1:12" x14ac:dyDescent="0.4">
      <c r="A4" s="685"/>
      <c r="B4" s="686" t="s">
        <v>219</v>
      </c>
      <c r="C4" s="687" t="s">
        <v>218</v>
      </c>
      <c r="D4" s="692" t="s">
        <v>93</v>
      </c>
      <c r="E4" s="692"/>
      <c r="F4" s="693" t="str">
        <f>+B4</f>
        <v>(11'8/11～20)</v>
      </c>
      <c r="G4" s="693" t="str">
        <f>+C4</f>
        <v>(10'8/11～20)</v>
      </c>
      <c r="H4" s="692" t="s">
        <v>93</v>
      </c>
      <c r="I4" s="692"/>
      <c r="J4" s="693" t="str">
        <f>+B4</f>
        <v>(11'8/11～20)</v>
      </c>
      <c r="K4" s="693" t="str">
        <f>+C4</f>
        <v>(10'8/11～20)</v>
      </c>
      <c r="L4" s="694" t="s">
        <v>91</v>
      </c>
    </row>
    <row r="5" spans="1:12" s="107" customFormat="1" x14ac:dyDescent="0.4">
      <c r="A5" s="685"/>
      <c r="B5" s="686"/>
      <c r="C5" s="688"/>
      <c r="D5" s="248" t="s">
        <v>92</v>
      </c>
      <c r="E5" s="248" t="s">
        <v>91</v>
      </c>
      <c r="F5" s="693"/>
      <c r="G5" s="693"/>
      <c r="H5" s="248" t="s">
        <v>92</v>
      </c>
      <c r="I5" s="248" t="s">
        <v>91</v>
      </c>
      <c r="J5" s="693"/>
      <c r="K5" s="693"/>
      <c r="L5" s="695"/>
    </row>
    <row r="6" spans="1:12" s="80" customFormat="1" x14ac:dyDescent="0.4">
      <c r="A6" s="136" t="s">
        <v>151</v>
      </c>
      <c r="B6" s="388">
        <f>+B7+B40+B65</f>
        <v>208774</v>
      </c>
      <c r="C6" s="388">
        <f>+C7+C40+C65</f>
        <v>202314</v>
      </c>
      <c r="D6" s="168">
        <f t="shared" ref="D6:D37" si="0">+B6/C6</f>
        <v>1.031930563381674</v>
      </c>
      <c r="E6" s="169">
        <f t="shared" ref="E6:E37" si="1">+B6-C6</f>
        <v>6460</v>
      </c>
      <c r="F6" s="388">
        <f>+F7+F40+F65</f>
        <v>232030</v>
      </c>
      <c r="G6" s="388">
        <f>+G7+G40+G65</f>
        <v>238927</v>
      </c>
      <c r="H6" s="168">
        <f t="shared" ref="H6:H37" si="2">+F6/G6</f>
        <v>0.97113344243220734</v>
      </c>
      <c r="I6" s="169">
        <f t="shared" ref="I6:I37" si="3">+F6-G6</f>
        <v>-6897</v>
      </c>
      <c r="J6" s="168">
        <f t="shared" ref="J6:J37" si="4">+B6/F6</f>
        <v>0.89977158126104384</v>
      </c>
      <c r="K6" s="168">
        <f t="shared" ref="K6:K37" si="5">+C6/G6</f>
        <v>0.8467607260795138</v>
      </c>
      <c r="L6" s="184">
        <f t="shared" ref="L6:L37" si="6">+J6-K6</f>
        <v>5.3010855181530037E-2</v>
      </c>
    </row>
    <row r="7" spans="1:12" s="80" customFormat="1" x14ac:dyDescent="0.4">
      <c r="A7" s="136" t="s">
        <v>90</v>
      </c>
      <c r="B7" s="388">
        <f>+B8+B18+B37</f>
        <v>94880</v>
      </c>
      <c r="C7" s="388">
        <f>+C8+C18+C37</f>
        <v>95404</v>
      </c>
      <c r="D7" s="168">
        <f t="shared" si="0"/>
        <v>0.994507567816863</v>
      </c>
      <c r="E7" s="169">
        <f t="shared" si="1"/>
        <v>-524</v>
      </c>
      <c r="F7" s="388">
        <f>+F8+F18+F37</f>
        <v>104825</v>
      </c>
      <c r="G7" s="388">
        <f>+G8+G18+G37</f>
        <v>111787</v>
      </c>
      <c r="H7" s="168">
        <f t="shared" si="2"/>
        <v>0.93772084410530743</v>
      </c>
      <c r="I7" s="169">
        <f t="shared" si="3"/>
        <v>-6962</v>
      </c>
      <c r="J7" s="168">
        <f t="shared" si="4"/>
        <v>0.9051275936083949</v>
      </c>
      <c r="K7" s="168">
        <f t="shared" si="5"/>
        <v>0.85344449712399473</v>
      </c>
      <c r="L7" s="184">
        <f t="shared" si="6"/>
        <v>5.1683096484400171E-2</v>
      </c>
    </row>
    <row r="8" spans="1:12" x14ac:dyDescent="0.4">
      <c r="A8" s="160" t="s">
        <v>150</v>
      </c>
      <c r="B8" s="418">
        <f>SUM(B9:B17)</f>
        <v>70268</v>
      </c>
      <c r="C8" s="418">
        <f>SUM(C9:C17)</f>
        <v>81681</v>
      </c>
      <c r="D8" s="181">
        <f t="shared" si="0"/>
        <v>0.86027350301783767</v>
      </c>
      <c r="E8" s="166">
        <f t="shared" si="1"/>
        <v>-11413</v>
      </c>
      <c r="F8" s="418">
        <f>SUM(F9:F17)</f>
        <v>77040</v>
      </c>
      <c r="G8" s="418">
        <f>SUM(G9:G17)</f>
        <v>97372</v>
      </c>
      <c r="H8" s="181">
        <f t="shared" si="2"/>
        <v>0.79119253994988292</v>
      </c>
      <c r="I8" s="166">
        <f t="shared" si="3"/>
        <v>-20332</v>
      </c>
      <c r="J8" s="181">
        <f t="shared" si="4"/>
        <v>0.91209761163032188</v>
      </c>
      <c r="K8" s="181">
        <f t="shared" si="5"/>
        <v>0.838855112352627</v>
      </c>
      <c r="L8" s="180">
        <f t="shared" si="6"/>
        <v>7.3242499277694884E-2</v>
      </c>
    </row>
    <row r="9" spans="1:12" x14ac:dyDescent="0.4">
      <c r="A9" s="48" t="s">
        <v>86</v>
      </c>
      <c r="B9" s="422">
        <v>50937</v>
      </c>
      <c r="C9" s="422">
        <v>48377</v>
      </c>
      <c r="D9" s="175">
        <f t="shared" si="0"/>
        <v>1.0529177088285755</v>
      </c>
      <c r="E9" s="176">
        <f t="shared" si="1"/>
        <v>2560</v>
      </c>
      <c r="F9" s="422">
        <v>55780</v>
      </c>
      <c r="G9" s="422">
        <v>57910</v>
      </c>
      <c r="H9" s="175">
        <f t="shared" si="2"/>
        <v>0.96321878777413228</v>
      </c>
      <c r="I9" s="176">
        <f t="shared" si="3"/>
        <v>-2130</v>
      </c>
      <c r="J9" s="175">
        <f t="shared" si="4"/>
        <v>0.9131767658659018</v>
      </c>
      <c r="K9" s="175">
        <f t="shared" si="5"/>
        <v>0.83538249007079957</v>
      </c>
      <c r="L9" s="174">
        <f t="shared" si="6"/>
        <v>7.779427579510223E-2</v>
      </c>
    </row>
    <row r="10" spans="1:12" x14ac:dyDescent="0.4">
      <c r="A10" s="49" t="s">
        <v>89</v>
      </c>
      <c r="B10" s="422">
        <v>7506</v>
      </c>
      <c r="C10" s="422">
        <v>7358</v>
      </c>
      <c r="D10" s="177">
        <f t="shared" si="0"/>
        <v>1.0201141614569176</v>
      </c>
      <c r="E10" s="162">
        <f t="shared" si="1"/>
        <v>148</v>
      </c>
      <c r="F10" s="422">
        <v>7610</v>
      </c>
      <c r="G10" s="422">
        <v>7610</v>
      </c>
      <c r="H10" s="177">
        <f t="shared" si="2"/>
        <v>1</v>
      </c>
      <c r="I10" s="162">
        <f t="shared" si="3"/>
        <v>0</v>
      </c>
      <c r="J10" s="177">
        <f t="shared" si="4"/>
        <v>0.98633377135348221</v>
      </c>
      <c r="K10" s="177">
        <f t="shared" si="5"/>
        <v>0.96688567674113013</v>
      </c>
      <c r="L10" s="182">
        <f t="shared" si="6"/>
        <v>1.9448094612352085E-2</v>
      </c>
    </row>
    <row r="11" spans="1:12" x14ac:dyDescent="0.4">
      <c r="A11" s="49" t="s">
        <v>124</v>
      </c>
      <c r="B11" s="422">
        <v>10694</v>
      </c>
      <c r="C11" s="422">
        <v>11476</v>
      </c>
      <c r="D11" s="177">
        <f t="shared" si="0"/>
        <v>0.93185779017079118</v>
      </c>
      <c r="E11" s="162">
        <f t="shared" si="1"/>
        <v>-782</v>
      </c>
      <c r="F11" s="422">
        <v>12200</v>
      </c>
      <c r="G11" s="422">
        <v>12517</v>
      </c>
      <c r="H11" s="177">
        <f t="shared" si="2"/>
        <v>0.97467444275784931</v>
      </c>
      <c r="I11" s="162">
        <f t="shared" si="3"/>
        <v>-317</v>
      </c>
      <c r="J11" s="177">
        <f t="shared" si="4"/>
        <v>0.87655737704918035</v>
      </c>
      <c r="K11" s="177">
        <f t="shared" si="5"/>
        <v>0.9168331069745147</v>
      </c>
      <c r="L11" s="182">
        <f t="shared" si="6"/>
        <v>-4.0275729925334347E-2</v>
      </c>
    </row>
    <row r="12" spans="1:12" x14ac:dyDescent="0.4">
      <c r="A12" s="49" t="s">
        <v>84</v>
      </c>
      <c r="B12" s="422"/>
      <c r="C12" s="422">
        <v>6528</v>
      </c>
      <c r="D12" s="177">
        <f t="shared" si="0"/>
        <v>0</v>
      </c>
      <c r="E12" s="162">
        <f t="shared" si="1"/>
        <v>-6528</v>
      </c>
      <c r="F12" s="422"/>
      <c r="G12" s="422">
        <v>8835</v>
      </c>
      <c r="H12" s="177">
        <f t="shared" si="2"/>
        <v>0</v>
      </c>
      <c r="I12" s="162">
        <f t="shared" si="3"/>
        <v>-8835</v>
      </c>
      <c r="J12" s="177" t="e">
        <f t="shared" si="4"/>
        <v>#DIV/0!</v>
      </c>
      <c r="K12" s="177">
        <f t="shared" si="5"/>
        <v>0.73887945670628186</v>
      </c>
      <c r="L12" s="182" t="e">
        <f t="shared" si="6"/>
        <v>#DIV/0!</v>
      </c>
    </row>
    <row r="13" spans="1:12" x14ac:dyDescent="0.4">
      <c r="A13" s="49" t="s">
        <v>85</v>
      </c>
      <c r="B13" s="422"/>
      <c r="C13" s="422">
        <v>6898</v>
      </c>
      <c r="D13" s="177">
        <f t="shared" si="0"/>
        <v>0</v>
      </c>
      <c r="E13" s="162">
        <f t="shared" si="1"/>
        <v>-6898</v>
      </c>
      <c r="F13" s="422"/>
      <c r="G13" s="422">
        <v>9050</v>
      </c>
      <c r="H13" s="177">
        <f t="shared" si="2"/>
        <v>0</v>
      </c>
      <c r="I13" s="162">
        <f t="shared" si="3"/>
        <v>-9050</v>
      </c>
      <c r="J13" s="177" t="e">
        <f t="shared" si="4"/>
        <v>#DIV/0!</v>
      </c>
      <c r="K13" s="177">
        <f t="shared" si="5"/>
        <v>0.76220994475138126</v>
      </c>
      <c r="L13" s="182" t="e">
        <f t="shared" si="6"/>
        <v>#DIV/0!</v>
      </c>
    </row>
    <row r="14" spans="1:12" x14ac:dyDescent="0.4">
      <c r="A14" s="55" t="s">
        <v>149</v>
      </c>
      <c r="B14" s="461">
        <v>1131</v>
      </c>
      <c r="C14" s="461">
        <v>1044</v>
      </c>
      <c r="D14" s="171">
        <f t="shared" si="0"/>
        <v>1.0833333333333333</v>
      </c>
      <c r="E14" s="161">
        <f t="shared" si="1"/>
        <v>87</v>
      </c>
      <c r="F14" s="461">
        <v>1450</v>
      </c>
      <c r="G14" s="461">
        <v>1450</v>
      </c>
      <c r="H14" s="171">
        <f t="shared" si="2"/>
        <v>1</v>
      </c>
      <c r="I14" s="161">
        <f t="shared" si="3"/>
        <v>0</v>
      </c>
      <c r="J14" s="171">
        <f t="shared" si="4"/>
        <v>0.78</v>
      </c>
      <c r="K14" s="171">
        <f t="shared" si="5"/>
        <v>0.72</v>
      </c>
      <c r="L14" s="170">
        <f t="shared" si="6"/>
        <v>6.0000000000000053E-2</v>
      </c>
    </row>
    <row r="15" spans="1:12" x14ac:dyDescent="0.4">
      <c r="A15" s="49" t="s">
        <v>148</v>
      </c>
      <c r="B15" s="421"/>
      <c r="C15" s="421"/>
      <c r="D15" s="177" t="e">
        <f t="shared" si="0"/>
        <v>#DIV/0!</v>
      </c>
      <c r="E15" s="162">
        <f t="shared" si="1"/>
        <v>0</v>
      </c>
      <c r="F15" s="421"/>
      <c r="G15" s="421"/>
      <c r="H15" s="177" t="e">
        <f t="shared" si="2"/>
        <v>#DIV/0!</v>
      </c>
      <c r="I15" s="162">
        <f t="shared" si="3"/>
        <v>0</v>
      </c>
      <c r="J15" s="177" t="e">
        <f t="shared" si="4"/>
        <v>#DIV/0!</v>
      </c>
      <c r="K15" s="177" t="e">
        <f t="shared" si="5"/>
        <v>#DIV/0!</v>
      </c>
      <c r="L15" s="182" t="e">
        <f t="shared" si="6"/>
        <v>#DIV/0!</v>
      </c>
    </row>
    <row r="16" spans="1:12" x14ac:dyDescent="0.4">
      <c r="A16" s="61" t="s">
        <v>147</v>
      </c>
      <c r="B16" s="422"/>
      <c r="C16" s="422"/>
      <c r="D16" s="177" t="e">
        <f t="shared" si="0"/>
        <v>#DIV/0!</v>
      </c>
      <c r="E16" s="162">
        <f t="shared" si="1"/>
        <v>0</v>
      </c>
      <c r="F16" s="422"/>
      <c r="G16" s="422"/>
      <c r="H16" s="175" t="e">
        <f t="shared" si="2"/>
        <v>#DIV/0!</v>
      </c>
      <c r="I16" s="176">
        <f t="shared" si="3"/>
        <v>0</v>
      </c>
      <c r="J16" s="179" t="e">
        <f t="shared" si="4"/>
        <v>#DIV/0!</v>
      </c>
      <c r="K16" s="179" t="e">
        <f t="shared" si="5"/>
        <v>#DIV/0!</v>
      </c>
      <c r="L16" s="170" t="e">
        <f t="shared" si="6"/>
        <v>#DIV/0!</v>
      </c>
    </row>
    <row r="17" spans="1:12" x14ac:dyDescent="0.4">
      <c r="A17" s="61" t="s">
        <v>146</v>
      </c>
      <c r="B17" s="461"/>
      <c r="C17" s="461"/>
      <c r="D17" s="179" t="e">
        <f t="shared" si="0"/>
        <v>#DIV/0!</v>
      </c>
      <c r="E17" s="161">
        <f t="shared" si="1"/>
        <v>0</v>
      </c>
      <c r="F17" s="461"/>
      <c r="G17" s="461"/>
      <c r="H17" s="179" t="e">
        <f t="shared" si="2"/>
        <v>#DIV/0!</v>
      </c>
      <c r="I17" s="178">
        <f t="shared" si="3"/>
        <v>0</v>
      </c>
      <c r="J17" s="171" t="e">
        <f t="shared" si="4"/>
        <v>#DIV/0!</v>
      </c>
      <c r="K17" s="171" t="e">
        <f t="shared" si="5"/>
        <v>#DIV/0!</v>
      </c>
      <c r="L17" s="170" t="e">
        <f t="shared" si="6"/>
        <v>#DIV/0!</v>
      </c>
    </row>
    <row r="18" spans="1:12" x14ac:dyDescent="0.4">
      <c r="A18" s="160" t="s">
        <v>145</v>
      </c>
      <c r="B18" s="418">
        <f>SUM(B19:B36)</f>
        <v>23470</v>
      </c>
      <c r="C18" s="418">
        <f>SUM(C19:C36)</f>
        <v>12391</v>
      </c>
      <c r="D18" s="181">
        <f t="shared" si="0"/>
        <v>1.894116697603099</v>
      </c>
      <c r="E18" s="166">
        <f t="shared" si="1"/>
        <v>11079</v>
      </c>
      <c r="F18" s="418">
        <f>SUM(F19:F36)</f>
        <v>26395</v>
      </c>
      <c r="G18" s="418">
        <f>SUM(G19:G36)</f>
        <v>14415</v>
      </c>
      <c r="H18" s="181">
        <f t="shared" si="2"/>
        <v>1.831078737426292</v>
      </c>
      <c r="I18" s="166">
        <f t="shared" si="3"/>
        <v>11980</v>
      </c>
      <c r="J18" s="181">
        <f t="shared" si="4"/>
        <v>0.88918355749194922</v>
      </c>
      <c r="K18" s="181">
        <f t="shared" si="5"/>
        <v>0.85959070412764482</v>
      </c>
      <c r="L18" s="180">
        <f t="shared" si="6"/>
        <v>2.9592853364304395E-2</v>
      </c>
    </row>
    <row r="19" spans="1:12" x14ac:dyDescent="0.4">
      <c r="A19" s="48" t="s">
        <v>144</v>
      </c>
      <c r="B19" s="405"/>
      <c r="C19" s="422"/>
      <c r="D19" s="175" t="e">
        <f t="shared" si="0"/>
        <v>#DIV/0!</v>
      </c>
      <c r="E19" s="176">
        <f t="shared" si="1"/>
        <v>0</v>
      </c>
      <c r="F19" s="422"/>
      <c r="G19" s="410"/>
      <c r="H19" s="64" t="e">
        <f t="shared" si="2"/>
        <v>#DIV/0!</v>
      </c>
      <c r="I19" s="176">
        <f t="shared" si="3"/>
        <v>0</v>
      </c>
      <c r="J19" s="175" t="e">
        <f t="shared" si="4"/>
        <v>#DIV/0!</v>
      </c>
      <c r="K19" s="175" t="e">
        <f t="shared" si="5"/>
        <v>#DIV/0!</v>
      </c>
      <c r="L19" s="174" t="e">
        <f t="shared" si="6"/>
        <v>#DIV/0!</v>
      </c>
    </row>
    <row r="20" spans="1:12" x14ac:dyDescent="0.4">
      <c r="A20" s="49" t="s">
        <v>124</v>
      </c>
      <c r="B20" s="462"/>
      <c r="C20" s="422"/>
      <c r="D20" s="177" t="e">
        <f t="shared" si="0"/>
        <v>#DIV/0!</v>
      </c>
      <c r="E20" s="162">
        <f t="shared" si="1"/>
        <v>0</v>
      </c>
      <c r="F20" s="422"/>
      <c r="G20" s="410"/>
      <c r="H20" s="44" t="e">
        <f t="shared" si="2"/>
        <v>#DIV/0!</v>
      </c>
      <c r="I20" s="162">
        <f t="shared" si="3"/>
        <v>0</v>
      </c>
      <c r="J20" s="177" t="e">
        <f t="shared" si="4"/>
        <v>#DIV/0!</v>
      </c>
      <c r="K20" s="177" t="e">
        <f t="shared" si="5"/>
        <v>#DIV/0!</v>
      </c>
      <c r="L20" s="182" t="e">
        <f t="shared" si="6"/>
        <v>#DIV/0!</v>
      </c>
    </row>
    <row r="21" spans="1:12" x14ac:dyDescent="0.4">
      <c r="A21" s="49" t="s">
        <v>113</v>
      </c>
      <c r="B21" s="405">
        <v>8324</v>
      </c>
      <c r="C21" s="422">
        <v>818</v>
      </c>
      <c r="D21" s="177">
        <f t="shared" si="0"/>
        <v>10.1760391198044</v>
      </c>
      <c r="E21" s="162">
        <f t="shared" si="1"/>
        <v>7506</v>
      </c>
      <c r="F21" s="422">
        <v>10215</v>
      </c>
      <c r="G21" s="410">
        <v>1450</v>
      </c>
      <c r="H21" s="44">
        <f t="shared" si="2"/>
        <v>7.044827586206897</v>
      </c>
      <c r="I21" s="162">
        <f t="shared" si="3"/>
        <v>8765</v>
      </c>
      <c r="J21" s="177">
        <f t="shared" si="4"/>
        <v>0.81488007831620168</v>
      </c>
      <c r="K21" s="177">
        <f t="shared" si="5"/>
        <v>0.56413793103448273</v>
      </c>
      <c r="L21" s="182">
        <f t="shared" si="6"/>
        <v>0.25074214728171895</v>
      </c>
    </row>
    <row r="22" spans="1:12" x14ac:dyDescent="0.4">
      <c r="A22" s="49" t="s">
        <v>143</v>
      </c>
      <c r="B22" s="405">
        <v>1442</v>
      </c>
      <c r="C22" s="422">
        <v>1445</v>
      </c>
      <c r="D22" s="177">
        <f t="shared" si="0"/>
        <v>0.99792387543252592</v>
      </c>
      <c r="E22" s="162">
        <f t="shared" si="1"/>
        <v>-3</v>
      </c>
      <c r="F22" s="422">
        <v>1480</v>
      </c>
      <c r="G22" s="410">
        <v>1475</v>
      </c>
      <c r="H22" s="44">
        <f t="shared" si="2"/>
        <v>1.0033898305084745</v>
      </c>
      <c r="I22" s="162">
        <f t="shared" si="3"/>
        <v>5</v>
      </c>
      <c r="J22" s="177">
        <f t="shared" si="4"/>
        <v>0.97432432432432436</v>
      </c>
      <c r="K22" s="177">
        <f t="shared" si="5"/>
        <v>0.97966101694915253</v>
      </c>
      <c r="L22" s="182">
        <f t="shared" si="6"/>
        <v>-5.3366926248281654E-3</v>
      </c>
    </row>
    <row r="23" spans="1:12" x14ac:dyDescent="0.4">
      <c r="A23" s="49" t="s">
        <v>142</v>
      </c>
      <c r="B23" s="408">
        <v>1425</v>
      </c>
      <c r="C23" s="422">
        <v>2473</v>
      </c>
      <c r="D23" s="171">
        <f t="shared" si="0"/>
        <v>0.57622321067529314</v>
      </c>
      <c r="E23" s="161">
        <f t="shared" si="1"/>
        <v>-1048</v>
      </c>
      <c r="F23" s="422">
        <v>1455</v>
      </c>
      <c r="G23" s="410">
        <v>2610</v>
      </c>
      <c r="H23" s="58">
        <f t="shared" si="2"/>
        <v>0.55747126436781613</v>
      </c>
      <c r="I23" s="161">
        <f t="shared" si="3"/>
        <v>-1155</v>
      </c>
      <c r="J23" s="171">
        <f t="shared" si="4"/>
        <v>0.97938144329896903</v>
      </c>
      <c r="K23" s="171">
        <f t="shared" si="5"/>
        <v>0.94750957854406126</v>
      </c>
      <c r="L23" s="170">
        <f t="shared" si="6"/>
        <v>3.1871864754907775E-2</v>
      </c>
    </row>
    <row r="24" spans="1:12" x14ac:dyDescent="0.4">
      <c r="A24" s="61" t="s">
        <v>141</v>
      </c>
      <c r="B24" s="405">
        <v>1211</v>
      </c>
      <c r="C24" s="422">
        <v>1146</v>
      </c>
      <c r="D24" s="177">
        <f t="shared" si="0"/>
        <v>1.0567190226876091</v>
      </c>
      <c r="E24" s="162">
        <f t="shared" si="1"/>
        <v>65</v>
      </c>
      <c r="F24" s="422">
        <v>1465</v>
      </c>
      <c r="G24" s="410">
        <v>1480</v>
      </c>
      <c r="H24" s="44">
        <f t="shared" si="2"/>
        <v>0.98986486486486491</v>
      </c>
      <c r="I24" s="162">
        <f t="shared" si="3"/>
        <v>-15</v>
      </c>
      <c r="J24" s="177">
        <f t="shared" si="4"/>
        <v>0.82662116040955635</v>
      </c>
      <c r="K24" s="177">
        <f t="shared" si="5"/>
        <v>0.7743243243243243</v>
      </c>
      <c r="L24" s="182">
        <f t="shared" si="6"/>
        <v>5.2296836085232057E-2</v>
      </c>
    </row>
    <row r="25" spans="1:12" x14ac:dyDescent="0.4">
      <c r="A25" s="61" t="s">
        <v>140</v>
      </c>
      <c r="B25" s="405">
        <v>1406</v>
      </c>
      <c r="C25" s="422">
        <v>1464</v>
      </c>
      <c r="D25" s="177">
        <f t="shared" si="0"/>
        <v>0.9603825136612022</v>
      </c>
      <c r="E25" s="162">
        <f t="shared" si="1"/>
        <v>-58</v>
      </c>
      <c r="F25" s="422">
        <v>1485</v>
      </c>
      <c r="G25" s="410">
        <v>1495</v>
      </c>
      <c r="H25" s="44">
        <f t="shared" si="2"/>
        <v>0.99331103678929766</v>
      </c>
      <c r="I25" s="162">
        <f t="shared" si="3"/>
        <v>-10</v>
      </c>
      <c r="J25" s="177">
        <f t="shared" si="4"/>
        <v>0.94680134680134675</v>
      </c>
      <c r="K25" s="177">
        <f t="shared" si="5"/>
        <v>0.97926421404682273</v>
      </c>
      <c r="L25" s="182">
        <f t="shared" si="6"/>
        <v>-3.2462867245475979E-2</v>
      </c>
    </row>
    <row r="26" spans="1:12" x14ac:dyDescent="0.4">
      <c r="A26" s="49" t="s">
        <v>139</v>
      </c>
      <c r="B26" s="405"/>
      <c r="C26" s="422"/>
      <c r="D26" s="177" t="e">
        <f t="shared" si="0"/>
        <v>#DIV/0!</v>
      </c>
      <c r="E26" s="162">
        <f t="shared" si="1"/>
        <v>0</v>
      </c>
      <c r="F26" s="422"/>
      <c r="G26" s="410"/>
      <c r="H26" s="44" t="e">
        <f t="shared" si="2"/>
        <v>#DIV/0!</v>
      </c>
      <c r="I26" s="162">
        <f t="shared" si="3"/>
        <v>0</v>
      </c>
      <c r="J26" s="177" t="e">
        <f t="shared" si="4"/>
        <v>#DIV/0!</v>
      </c>
      <c r="K26" s="177" t="e">
        <f t="shared" si="5"/>
        <v>#DIV/0!</v>
      </c>
      <c r="L26" s="182" t="e">
        <f t="shared" si="6"/>
        <v>#DIV/0!</v>
      </c>
    </row>
    <row r="27" spans="1:12" x14ac:dyDescent="0.4">
      <c r="A27" s="49" t="s">
        <v>138</v>
      </c>
      <c r="B27" s="410">
        <v>1338</v>
      </c>
      <c r="C27" s="422">
        <v>1140</v>
      </c>
      <c r="D27" s="177">
        <f t="shared" si="0"/>
        <v>1.1736842105263159</v>
      </c>
      <c r="E27" s="162">
        <f t="shared" si="1"/>
        <v>198</v>
      </c>
      <c r="F27" s="422">
        <v>1480</v>
      </c>
      <c r="G27" s="410">
        <v>1330</v>
      </c>
      <c r="H27" s="44">
        <f t="shared" si="2"/>
        <v>1.112781954887218</v>
      </c>
      <c r="I27" s="162">
        <f t="shared" si="3"/>
        <v>150</v>
      </c>
      <c r="J27" s="177">
        <f t="shared" si="4"/>
        <v>0.90405405405405403</v>
      </c>
      <c r="K27" s="177">
        <f t="shared" si="5"/>
        <v>0.8571428571428571</v>
      </c>
      <c r="L27" s="182">
        <f t="shared" si="6"/>
        <v>4.691119691119694E-2</v>
      </c>
    </row>
    <row r="28" spans="1:12" x14ac:dyDescent="0.4">
      <c r="A28" s="49" t="s">
        <v>213</v>
      </c>
      <c r="B28" s="402"/>
      <c r="C28" s="422"/>
      <c r="D28" s="177" t="e">
        <f t="shared" si="0"/>
        <v>#DIV/0!</v>
      </c>
      <c r="E28" s="162">
        <f t="shared" si="1"/>
        <v>0</v>
      </c>
      <c r="F28" s="422"/>
      <c r="G28" s="410"/>
      <c r="H28" s="44" t="e">
        <f t="shared" si="2"/>
        <v>#DIV/0!</v>
      </c>
      <c r="I28" s="162">
        <f t="shared" si="3"/>
        <v>0</v>
      </c>
      <c r="J28" s="177" t="e">
        <f t="shared" si="4"/>
        <v>#DIV/0!</v>
      </c>
      <c r="K28" s="177" t="e">
        <f t="shared" si="5"/>
        <v>#DIV/0!</v>
      </c>
      <c r="L28" s="182" t="e">
        <f t="shared" si="6"/>
        <v>#DIV/0!</v>
      </c>
    </row>
    <row r="29" spans="1:12" x14ac:dyDescent="0.4">
      <c r="A29" s="49" t="s">
        <v>137</v>
      </c>
      <c r="B29" s="408"/>
      <c r="C29" s="422">
        <v>1292</v>
      </c>
      <c r="D29" s="171">
        <f t="shared" si="0"/>
        <v>0</v>
      </c>
      <c r="E29" s="161">
        <f t="shared" si="1"/>
        <v>-1292</v>
      </c>
      <c r="F29" s="422"/>
      <c r="G29" s="410">
        <v>1475</v>
      </c>
      <c r="H29" s="58">
        <f t="shared" si="2"/>
        <v>0</v>
      </c>
      <c r="I29" s="161">
        <f t="shared" si="3"/>
        <v>-1475</v>
      </c>
      <c r="J29" s="171" t="e">
        <f t="shared" si="4"/>
        <v>#DIV/0!</v>
      </c>
      <c r="K29" s="171">
        <f t="shared" si="5"/>
        <v>0.87593220338983047</v>
      </c>
      <c r="L29" s="170" t="e">
        <f t="shared" si="6"/>
        <v>#DIV/0!</v>
      </c>
    </row>
    <row r="30" spans="1:12" x14ac:dyDescent="0.4">
      <c r="A30" s="61" t="s">
        <v>136</v>
      </c>
      <c r="B30" s="405"/>
      <c r="C30" s="422"/>
      <c r="D30" s="177" t="e">
        <f t="shared" si="0"/>
        <v>#DIV/0!</v>
      </c>
      <c r="E30" s="162">
        <f t="shared" si="1"/>
        <v>0</v>
      </c>
      <c r="F30" s="422"/>
      <c r="G30" s="410"/>
      <c r="H30" s="44" t="e">
        <f t="shared" si="2"/>
        <v>#DIV/0!</v>
      </c>
      <c r="I30" s="162">
        <f t="shared" si="3"/>
        <v>0</v>
      </c>
      <c r="J30" s="177" t="e">
        <f t="shared" si="4"/>
        <v>#DIV/0!</v>
      </c>
      <c r="K30" s="177" t="e">
        <f t="shared" si="5"/>
        <v>#DIV/0!</v>
      </c>
      <c r="L30" s="182" t="e">
        <f t="shared" si="6"/>
        <v>#DIV/0!</v>
      </c>
    </row>
    <row r="31" spans="1:12" x14ac:dyDescent="0.4">
      <c r="A31" s="49" t="s">
        <v>135</v>
      </c>
      <c r="B31" s="405">
        <v>1401</v>
      </c>
      <c r="C31" s="422">
        <v>1211</v>
      </c>
      <c r="D31" s="177">
        <f t="shared" si="0"/>
        <v>1.1568951279933939</v>
      </c>
      <c r="E31" s="162">
        <f t="shared" si="1"/>
        <v>190</v>
      </c>
      <c r="F31" s="422">
        <v>1460</v>
      </c>
      <c r="G31" s="410">
        <v>1490</v>
      </c>
      <c r="H31" s="44">
        <f t="shared" si="2"/>
        <v>0.97986577181208057</v>
      </c>
      <c r="I31" s="162">
        <f t="shared" si="3"/>
        <v>-30</v>
      </c>
      <c r="J31" s="177">
        <f t="shared" si="4"/>
        <v>0.95958904109589038</v>
      </c>
      <c r="K31" s="177">
        <f t="shared" si="5"/>
        <v>0.81275167785234903</v>
      </c>
      <c r="L31" s="182">
        <f t="shared" si="6"/>
        <v>0.14683736324354135</v>
      </c>
    </row>
    <row r="32" spans="1:12" x14ac:dyDescent="0.4">
      <c r="A32" s="61" t="s">
        <v>134</v>
      </c>
      <c r="B32" s="408"/>
      <c r="C32" s="422"/>
      <c r="D32" s="171" t="e">
        <f t="shared" si="0"/>
        <v>#DIV/0!</v>
      </c>
      <c r="E32" s="161">
        <f t="shared" si="1"/>
        <v>0</v>
      </c>
      <c r="F32" s="422"/>
      <c r="G32" s="410"/>
      <c r="H32" s="58" t="e">
        <f t="shared" si="2"/>
        <v>#DIV/0!</v>
      </c>
      <c r="I32" s="161">
        <f t="shared" si="3"/>
        <v>0</v>
      </c>
      <c r="J32" s="171" t="e">
        <f t="shared" si="4"/>
        <v>#DIV/0!</v>
      </c>
      <c r="K32" s="171" t="e">
        <f t="shared" si="5"/>
        <v>#DIV/0!</v>
      </c>
      <c r="L32" s="170" t="e">
        <f t="shared" si="6"/>
        <v>#DIV/0!</v>
      </c>
    </row>
    <row r="33" spans="1:12" x14ac:dyDescent="0.4">
      <c r="A33" s="61" t="s">
        <v>133</v>
      </c>
      <c r="B33" s="408">
        <v>1450</v>
      </c>
      <c r="C33" s="461">
        <v>1402</v>
      </c>
      <c r="D33" s="171">
        <f t="shared" si="0"/>
        <v>1.0342368045649073</v>
      </c>
      <c r="E33" s="161">
        <f t="shared" si="1"/>
        <v>48</v>
      </c>
      <c r="F33" s="461">
        <v>1500</v>
      </c>
      <c r="G33" s="402">
        <v>1610</v>
      </c>
      <c r="H33" s="58">
        <f t="shared" si="2"/>
        <v>0.93167701863354035</v>
      </c>
      <c r="I33" s="161">
        <f t="shared" si="3"/>
        <v>-110</v>
      </c>
      <c r="J33" s="171">
        <f t="shared" si="4"/>
        <v>0.96666666666666667</v>
      </c>
      <c r="K33" s="171">
        <f t="shared" si="5"/>
        <v>0.87080745341614907</v>
      </c>
      <c r="L33" s="170">
        <f t="shared" si="6"/>
        <v>9.5859213250517605E-2</v>
      </c>
    </row>
    <row r="34" spans="1:12" x14ac:dyDescent="0.4">
      <c r="A34" s="49" t="s">
        <v>132</v>
      </c>
      <c r="B34" s="405"/>
      <c r="C34" s="421"/>
      <c r="D34" s="177" t="e">
        <f t="shared" si="0"/>
        <v>#DIV/0!</v>
      </c>
      <c r="E34" s="162">
        <f t="shared" si="1"/>
        <v>0</v>
      </c>
      <c r="F34" s="421"/>
      <c r="G34" s="421"/>
      <c r="H34" s="44" t="e">
        <f t="shared" si="2"/>
        <v>#DIV/0!</v>
      </c>
      <c r="I34" s="162">
        <f t="shared" si="3"/>
        <v>0</v>
      </c>
      <c r="J34" s="177" t="e">
        <f t="shared" si="4"/>
        <v>#DIV/0!</v>
      </c>
      <c r="K34" s="177" t="e">
        <f t="shared" si="5"/>
        <v>#DIV/0!</v>
      </c>
      <c r="L34" s="182" t="e">
        <f t="shared" si="6"/>
        <v>#DIV/0!</v>
      </c>
    </row>
    <row r="35" spans="1:12" x14ac:dyDescent="0.4">
      <c r="A35" s="61" t="s">
        <v>88</v>
      </c>
      <c r="B35" s="408"/>
      <c r="C35" s="461"/>
      <c r="D35" s="171" t="e">
        <f t="shared" si="0"/>
        <v>#DIV/0!</v>
      </c>
      <c r="E35" s="161">
        <f t="shared" si="1"/>
        <v>0</v>
      </c>
      <c r="F35" s="461"/>
      <c r="G35" s="402"/>
      <c r="H35" s="58" t="e">
        <f t="shared" si="2"/>
        <v>#DIV/0!</v>
      </c>
      <c r="I35" s="161">
        <f t="shared" si="3"/>
        <v>0</v>
      </c>
      <c r="J35" s="171" t="e">
        <f t="shared" si="4"/>
        <v>#DIV/0!</v>
      </c>
      <c r="K35" s="171" t="e">
        <f t="shared" si="5"/>
        <v>#DIV/0!</v>
      </c>
      <c r="L35" s="170" t="e">
        <f t="shared" si="6"/>
        <v>#DIV/0!</v>
      </c>
    </row>
    <row r="36" spans="1:12" x14ac:dyDescent="0.4">
      <c r="A36" s="42" t="s">
        <v>131</v>
      </c>
      <c r="B36" s="399">
        <v>5473</v>
      </c>
      <c r="C36" s="460"/>
      <c r="D36" s="171" t="e">
        <f t="shared" si="0"/>
        <v>#DIV/0!</v>
      </c>
      <c r="E36" s="161">
        <f t="shared" si="1"/>
        <v>5473</v>
      </c>
      <c r="F36" s="460">
        <v>5855</v>
      </c>
      <c r="G36" s="399"/>
      <c r="H36" s="58" t="e">
        <f t="shared" si="2"/>
        <v>#DIV/0!</v>
      </c>
      <c r="I36" s="161">
        <f t="shared" si="3"/>
        <v>5855</v>
      </c>
      <c r="J36" s="171">
        <f t="shared" si="4"/>
        <v>0.93475661827497869</v>
      </c>
      <c r="K36" s="171" t="e">
        <f t="shared" si="5"/>
        <v>#DIV/0!</v>
      </c>
      <c r="L36" s="170" t="e">
        <f t="shared" si="6"/>
        <v>#DIV/0!</v>
      </c>
    </row>
    <row r="37" spans="1:12" x14ac:dyDescent="0.4">
      <c r="A37" s="160" t="s">
        <v>130</v>
      </c>
      <c r="B37" s="418">
        <f>SUM(B38:B39)</f>
        <v>1142</v>
      </c>
      <c r="C37" s="418">
        <f>SUM(C38:C39)</f>
        <v>1332</v>
      </c>
      <c r="D37" s="181">
        <f t="shared" si="0"/>
        <v>0.85735735735735741</v>
      </c>
      <c r="E37" s="166">
        <f t="shared" si="1"/>
        <v>-190</v>
      </c>
      <c r="F37" s="418">
        <f>SUM(F38:F39)</f>
        <v>1390</v>
      </c>
      <c r="G37" s="418">
        <f>SUM(G38:G39)</f>
        <v>0</v>
      </c>
      <c r="H37" s="181" t="e">
        <f t="shared" si="2"/>
        <v>#DIV/0!</v>
      </c>
      <c r="I37" s="166">
        <f t="shared" si="3"/>
        <v>1390</v>
      </c>
      <c r="J37" s="181">
        <f t="shared" si="4"/>
        <v>0.82158273381294966</v>
      </c>
      <c r="K37" s="181" t="e">
        <f t="shared" si="5"/>
        <v>#DIV/0!</v>
      </c>
      <c r="L37" s="180" t="e">
        <f t="shared" si="6"/>
        <v>#DIV/0!</v>
      </c>
    </row>
    <row r="38" spans="1:12" x14ac:dyDescent="0.4">
      <c r="A38" s="48" t="s">
        <v>129</v>
      </c>
      <c r="B38" s="422">
        <v>831</v>
      </c>
      <c r="C38" s="422">
        <v>1045</v>
      </c>
      <c r="D38" s="175">
        <f t="shared" ref="D38:D64" si="7">+B38/C38</f>
        <v>0.79521531100478471</v>
      </c>
      <c r="E38" s="176">
        <f t="shared" ref="E38:E64" si="8">+B38-C38</f>
        <v>-214</v>
      </c>
      <c r="F38" s="422">
        <v>1000</v>
      </c>
      <c r="G38" s="422"/>
      <c r="H38" s="175" t="e">
        <f t="shared" ref="H38:H64" si="9">+F38/G38</f>
        <v>#DIV/0!</v>
      </c>
      <c r="I38" s="176">
        <f t="shared" ref="I38:I64" si="10">+F38-G38</f>
        <v>1000</v>
      </c>
      <c r="J38" s="175">
        <f t="shared" ref="J38:J64" si="11">+B38/F38</f>
        <v>0.83099999999999996</v>
      </c>
      <c r="K38" s="175" t="e">
        <f t="shared" ref="K38:K64" si="12">+C38/G38</f>
        <v>#DIV/0!</v>
      </c>
      <c r="L38" s="174" t="e">
        <f t="shared" ref="L38:L64" si="13">+J38-K38</f>
        <v>#DIV/0!</v>
      </c>
    </row>
    <row r="39" spans="1:12" x14ac:dyDescent="0.4">
      <c r="A39" s="49" t="s">
        <v>128</v>
      </c>
      <c r="B39" s="422">
        <v>311</v>
      </c>
      <c r="C39" s="422">
        <v>287</v>
      </c>
      <c r="D39" s="177">
        <f t="shared" si="7"/>
        <v>1.0836236933797909</v>
      </c>
      <c r="E39" s="162">
        <f t="shared" si="8"/>
        <v>24</v>
      </c>
      <c r="F39" s="422">
        <v>390</v>
      </c>
      <c r="G39" s="422"/>
      <c r="H39" s="177" t="e">
        <f t="shared" si="9"/>
        <v>#DIV/0!</v>
      </c>
      <c r="I39" s="162">
        <f t="shared" si="10"/>
        <v>390</v>
      </c>
      <c r="J39" s="177">
        <f t="shared" si="11"/>
        <v>0.79743589743589749</v>
      </c>
      <c r="K39" s="177" t="e">
        <f t="shared" si="12"/>
        <v>#DIV/0!</v>
      </c>
      <c r="L39" s="182" t="e">
        <f t="shared" si="13"/>
        <v>#DIV/0!</v>
      </c>
    </row>
    <row r="40" spans="1:12" s="80" customFormat="1" x14ac:dyDescent="0.4">
      <c r="A40" s="136" t="s">
        <v>87</v>
      </c>
      <c r="B40" s="415">
        <f>B41+B60</f>
        <v>113894</v>
      </c>
      <c r="C40" s="415">
        <f>C41+C60</f>
        <v>106910</v>
      </c>
      <c r="D40" s="168">
        <f t="shared" si="7"/>
        <v>1.0653259751192592</v>
      </c>
      <c r="E40" s="169">
        <f t="shared" si="8"/>
        <v>6984</v>
      </c>
      <c r="F40" s="415">
        <f>F41+F60</f>
        <v>127205</v>
      </c>
      <c r="G40" s="415">
        <f>G41+G60</f>
        <v>127140</v>
      </c>
      <c r="H40" s="168">
        <f t="shared" si="9"/>
        <v>1.0005112474437627</v>
      </c>
      <c r="I40" s="169">
        <f t="shared" si="10"/>
        <v>65</v>
      </c>
      <c r="J40" s="168">
        <f t="shared" si="11"/>
        <v>0.89535788687551587</v>
      </c>
      <c r="K40" s="168">
        <f t="shared" si="12"/>
        <v>0.8408840648104452</v>
      </c>
      <c r="L40" s="184">
        <f t="shared" si="13"/>
        <v>5.4473822065070676E-2</v>
      </c>
    </row>
    <row r="41" spans="1:12" s="80" customFormat="1" x14ac:dyDescent="0.4">
      <c r="A41" s="160" t="s">
        <v>127</v>
      </c>
      <c r="B41" s="388">
        <f>SUM(B42:B59)</f>
        <v>112738</v>
      </c>
      <c r="C41" s="388">
        <f>SUM(C42:C59)</f>
        <v>105579</v>
      </c>
      <c r="D41" s="168">
        <f t="shared" si="7"/>
        <v>1.0678070449615928</v>
      </c>
      <c r="E41" s="169">
        <f t="shared" si="8"/>
        <v>7159</v>
      </c>
      <c r="F41" s="388">
        <f>SUM(F42:F59)</f>
        <v>125693</v>
      </c>
      <c r="G41" s="388">
        <f>SUM(G42:G59)</f>
        <v>125642</v>
      </c>
      <c r="H41" s="168">
        <f t="shared" si="9"/>
        <v>1.0004059152194329</v>
      </c>
      <c r="I41" s="169">
        <f t="shared" si="10"/>
        <v>51</v>
      </c>
      <c r="J41" s="168">
        <f t="shared" si="11"/>
        <v>0.89693141225048334</v>
      </c>
      <c r="K41" s="168">
        <f t="shared" si="12"/>
        <v>0.84031613632384072</v>
      </c>
      <c r="L41" s="184">
        <f t="shared" si="13"/>
        <v>5.6615275926642616E-2</v>
      </c>
    </row>
    <row r="42" spans="1:12" x14ac:dyDescent="0.4">
      <c r="A42" s="49" t="s">
        <v>86</v>
      </c>
      <c r="B42" s="459">
        <f>'[1]8月動向(1-20)'!B41-'８月(上旬)'!B42</f>
        <v>48365</v>
      </c>
      <c r="C42" s="459">
        <f>'[1]8月動向(1-20)'!C41-'８月(上旬)'!C42</f>
        <v>42782</v>
      </c>
      <c r="D42" s="225">
        <f t="shared" si="7"/>
        <v>1.1304988079098686</v>
      </c>
      <c r="E42" s="161">
        <f t="shared" si="8"/>
        <v>5583</v>
      </c>
      <c r="F42" s="459">
        <f>'[1]8月動向(1-20)'!F41-'８月(上旬)'!F42</f>
        <v>50860</v>
      </c>
      <c r="G42" s="459">
        <f>'[1]8月動向(1-20)'!G41-'８月(上旬)'!G42</f>
        <v>49920</v>
      </c>
      <c r="H42" s="171">
        <f t="shared" si="9"/>
        <v>1.0188301282051282</v>
      </c>
      <c r="I42" s="161">
        <f t="shared" si="10"/>
        <v>940</v>
      </c>
      <c r="J42" s="171">
        <f t="shared" si="11"/>
        <v>0.95094376720408968</v>
      </c>
      <c r="K42" s="171">
        <f t="shared" si="12"/>
        <v>0.85701121794871793</v>
      </c>
      <c r="L42" s="170">
        <f t="shared" si="13"/>
        <v>9.3932549255371756E-2</v>
      </c>
    </row>
    <row r="43" spans="1:12" x14ac:dyDescent="0.4">
      <c r="A43" s="49" t="s">
        <v>126</v>
      </c>
      <c r="B43" s="456">
        <f>'[1]8月動向(1-20)'!B42-'８月(上旬)'!B43</f>
        <v>1877</v>
      </c>
      <c r="C43" s="456">
        <f>'[1]8月動向(1-20)'!C42-'８月(上旬)'!C43</f>
        <v>1598</v>
      </c>
      <c r="D43" s="177">
        <f t="shared" si="7"/>
        <v>1.17459324155194</v>
      </c>
      <c r="E43" s="162">
        <f t="shared" si="8"/>
        <v>279</v>
      </c>
      <c r="F43" s="456">
        <f>'[1]8月動向(1-20)'!F42-'８月(上旬)'!F43</f>
        <v>2700</v>
      </c>
      <c r="G43" s="456">
        <f>'[1]8月動向(1-20)'!G42-'８月(上旬)'!G43</f>
        <v>2697</v>
      </c>
      <c r="H43" s="177">
        <f t="shared" si="9"/>
        <v>1.0011123470522802</v>
      </c>
      <c r="I43" s="162">
        <f t="shared" si="10"/>
        <v>3</v>
      </c>
      <c r="J43" s="177">
        <f t="shared" si="11"/>
        <v>0.69518518518518524</v>
      </c>
      <c r="K43" s="177">
        <f t="shared" si="12"/>
        <v>0.59251019651464587</v>
      </c>
      <c r="L43" s="182">
        <f t="shared" si="13"/>
        <v>0.10267498867053937</v>
      </c>
    </row>
    <row r="44" spans="1:12" x14ac:dyDescent="0.4">
      <c r="A44" s="49" t="s">
        <v>125</v>
      </c>
      <c r="B44" s="456">
        <f>'[1]8月動向(1-20)'!B43-'８月(上旬)'!B44</f>
        <v>6440</v>
      </c>
      <c r="C44" s="456">
        <f>'[1]8月動向(1-20)'!C43-'８月(上旬)'!C44</f>
        <v>7502</v>
      </c>
      <c r="D44" s="177">
        <f t="shared" si="7"/>
        <v>0.85843774993335109</v>
      </c>
      <c r="E44" s="162">
        <f t="shared" si="8"/>
        <v>-1062</v>
      </c>
      <c r="F44" s="456">
        <f>'[1]8月動向(1-20)'!F43-'８月(上旬)'!F44</f>
        <v>6513</v>
      </c>
      <c r="G44" s="456">
        <f>'[1]8月動向(1-20)'!G43-'８月(上旬)'!G44</f>
        <v>7840</v>
      </c>
      <c r="H44" s="317">
        <f t="shared" si="9"/>
        <v>0.83073979591836733</v>
      </c>
      <c r="I44" s="162">
        <f t="shared" si="10"/>
        <v>-1327</v>
      </c>
      <c r="J44" s="177">
        <f t="shared" si="11"/>
        <v>0.98879164747428216</v>
      </c>
      <c r="K44" s="177">
        <f t="shared" si="12"/>
        <v>0.95688775510204083</v>
      </c>
      <c r="L44" s="182">
        <f t="shared" si="13"/>
        <v>3.1903892372241338E-2</v>
      </c>
    </row>
    <row r="45" spans="1:12" x14ac:dyDescent="0.4">
      <c r="A45" s="61" t="s">
        <v>124</v>
      </c>
      <c r="B45" s="456">
        <f>'[1]8月動向(1-20)'!B44-'８月(上旬)'!B45</f>
        <v>12504</v>
      </c>
      <c r="C45" s="456">
        <f>'[1]8月動向(1-20)'!C44-'８月(上旬)'!C45</f>
        <v>10585</v>
      </c>
      <c r="D45" s="316">
        <f t="shared" si="7"/>
        <v>1.181294284364667</v>
      </c>
      <c r="E45" s="187">
        <f t="shared" si="8"/>
        <v>1919</v>
      </c>
      <c r="F45" s="456">
        <f>'[1]8月動向(1-20)'!F44-'８月(上旬)'!F45</f>
        <v>13254</v>
      </c>
      <c r="G45" s="456">
        <f>'[1]8月動向(1-20)'!G44-'８月(上旬)'!G45</f>
        <v>11260</v>
      </c>
      <c r="H45" s="317">
        <f t="shared" si="9"/>
        <v>1.1770870337477797</v>
      </c>
      <c r="I45" s="162">
        <f t="shared" si="10"/>
        <v>1994</v>
      </c>
      <c r="J45" s="177">
        <f t="shared" si="11"/>
        <v>0.94341330918967858</v>
      </c>
      <c r="K45" s="177">
        <f t="shared" si="12"/>
        <v>0.9400532859680284</v>
      </c>
      <c r="L45" s="182">
        <f t="shared" si="13"/>
        <v>3.360023221650188E-3</v>
      </c>
    </row>
    <row r="46" spans="1:12" x14ac:dyDescent="0.4">
      <c r="A46" s="61" t="s">
        <v>123</v>
      </c>
      <c r="B46" s="456">
        <f>'[1]8月動向(1-20)'!B45-'８月(上旬)'!B46</f>
        <v>6192</v>
      </c>
      <c r="C46" s="456">
        <f>'[1]8月動向(1-20)'!C45-'８月(上旬)'!C46</f>
        <v>6209</v>
      </c>
      <c r="D46" s="316">
        <f t="shared" si="7"/>
        <v>0.99726203897568044</v>
      </c>
      <c r="E46" s="187">
        <f t="shared" si="8"/>
        <v>-17</v>
      </c>
      <c r="F46" s="456">
        <f>'[1]8月動向(1-20)'!F45-'８月(上旬)'!F46</f>
        <v>7060</v>
      </c>
      <c r="G46" s="456">
        <f>'[1]8月動向(1-20)'!G45-'８月(上旬)'!G46</f>
        <v>7060</v>
      </c>
      <c r="H46" s="317">
        <f t="shared" si="9"/>
        <v>1</v>
      </c>
      <c r="I46" s="162">
        <f t="shared" si="10"/>
        <v>0</v>
      </c>
      <c r="J46" s="177">
        <f t="shared" si="11"/>
        <v>0.87705382436260626</v>
      </c>
      <c r="K46" s="177">
        <f t="shared" si="12"/>
        <v>0.87946175637393764</v>
      </c>
      <c r="L46" s="182">
        <f t="shared" si="13"/>
        <v>-2.4079320113313818E-3</v>
      </c>
    </row>
    <row r="47" spans="1:12" x14ac:dyDescent="0.4">
      <c r="A47" s="49" t="s">
        <v>84</v>
      </c>
      <c r="B47" s="456">
        <f>'[1]8月動向(1-20)'!B46-'８月(上旬)'!B47</f>
        <v>14097</v>
      </c>
      <c r="C47" s="456">
        <f>'[1]8月動向(1-20)'!C46-'８月(上旬)'!C47</f>
        <v>13007</v>
      </c>
      <c r="D47" s="316">
        <f t="shared" si="7"/>
        <v>1.0838010302144998</v>
      </c>
      <c r="E47" s="187">
        <f t="shared" si="8"/>
        <v>1090</v>
      </c>
      <c r="F47" s="456">
        <f>'[1]8月動向(1-20)'!F46-'８月(上旬)'!F47</f>
        <v>19890</v>
      </c>
      <c r="G47" s="456">
        <f>'[1]8月動向(1-20)'!G46-'８月(上旬)'!G47</f>
        <v>17597</v>
      </c>
      <c r="H47" s="317">
        <f t="shared" si="9"/>
        <v>1.1303063022106041</v>
      </c>
      <c r="I47" s="162">
        <f t="shared" si="10"/>
        <v>2293</v>
      </c>
      <c r="J47" s="177">
        <f t="shared" si="11"/>
        <v>0.70874811463046761</v>
      </c>
      <c r="K47" s="177">
        <f t="shared" si="12"/>
        <v>0.73916008410524525</v>
      </c>
      <c r="L47" s="182">
        <f t="shared" si="13"/>
        <v>-3.0411969474777645E-2</v>
      </c>
    </row>
    <row r="48" spans="1:12" x14ac:dyDescent="0.4">
      <c r="A48" s="49" t="s">
        <v>85</v>
      </c>
      <c r="B48" s="456">
        <f>'[1]8月動向(1-20)'!B47-'８月(上旬)'!B48</f>
        <v>8419</v>
      </c>
      <c r="C48" s="456">
        <f>'[1]8月動向(1-20)'!C47-'８月(上旬)'!C48</f>
        <v>8418</v>
      </c>
      <c r="D48" s="316">
        <f t="shared" si="7"/>
        <v>1.0001187930624851</v>
      </c>
      <c r="E48" s="161">
        <f t="shared" si="8"/>
        <v>1</v>
      </c>
      <c r="F48" s="456">
        <f>'[1]8月動向(1-20)'!F47-'８月(上旬)'!F48</f>
        <v>9040</v>
      </c>
      <c r="G48" s="456">
        <f>'[1]8月動向(1-20)'!G47-'８月(上旬)'!G48</f>
        <v>9740</v>
      </c>
      <c r="H48" s="317">
        <f t="shared" si="9"/>
        <v>0.92813141683778233</v>
      </c>
      <c r="I48" s="162">
        <f t="shared" si="10"/>
        <v>-700</v>
      </c>
      <c r="J48" s="177">
        <f t="shared" si="11"/>
        <v>0.93130530973451331</v>
      </c>
      <c r="K48" s="177">
        <f t="shared" si="12"/>
        <v>0.86427104722792603</v>
      </c>
      <c r="L48" s="182">
        <f t="shared" si="13"/>
        <v>6.7034262506587283E-2</v>
      </c>
    </row>
    <row r="49" spans="1:12" x14ac:dyDescent="0.4">
      <c r="A49" s="49" t="s">
        <v>83</v>
      </c>
      <c r="B49" s="456">
        <f>'[1]8月動向(1-20)'!B48-'８月(上旬)'!B49</f>
        <v>1209</v>
      </c>
      <c r="C49" s="456">
        <f>'[1]8月動向(1-20)'!C48-'８月(上旬)'!C49</f>
        <v>2465</v>
      </c>
      <c r="D49" s="316">
        <f t="shared" si="7"/>
        <v>0.49046653144016228</v>
      </c>
      <c r="E49" s="161">
        <f t="shared" si="8"/>
        <v>-1256</v>
      </c>
      <c r="F49" s="456">
        <f>'[1]8月動向(1-20)'!F48-'８月(上旬)'!F49</f>
        <v>1260</v>
      </c>
      <c r="G49" s="456">
        <f>'[1]8月動向(1-20)'!G48-'８月(上旬)'!G49</f>
        <v>2700</v>
      </c>
      <c r="H49" s="315">
        <f t="shared" si="9"/>
        <v>0.46666666666666667</v>
      </c>
      <c r="I49" s="162">
        <f t="shared" si="10"/>
        <v>-1440</v>
      </c>
      <c r="J49" s="177">
        <f t="shared" si="11"/>
        <v>0.95952380952380956</v>
      </c>
      <c r="K49" s="177">
        <f t="shared" si="12"/>
        <v>0.91296296296296298</v>
      </c>
      <c r="L49" s="182">
        <f t="shared" si="13"/>
        <v>4.656084656084658E-2</v>
      </c>
    </row>
    <row r="50" spans="1:12" x14ac:dyDescent="0.4">
      <c r="A50" s="49" t="s">
        <v>122</v>
      </c>
      <c r="B50" s="456">
        <f>'[1]8月動向(1-20)'!B49-'８月(上旬)'!B50</f>
        <v>0</v>
      </c>
      <c r="C50" s="456">
        <f>'[1]8月動向(1-20)'!C49-'８月(上旬)'!C50</f>
        <v>0</v>
      </c>
      <c r="D50" s="316" t="e">
        <f t="shared" si="7"/>
        <v>#DIV/0!</v>
      </c>
      <c r="E50" s="161">
        <f t="shared" si="8"/>
        <v>0</v>
      </c>
      <c r="F50" s="456">
        <f>'[1]8月動向(1-20)'!F49-'８月(上旬)'!F50</f>
        <v>0</v>
      </c>
      <c r="G50" s="456">
        <f>'[1]8月動向(1-20)'!G49-'８月(上旬)'!G50</f>
        <v>0</v>
      </c>
      <c r="H50" s="318" t="e">
        <f t="shared" si="9"/>
        <v>#DIV/0!</v>
      </c>
      <c r="I50" s="162">
        <f t="shared" si="10"/>
        <v>0</v>
      </c>
      <c r="J50" s="177" t="e">
        <f t="shared" si="11"/>
        <v>#DIV/0!</v>
      </c>
      <c r="K50" s="177" t="e">
        <f t="shared" si="12"/>
        <v>#DIV/0!</v>
      </c>
      <c r="L50" s="182" t="e">
        <f t="shared" si="13"/>
        <v>#DIV/0!</v>
      </c>
    </row>
    <row r="51" spans="1:12" x14ac:dyDescent="0.4">
      <c r="A51" s="49" t="s">
        <v>121</v>
      </c>
      <c r="B51" s="456">
        <f>'[1]8月動向(1-20)'!B50-'８月(上旬)'!B51</f>
        <v>1149</v>
      </c>
      <c r="C51" s="456">
        <f>'[1]8月動向(1-20)'!C50-'８月(上旬)'!C51</f>
        <v>1064</v>
      </c>
      <c r="D51" s="316">
        <f t="shared" si="7"/>
        <v>1.0798872180451127</v>
      </c>
      <c r="E51" s="161">
        <f t="shared" si="8"/>
        <v>85</v>
      </c>
      <c r="F51" s="456">
        <f>'[1]8月動向(1-20)'!F50-'８月(上旬)'!F51</f>
        <v>1200</v>
      </c>
      <c r="G51" s="456">
        <f>'[1]8月動向(1-20)'!G50-'８月(上旬)'!G51</f>
        <v>1200</v>
      </c>
      <c r="H51" s="315">
        <f t="shared" si="9"/>
        <v>1</v>
      </c>
      <c r="I51" s="162">
        <f t="shared" si="10"/>
        <v>0</v>
      </c>
      <c r="J51" s="177">
        <f t="shared" si="11"/>
        <v>0.95750000000000002</v>
      </c>
      <c r="K51" s="177">
        <f t="shared" si="12"/>
        <v>0.88666666666666671</v>
      </c>
      <c r="L51" s="182">
        <f t="shared" si="13"/>
        <v>7.0833333333333304E-2</v>
      </c>
    </row>
    <row r="52" spans="1:12" x14ac:dyDescent="0.4">
      <c r="A52" s="49" t="s">
        <v>82</v>
      </c>
      <c r="B52" s="456">
        <f>'[1]8月動向(1-20)'!B51-'８月(上旬)'!B52</f>
        <v>2649</v>
      </c>
      <c r="C52" s="456">
        <f>'[1]8月動向(1-20)'!C51-'８月(上旬)'!C52</f>
        <v>3306</v>
      </c>
      <c r="D52" s="316">
        <f t="shared" si="7"/>
        <v>0.80127041742286753</v>
      </c>
      <c r="E52" s="161">
        <f t="shared" si="8"/>
        <v>-657</v>
      </c>
      <c r="F52" s="456">
        <f>'[1]8月動向(1-20)'!F51-'８月(上旬)'!F52</f>
        <v>2700</v>
      </c>
      <c r="G52" s="456">
        <f>'[1]8月動向(1-20)'!G51-'８月(上旬)'!G52</f>
        <v>4360</v>
      </c>
      <c r="H52" s="317">
        <f t="shared" si="9"/>
        <v>0.61926605504587151</v>
      </c>
      <c r="I52" s="162">
        <f t="shared" si="10"/>
        <v>-1660</v>
      </c>
      <c r="J52" s="177">
        <f t="shared" si="11"/>
        <v>0.98111111111111116</v>
      </c>
      <c r="K52" s="177">
        <f t="shared" si="12"/>
        <v>0.75825688073394493</v>
      </c>
      <c r="L52" s="182">
        <f t="shared" si="13"/>
        <v>0.22285423037716623</v>
      </c>
    </row>
    <row r="53" spans="1:12" x14ac:dyDescent="0.4">
      <c r="A53" s="61" t="s">
        <v>80</v>
      </c>
      <c r="B53" s="456">
        <f>'[1]8月動向(1-20)'!B52-'８月(上旬)'!B53</f>
        <v>1120</v>
      </c>
      <c r="C53" s="456">
        <f>'[1]8月動向(1-20)'!C52-'８月(上旬)'!C53</f>
        <v>966</v>
      </c>
      <c r="D53" s="316">
        <f t="shared" si="7"/>
        <v>1.1594202898550725</v>
      </c>
      <c r="E53" s="161">
        <f t="shared" si="8"/>
        <v>154</v>
      </c>
      <c r="F53" s="456">
        <f>'[1]8月動向(1-20)'!F52-'８月(上旬)'!F53</f>
        <v>1197</v>
      </c>
      <c r="G53" s="456">
        <f>'[1]8月動向(1-20)'!G52-'８月(上旬)'!G53</f>
        <v>1196</v>
      </c>
      <c r="H53" s="317">
        <f t="shared" si="9"/>
        <v>1.0008361204013378</v>
      </c>
      <c r="I53" s="162">
        <f t="shared" si="10"/>
        <v>1</v>
      </c>
      <c r="J53" s="177">
        <f t="shared" si="11"/>
        <v>0.93567251461988299</v>
      </c>
      <c r="K53" s="171">
        <f t="shared" si="12"/>
        <v>0.80769230769230771</v>
      </c>
      <c r="L53" s="170">
        <f t="shared" si="13"/>
        <v>0.12798020692757528</v>
      </c>
    </row>
    <row r="54" spans="1:12" x14ac:dyDescent="0.4">
      <c r="A54" s="49" t="s">
        <v>81</v>
      </c>
      <c r="B54" s="456">
        <f>'[1]8月動向(1-20)'!B53-'８月(上旬)'!B54</f>
        <v>2498</v>
      </c>
      <c r="C54" s="456">
        <f>'[1]8月動向(1-20)'!C53-'８月(上旬)'!C54</f>
        <v>2149</v>
      </c>
      <c r="D54" s="316">
        <f t="shared" si="7"/>
        <v>1.1624011167985109</v>
      </c>
      <c r="E54" s="162">
        <f t="shared" si="8"/>
        <v>349</v>
      </c>
      <c r="F54" s="456">
        <f>'[1]8月動向(1-20)'!F53-'８月(上旬)'!F54</f>
        <v>2700</v>
      </c>
      <c r="G54" s="456">
        <f>'[1]8月動向(1-20)'!G53-'８月(上旬)'!G54</f>
        <v>2700</v>
      </c>
      <c r="H54" s="315">
        <f t="shared" si="9"/>
        <v>1</v>
      </c>
      <c r="I54" s="162">
        <f t="shared" si="10"/>
        <v>0</v>
      </c>
      <c r="J54" s="177">
        <f t="shared" si="11"/>
        <v>0.92518518518518522</v>
      </c>
      <c r="K54" s="177">
        <f t="shared" si="12"/>
        <v>0.79592592592592593</v>
      </c>
      <c r="L54" s="182">
        <f t="shared" si="13"/>
        <v>0.1292592592592593</v>
      </c>
    </row>
    <row r="55" spans="1:12" x14ac:dyDescent="0.4">
      <c r="A55" s="49" t="s">
        <v>77</v>
      </c>
      <c r="B55" s="456">
        <f>'[1]8月動向(1-20)'!B54-'８月(上旬)'!B55</f>
        <v>2967</v>
      </c>
      <c r="C55" s="456">
        <f>'[1]8月動向(1-20)'!C54-'８月(上旬)'!C55</f>
        <v>2455</v>
      </c>
      <c r="D55" s="316">
        <f t="shared" si="7"/>
        <v>1.2085539714867617</v>
      </c>
      <c r="E55" s="162">
        <f t="shared" si="8"/>
        <v>512</v>
      </c>
      <c r="F55" s="456">
        <f>'[1]8月動向(1-20)'!F54-'８月(上旬)'!F55</f>
        <v>3726</v>
      </c>
      <c r="G55" s="456">
        <f>'[1]8月動向(1-20)'!G54-'８月(上旬)'!G55</f>
        <v>3656</v>
      </c>
      <c r="H55" s="315">
        <f t="shared" si="9"/>
        <v>1.0191466083150984</v>
      </c>
      <c r="I55" s="162">
        <f t="shared" si="10"/>
        <v>70</v>
      </c>
      <c r="J55" s="177">
        <f t="shared" si="11"/>
        <v>0.79629629629629628</v>
      </c>
      <c r="K55" s="177">
        <f t="shared" si="12"/>
        <v>0.67149890590809624</v>
      </c>
      <c r="L55" s="182">
        <f t="shared" si="13"/>
        <v>0.12479739038820004</v>
      </c>
    </row>
    <row r="56" spans="1:12" x14ac:dyDescent="0.4">
      <c r="A56" s="49" t="s">
        <v>79</v>
      </c>
      <c r="B56" s="456">
        <f>'[1]8月動向(1-20)'!B55-'８月(上旬)'!B56</f>
        <v>940</v>
      </c>
      <c r="C56" s="456">
        <f>'[1]8月動向(1-20)'!C55-'８月(上旬)'!C56</f>
        <v>805</v>
      </c>
      <c r="D56" s="175">
        <f t="shared" si="7"/>
        <v>1.1677018633540373</v>
      </c>
      <c r="E56" s="162">
        <f t="shared" si="8"/>
        <v>135</v>
      </c>
      <c r="F56" s="456">
        <f>'[1]8月動向(1-20)'!F55-'８月(上旬)'!F56</f>
        <v>1200</v>
      </c>
      <c r="G56" s="456">
        <f>'[1]8月動向(1-20)'!G55-'８月(上旬)'!G56</f>
        <v>1198</v>
      </c>
      <c r="H56" s="177">
        <f t="shared" si="9"/>
        <v>1.001669449081803</v>
      </c>
      <c r="I56" s="162">
        <f t="shared" si="10"/>
        <v>2</v>
      </c>
      <c r="J56" s="177">
        <f t="shared" si="11"/>
        <v>0.78333333333333333</v>
      </c>
      <c r="K56" s="177">
        <f t="shared" si="12"/>
        <v>0.67195325542570949</v>
      </c>
      <c r="L56" s="182">
        <f t="shared" si="13"/>
        <v>0.11138007790762383</v>
      </c>
    </row>
    <row r="57" spans="1:12" x14ac:dyDescent="0.4">
      <c r="A57" s="49" t="s">
        <v>78</v>
      </c>
      <c r="B57" s="456">
        <f>'[1]8月動向(1-20)'!B56-'８月(上旬)'!B57</f>
        <v>1156</v>
      </c>
      <c r="C57" s="456">
        <f>'[1]8月動向(1-20)'!C56-'８月(上旬)'!C57</f>
        <v>1068</v>
      </c>
      <c r="D57" s="175">
        <f t="shared" si="7"/>
        <v>1.0823970037453183</v>
      </c>
      <c r="E57" s="162">
        <f t="shared" si="8"/>
        <v>88</v>
      </c>
      <c r="F57" s="456">
        <f>'[1]8月動向(1-20)'!F56-'８月(上旬)'!F57</f>
        <v>1193</v>
      </c>
      <c r="G57" s="456">
        <f>'[1]8月動向(1-20)'!G56-'８月(上旬)'!G57</f>
        <v>1195</v>
      </c>
      <c r="H57" s="177">
        <f t="shared" si="9"/>
        <v>0.99832635983263596</v>
      </c>
      <c r="I57" s="162">
        <f t="shared" si="10"/>
        <v>-2</v>
      </c>
      <c r="J57" s="177">
        <f t="shared" si="11"/>
        <v>0.9689857502095558</v>
      </c>
      <c r="K57" s="177">
        <f t="shared" si="12"/>
        <v>0.89372384937238492</v>
      </c>
      <c r="L57" s="182">
        <f t="shared" si="13"/>
        <v>7.5261900837170881E-2</v>
      </c>
    </row>
    <row r="58" spans="1:12" x14ac:dyDescent="0.4">
      <c r="A58" s="55" t="s">
        <v>120</v>
      </c>
      <c r="B58" s="455">
        <f>'[1]8月動向(1-20)'!B57-'８月(上旬)'!B58</f>
        <v>1156</v>
      </c>
      <c r="C58" s="456">
        <f>'[1]8月動向(1-20)'!C57-'８月(上旬)'!C58</f>
        <v>1200</v>
      </c>
      <c r="D58" s="179">
        <f t="shared" si="7"/>
        <v>0.96333333333333337</v>
      </c>
      <c r="E58" s="161">
        <f t="shared" si="8"/>
        <v>-44</v>
      </c>
      <c r="F58" s="455">
        <f>'[1]8月動向(1-20)'!F57-'８月(上旬)'!F58</f>
        <v>1200</v>
      </c>
      <c r="G58" s="456">
        <f>'[1]8月動向(1-20)'!G57-'８月(上旬)'!G58</f>
        <v>1323</v>
      </c>
      <c r="H58" s="171">
        <f t="shared" si="9"/>
        <v>0.90702947845804993</v>
      </c>
      <c r="I58" s="161">
        <f t="shared" si="10"/>
        <v>-123</v>
      </c>
      <c r="J58" s="171">
        <f t="shared" si="11"/>
        <v>0.96333333333333337</v>
      </c>
      <c r="K58" s="171">
        <f t="shared" si="12"/>
        <v>0.90702947845804993</v>
      </c>
      <c r="L58" s="170">
        <f t="shared" si="13"/>
        <v>5.6303854875283443E-2</v>
      </c>
    </row>
    <row r="59" spans="1:12" x14ac:dyDescent="0.4">
      <c r="A59" s="42" t="s">
        <v>119</v>
      </c>
      <c r="B59" s="454">
        <f>'[1]8月動向(1-20)'!B58-'８月(上旬)'!B59</f>
        <v>0</v>
      </c>
      <c r="C59" s="456">
        <f>'[1]8月動向(1-20)'!C58-'８月(上旬)'!C59</f>
        <v>0</v>
      </c>
      <c r="D59" s="194" t="e">
        <f t="shared" si="7"/>
        <v>#DIV/0!</v>
      </c>
      <c r="E59" s="137">
        <f t="shared" si="8"/>
        <v>0</v>
      </c>
      <c r="F59" s="454">
        <f>'[1]8月動向(1-20)'!F58-'８月(上旬)'!F59</f>
        <v>0</v>
      </c>
      <c r="G59" s="456">
        <f>'[1]8月動向(1-20)'!G58-'８月(上旬)'!G59</f>
        <v>0</v>
      </c>
      <c r="H59" s="194" t="e">
        <f t="shared" si="9"/>
        <v>#DIV/0!</v>
      </c>
      <c r="I59" s="137">
        <f t="shared" si="10"/>
        <v>0</v>
      </c>
      <c r="J59" s="194" t="e">
        <f t="shared" si="11"/>
        <v>#DIV/0!</v>
      </c>
      <c r="K59" s="194" t="e">
        <f t="shared" si="12"/>
        <v>#DIV/0!</v>
      </c>
      <c r="L59" s="193" t="e">
        <f t="shared" si="13"/>
        <v>#DIV/0!</v>
      </c>
    </row>
    <row r="60" spans="1:12" x14ac:dyDescent="0.4">
      <c r="A60" s="160" t="s">
        <v>118</v>
      </c>
      <c r="B60" s="397">
        <f>SUM(B61:B64)</f>
        <v>1156</v>
      </c>
      <c r="C60" s="397">
        <f>SUM(C61:C64)</f>
        <v>1331</v>
      </c>
      <c r="D60" s="181">
        <f t="shared" si="7"/>
        <v>0.86851990984222394</v>
      </c>
      <c r="E60" s="166">
        <f t="shared" si="8"/>
        <v>-175</v>
      </c>
      <c r="F60" s="397">
        <f>SUM(F61:F64)</f>
        <v>1512</v>
      </c>
      <c r="G60" s="397">
        <f>SUM(G61:G64)</f>
        <v>1498</v>
      </c>
      <c r="H60" s="181">
        <f t="shared" si="9"/>
        <v>1.0093457943925233</v>
      </c>
      <c r="I60" s="166">
        <f t="shared" si="10"/>
        <v>14</v>
      </c>
      <c r="J60" s="181">
        <f t="shared" si="11"/>
        <v>0.76455026455026454</v>
      </c>
      <c r="K60" s="181">
        <f t="shared" si="12"/>
        <v>0.88851802403204272</v>
      </c>
      <c r="L60" s="180">
        <f t="shared" si="13"/>
        <v>-0.12396775948177818</v>
      </c>
    </row>
    <row r="61" spans="1:12" x14ac:dyDescent="0.4">
      <c r="A61" s="55" t="s">
        <v>76</v>
      </c>
      <c r="B61" s="402">
        <v>271</v>
      </c>
      <c r="C61" s="402">
        <v>276</v>
      </c>
      <c r="D61" s="179">
        <f t="shared" si="7"/>
        <v>0.98188405797101452</v>
      </c>
      <c r="E61" s="178">
        <f t="shared" si="8"/>
        <v>-5</v>
      </c>
      <c r="F61" s="402">
        <v>307</v>
      </c>
      <c r="G61" s="402">
        <v>305</v>
      </c>
      <c r="H61" s="179">
        <f t="shared" si="9"/>
        <v>1.0065573770491802</v>
      </c>
      <c r="I61" s="178">
        <f t="shared" si="10"/>
        <v>2</v>
      </c>
      <c r="J61" s="179">
        <f t="shared" si="11"/>
        <v>0.88273615635179148</v>
      </c>
      <c r="K61" s="179">
        <f t="shared" si="12"/>
        <v>0.90491803278688521</v>
      </c>
      <c r="L61" s="233">
        <f t="shared" si="13"/>
        <v>-2.2181876435093728E-2</v>
      </c>
    </row>
    <row r="62" spans="1:12" x14ac:dyDescent="0.4">
      <c r="A62" s="49" t="s">
        <v>117</v>
      </c>
      <c r="B62" s="405">
        <v>255</v>
      </c>
      <c r="C62" s="405">
        <v>284</v>
      </c>
      <c r="D62" s="177">
        <f t="shared" si="7"/>
        <v>0.897887323943662</v>
      </c>
      <c r="E62" s="162">
        <f t="shared" si="8"/>
        <v>-29</v>
      </c>
      <c r="F62" s="405">
        <v>303</v>
      </c>
      <c r="G62" s="405">
        <v>304</v>
      </c>
      <c r="H62" s="177">
        <f t="shared" si="9"/>
        <v>0.99671052631578949</v>
      </c>
      <c r="I62" s="162">
        <f t="shared" si="10"/>
        <v>-1</v>
      </c>
      <c r="J62" s="177">
        <f t="shared" si="11"/>
        <v>0.84158415841584155</v>
      </c>
      <c r="K62" s="177">
        <f t="shared" si="12"/>
        <v>0.93421052631578949</v>
      </c>
      <c r="L62" s="182">
        <f t="shared" si="13"/>
        <v>-9.2626367899947937E-2</v>
      </c>
    </row>
    <row r="63" spans="1:12" x14ac:dyDescent="0.4">
      <c r="A63" s="48" t="s">
        <v>116</v>
      </c>
      <c r="B63" s="402">
        <v>190</v>
      </c>
      <c r="C63" s="402">
        <v>246</v>
      </c>
      <c r="D63" s="177">
        <f t="shared" si="7"/>
        <v>0.77235772357723576</v>
      </c>
      <c r="E63" s="162">
        <f t="shared" si="8"/>
        <v>-56</v>
      </c>
      <c r="F63" s="405">
        <v>300</v>
      </c>
      <c r="G63" s="405">
        <v>302</v>
      </c>
      <c r="H63" s="177">
        <f t="shared" si="9"/>
        <v>0.99337748344370858</v>
      </c>
      <c r="I63" s="162">
        <f t="shared" si="10"/>
        <v>-2</v>
      </c>
      <c r="J63" s="177">
        <f t="shared" si="11"/>
        <v>0.6333333333333333</v>
      </c>
      <c r="K63" s="177">
        <f t="shared" si="12"/>
        <v>0.81456953642384111</v>
      </c>
      <c r="L63" s="182">
        <f t="shared" si="13"/>
        <v>-0.18123620309050781</v>
      </c>
    </row>
    <row r="64" spans="1:12" x14ac:dyDescent="0.4">
      <c r="A64" s="42" t="s">
        <v>115</v>
      </c>
      <c r="B64" s="399">
        <v>440</v>
      </c>
      <c r="C64" s="399">
        <v>525</v>
      </c>
      <c r="D64" s="194">
        <f t="shared" si="7"/>
        <v>0.83809523809523812</v>
      </c>
      <c r="E64" s="137">
        <f t="shared" si="8"/>
        <v>-85</v>
      </c>
      <c r="F64" s="399">
        <v>602</v>
      </c>
      <c r="G64" s="399">
        <v>587</v>
      </c>
      <c r="H64" s="194">
        <f t="shared" si="9"/>
        <v>1.0255536626916524</v>
      </c>
      <c r="I64" s="137">
        <f t="shared" si="10"/>
        <v>15</v>
      </c>
      <c r="J64" s="194">
        <f t="shared" si="11"/>
        <v>0.73089700996677742</v>
      </c>
      <c r="K64" s="194">
        <f t="shared" si="12"/>
        <v>0.89437819420783649</v>
      </c>
      <c r="L64" s="193">
        <f t="shared" si="13"/>
        <v>-0.16348118424105906</v>
      </c>
    </row>
    <row r="65" spans="1:12" x14ac:dyDescent="0.4">
      <c r="A65" s="136" t="s">
        <v>98</v>
      </c>
      <c r="B65" s="453"/>
      <c r="C65" s="453"/>
      <c r="D65" s="308"/>
      <c r="E65" s="309"/>
      <c r="F65" s="453"/>
      <c r="G65" s="453"/>
      <c r="H65" s="308"/>
      <c r="I65" s="309"/>
      <c r="J65" s="308"/>
      <c r="K65" s="308"/>
      <c r="L65" s="307"/>
    </row>
    <row r="66" spans="1:12" x14ac:dyDescent="0.4">
      <c r="A66" s="214" t="s">
        <v>114</v>
      </c>
      <c r="B66" s="445"/>
      <c r="C66" s="444"/>
      <c r="D66" s="285"/>
      <c r="E66" s="284"/>
      <c r="F66" s="445"/>
      <c r="G66" s="444"/>
      <c r="H66" s="285"/>
      <c r="I66" s="284"/>
      <c r="J66" s="283"/>
      <c r="K66" s="283"/>
      <c r="L66" s="282"/>
    </row>
    <row r="67" spans="1:12" x14ac:dyDescent="0.4">
      <c r="A67" s="55" t="s">
        <v>159</v>
      </c>
      <c r="B67" s="452"/>
      <c r="C67" s="451"/>
      <c r="D67" s="304"/>
      <c r="E67" s="303"/>
      <c r="F67" s="452"/>
      <c r="G67" s="451"/>
      <c r="H67" s="304"/>
      <c r="I67" s="303"/>
      <c r="J67" s="302"/>
      <c r="K67" s="302"/>
      <c r="L67" s="301"/>
    </row>
    <row r="68" spans="1:12" x14ac:dyDescent="0.4">
      <c r="A68" s="61" t="s">
        <v>97</v>
      </c>
      <c r="B68" s="450"/>
      <c r="C68" s="449"/>
      <c r="D68" s="298"/>
      <c r="E68" s="297"/>
      <c r="F68" s="450"/>
      <c r="G68" s="449"/>
      <c r="H68" s="298"/>
      <c r="I68" s="297"/>
      <c r="J68" s="296"/>
      <c r="K68" s="296"/>
      <c r="L68" s="295"/>
    </row>
    <row r="69" spans="1:12" x14ac:dyDescent="0.4">
      <c r="A69" s="61" t="s">
        <v>112</v>
      </c>
      <c r="B69" s="450"/>
      <c r="C69" s="449"/>
      <c r="D69" s="298"/>
      <c r="E69" s="297"/>
      <c r="F69" s="450"/>
      <c r="G69" s="449"/>
      <c r="H69" s="298"/>
      <c r="I69" s="297"/>
      <c r="J69" s="296"/>
      <c r="K69" s="296"/>
      <c r="L69" s="295"/>
    </row>
    <row r="70" spans="1:12" x14ac:dyDescent="0.4">
      <c r="A70" s="42" t="s">
        <v>96</v>
      </c>
      <c r="B70" s="448"/>
      <c r="C70" s="447"/>
      <c r="D70" s="298"/>
      <c r="E70" s="297"/>
      <c r="F70" s="448"/>
      <c r="G70" s="447"/>
      <c r="H70" s="298"/>
      <c r="I70" s="297">
        <f>+F70-G70</f>
        <v>0</v>
      </c>
      <c r="J70" s="296"/>
      <c r="K70" s="296"/>
      <c r="L70" s="295"/>
    </row>
    <row r="71" spans="1:12" x14ac:dyDescent="0.4">
      <c r="A71" s="136" t="s">
        <v>111</v>
      </c>
      <c r="B71" s="445"/>
      <c r="C71" s="444"/>
      <c r="D71" s="285"/>
      <c r="E71" s="284"/>
      <c r="F71" s="445"/>
      <c r="G71" s="444"/>
      <c r="H71" s="285"/>
      <c r="I71" s="284"/>
      <c r="J71" s="283"/>
      <c r="K71" s="283"/>
      <c r="L71" s="282"/>
    </row>
    <row r="72" spans="1:12" x14ac:dyDescent="0.4">
      <c r="A72" s="214" t="s">
        <v>110</v>
      </c>
      <c r="B72" s="446"/>
      <c r="C72" s="444"/>
      <c r="D72" s="285"/>
      <c r="E72" s="284"/>
      <c r="F72" s="445"/>
      <c r="G72" s="444"/>
      <c r="H72" s="285"/>
      <c r="I72" s="284"/>
      <c r="J72" s="283"/>
      <c r="K72" s="283"/>
      <c r="L72" s="282"/>
    </row>
    <row r="73" spans="1:12" x14ac:dyDescent="0.4">
      <c r="A73" s="33" t="s">
        <v>109</v>
      </c>
      <c r="C73" s="36"/>
      <c r="E73" s="88"/>
      <c r="G73" s="36"/>
      <c r="I73" s="88"/>
      <c r="K73" s="36"/>
    </row>
    <row r="74" spans="1:12" x14ac:dyDescent="0.4">
      <c r="A74" s="35" t="s">
        <v>108</v>
      </c>
      <c r="C74" s="36"/>
      <c r="E74" s="88"/>
      <c r="G74" s="36"/>
      <c r="I74" s="88"/>
      <c r="K74" s="36"/>
    </row>
    <row r="75" spans="1:12" s="33" customFormat="1" x14ac:dyDescent="0.4">
      <c r="A75" s="33" t="s">
        <v>107</v>
      </c>
      <c r="B75" s="34"/>
      <c r="C75" s="34"/>
      <c r="F75" s="34"/>
      <c r="G75" s="34"/>
      <c r="J75" s="34"/>
      <c r="K75" s="34"/>
    </row>
    <row r="76" spans="1:12" x14ac:dyDescent="0.4">
      <c r="A76" s="33" t="s">
        <v>95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2011年8月中旬航空旅客輸送実績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zoomScaleNormal="100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８月(下旬)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0" t="s">
        <v>94</v>
      </c>
      <c r="C2" s="770"/>
      <c r="D2" s="770"/>
      <c r="E2" s="771"/>
      <c r="F2" s="772" t="s">
        <v>155</v>
      </c>
      <c r="G2" s="770"/>
      <c r="H2" s="770"/>
      <c r="I2" s="771"/>
      <c r="J2" s="772" t="s">
        <v>154</v>
      </c>
      <c r="K2" s="770"/>
      <c r="L2" s="771"/>
    </row>
    <row r="3" spans="1:12" x14ac:dyDescent="0.4">
      <c r="A3" s="685"/>
      <c r="B3" s="690"/>
      <c r="C3" s="690"/>
      <c r="D3" s="690"/>
      <c r="E3" s="691"/>
      <c r="F3" s="689"/>
      <c r="G3" s="690"/>
      <c r="H3" s="690"/>
      <c r="I3" s="691"/>
      <c r="J3" s="689"/>
      <c r="K3" s="690"/>
      <c r="L3" s="691"/>
    </row>
    <row r="4" spans="1:12" x14ac:dyDescent="0.4">
      <c r="A4" s="685"/>
      <c r="B4" s="686" t="s">
        <v>221</v>
      </c>
      <c r="C4" s="687" t="s">
        <v>220</v>
      </c>
      <c r="D4" s="692" t="s">
        <v>93</v>
      </c>
      <c r="E4" s="692"/>
      <c r="F4" s="693" t="str">
        <f>+B4</f>
        <v>(11'8/21～31)</v>
      </c>
      <c r="G4" s="693" t="str">
        <f>+C4</f>
        <v>(10'8/21～31)</v>
      </c>
      <c r="H4" s="692" t="s">
        <v>93</v>
      </c>
      <c r="I4" s="692"/>
      <c r="J4" s="693" t="str">
        <f>+B4</f>
        <v>(11'8/21～31)</v>
      </c>
      <c r="K4" s="693" t="str">
        <f>+C4</f>
        <v>(10'8/21～31)</v>
      </c>
      <c r="L4" s="694" t="s">
        <v>91</v>
      </c>
    </row>
    <row r="5" spans="1:12" s="107" customFormat="1" x14ac:dyDescent="0.4">
      <c r="A5" s="685"/>
      <c r="B5" s="686"/>
      <c r="C5" s="688"/>
      <c r="D5" s="248" t="s">
        <v>92</v>
      </c>
      <c r="E5" s="496" t="s">
        <v>91</v>
      </c>
      <c r="F5" s="693"/>
      <c r="G5" s="693"/>
      <c r="H5" s="248" t="s">
        <v>92</v>
      </c>
      <c r="I5" s="248" t="s">
        <v>91</v>
      </c>
      <c r="J5" s="693"/>
      <c r="K5" s="693"/>
      <c r="L5" s="695"/>
    </row>
    <row r="6" spans="1:12" s="80" customFormat="1" x14ac:dyDescent="0.4">
      <c r="A6" s="136" t="s">
        <v>151</v>
      </c>
      <c r="B6" s="389">
        <f>+B7+B40+B65</f>
        <v>204011</v>
      </c>
      <c r="C6" s="388">
        <f>+C7+C40+C65</f>
        <v>214511</v>
      </c>
      <c r="D6" s="168">
        <f t="shared" ref="D6:D37" si="0">+B6/C6</f>
        <v>0.95105146123042639</v>
      </c>
      <c r="E6" s="169">
        <f t="shared" ref="E6:E37" si="1">+B6-C6</f>
        <v>-10500</v>
      </c>
      <c r="F6" s="389">
        <f>+F7+F40+F65</f>
        <v>255976</v>
      </c>
      <c r="G6" s="388">
        <f>+G7+G40+G65</f>
        <v>253600</v>
      </c>
      <c r="H6" s="168">
        <f t="shared" ref="H6:H37" si="2">+F6/G6</f>
        <v>1.0093690851735015</v>
      </c>
      <c r="I6" s="169">
        <f t="shared" ref="I6:I37" si="3">+F6-G6</f>
        <v>2376</v>
      </c>
      <c r="J6" s="168">
        <f t="shared" ref="J6:J16" si="4">+B6/F6</f>
        <v>0.79699268681438884</v>
      </c>
      <c r="K6" s="168">
        <f t="shared" ref="K6:K16" si="5">+C6/G6</f>
        <v>0.84586356466876966</v>
      </c>
      <c r="L6" s="184">
        <f t="shared" ref="L6:L16" si="6">+J6-K6</f>
        <v>-4.8870877854380823E-2</v>
      </c>
    </row>
    <row r="7" spans="1:12" s="80" customFormat="1" x14ac:dyDescent="0.4">
      <c r="A7" s="136" t="s">
        <v>90</v>
      </c>
      <c r="B7" s="490">
        <f>+B8+B18+B37</f>
        <v>91446</v>
      </c>
      <c r="C7" s="388">
        <f>+C8+C18+C37</f>
        <v>105042</v>
      </c>
      <c r="D7" s="168">
        <f t="shared" si="0"/>
        <v>0.87056605929056952</v>
      </c>
      <c r="E7" s="169">
        <f t="shared" si="1"/>
        <v>-13596</v>
      </c>
      <c r="F7" s="389">
        <f>+F8+F18+F37</f>
        <v>114514</v>
      </c>
      <c r="G7" s="388">
        <f>+G8+G18+G37</f>
        <v>122080</v>
      </c>
      <c r="H7" s="168">
        <f t="shared" si="2"/>
        <v>0.93802424639580606</v>
      </c>
      <c r="I7" s="340">
        <f t="shared" si="3"/>
        <v>-7566</v>
      </c>
      <c r="J7" s="168">
        <f t="shared" si="4"/>
        <v>0.79855738163019374</v>
      </c>
      <c r="K7" s="168">
        <f t="shared" si="5"/>
        <v>0.86043577981651376</v>
      </c>
      <c r="L7" s="184">
        <f t="shared" si="6"/>
        <v>-6.1878398186320016E-2</v>
      </c>
    </row>
    <row r="8" spans="1:12" x14ac:dyDescent="0.4">
      <c r="A8" s="160" t="s">
        <v>150</v>
      </c>
      <c r="B8" s="477">
        <f>SUM(B9:B17)</f>
        <v>66958</v>
      </c>
      <c r="C8" s="418">
        <f>SUM(C9:C17)</f>
        <v>90959</v>
      </c>
      <c r="D8" s="181">
        <f t="shared" si="0"/>
        <v>0.73613386250948232</v>
      </c>
      <c r="E8" s="191">
        <f t="shared" si="1"/>
        <v>-24001</v>
      </c>
      <c r="F8" s="419">
        <f>SUM(F9:F17)</f>
        <v>83985</v>
      </c>
      <c r="G8" s="418">
        <f>SUM(G9:G17)</f>
        <v>103172</v>
      </c>
      <c r="H8" s="181">
        <f t="shared" si="2"/>
        <v>0.81402900011631063</v>
      </c>
      <c r="I8" s="191">
        <f t="shared" si="3"/>
        <v>-19187</v>
      </c>
      <c r="J8" s="181">
        <f t="shared" si="4"/>
        <v>0.79726141572899922</v>
      </c>
      <c r="K8" s="181">
        <f t="shared" si="5"/>
        <v>0.88162485945799252</v>
      </c>
      <c r="L8" s="180">
        <f t="shared" si="6"/>
        <v>-8.4363443728993293E-2</v>
      </c>
    </row>
    <row r="9" spans="1:12" x14ac:dyDescent="0.4">
      <c r="A9" s="48" t="s">
        <v>86</v>
      </c>
      <c r="B9" s="492">
        <f>'８月(月間)'!B9-'[1]8月動向(1-20)'!B8</f>
        <v>48454</v>
      </c>
      <c r="C9" s="492">
        <f>'８月(月間)'!C9-'[1]8月動向(1-20)'!C8</f>
        <v>53563</v>
      </c>
      <c r="D9" s="175">
        <f t="shared" si="0"/>
        <v>0.9046169930735769</v>
      </c>
      <c r="E9" s="188">
        <f t="shared" si="1"/>
        <v>-5109</v>
      </c>
      <c r="F9" s="491">
        <f>'８月(月間)'!F9-'[1]8月動向(1-20)'!F8</f>
        <v>60962</v>
      </c>
      <c r="G9" s="458">
        <f>'８月(月間)'!G9-'[1]8月動向(1-20)'!G8</f>
        <v>60794</v>
      </c>
      <c r="H9" s="175">
        <f t="shared" si="2"/>
        <v>1.0027634306017041</v>
      </c>
      <c r="I9" s="188">
        <f t="shared" si="3"/>
        <v>168</v>
      </c>
      <c r="J9" s="175">
        <f t="shared" si="4"/>
        <v>0.79482300449460319</v>
      </c>
      <c r="K9" s="175">
        <f t="shared" si="5"/>
        <v>0.88105734118498535</v>
      </c>
      <c r="L9" s="174">
        <f t="shared" si="6"/>
        <v>-8.6234336690382163E-2</v>
      </c>
    </row>
    <row r="10" spans="1:12" x14ac:dyDescent="0.4">
      <c r="A10" s="49" t="s">
        <v>89</v>
      </c>
      <c r="B10" s="492">
        <f>'８月(月間)'!B10-'[1]8月動向(1-20)'!B9</f>
        <v>7399</v>
      </c>
      <c r="C10" s="492">
        <f>'８月(月間)'!C10-'[1]8月動向(1-20)'!C9</f>
        <v>7111</v>
      </c>
      <c r="D10" s="177">
        <f t="shared" si="0"/>
        <v>1.0405006328223878</v>
      </c>
      <c r="E10" s="187">
        <f t="shared" si="1"/>
        <v>288</v>
      </c>
      <c r="F10" s="491">
        <f>'８月(月間)'!F10-'[1]8月動向(1-20)'!F9</f>
        <v>8371</v>
      </c>
      <c r="G10" s="458">
        <f>'８月(月間)'!G10-'[1]8月動向(1-20)'!G9</f>
        <v>7849</v>
      </c>
      <c r="H10" s="177">
        <f t="shared" si="2"/>
        <v>1.066505287297745</v>
      </c>
      <c r="I10" s="187">
        <f t="shared" si="3"/>
        <v>522</v>
      </c>
      <c r="J10" s="177">
        <f t="shared" si="4"/>
        <v>0.88388484052084582</v>
      </c>
      <c r="K10" s="177">
        <f t="shared" si="5"/>
        <v>0.90597528347560197</v>
      </c>
      <c r="L10" s="182">
        <f t="shared" si="6"/>
        <v>-2.2090442954756151E-2</v>
      </c>
    </row>
    <row r="11" spans="1:12" x14ac:dyDescent="0.4">
      <c r="A11" s="49" t="s">
        <v>124</v>
      </c>
      <c r="B11" s="492">
        <f>'８月(月間)'!B11-'[1]8月動向(1-20)'!B10</f>
        <v>10020</v>
      </c>
      <c r="C11" s="492">
        <f>'８月(月間)'!C11-'[1]8月動向(1-20)'!C10</f>
        <v>12339</v>
      </c>
      <c r="D11" s="177">
        <f t="shared" si="0"/>
        <v>0.81205932409433501</v>
      </c>
      <c r="E11" s="187">
        <f t="shared" si="1"/>
        <v>-2319</v>
      </c>
      <c r="F11" s="491">
        <f>'８月(月間)'!F11-'[1]8月動向(1-20)'!F10</f>
        <v>13057</v>
      </c>
      <c r="G11" s="458">
        <f>'８月(月間)'!G11-'[1]8月動向(1-20)'!G10</f>
        <v>13442</v>
      </c>
      <c r="H11" s="177">
        <f t="shared" si="2"/>
        <v>0.97135842880523726</v>
      </c>
      <c r="I11" s="187">
        <f t="shared" si="3"/>
        <v>-385</v>
      </c>
      <c r="J11" s="177">
        <f t="shared" si="4"/>
        <v>0.76740445737918361</v>
      </c>
      <c r="K11" s="177">
        <f t="shared" si="5"/>
        <v>0.91794375836929032</v>
      </c>
      <c r="L11" s="182">
        <f t="shared" si="6"/>
        <v>-0.15053930099010671</v>
      </c>
    </row>
    <row r="12" spans="1:12" x14ac:dyDescent="0.4">
      <c r="A12" s="49" t="s">
        <v>84</v>
      </c>
      <c r="B12" s="492">
        <f>'８月(月間)'!B12-'[1]8月動向(1-20)'!B11</f>
        <v>0</v>
      </c>
      <c r="C12" s="492">
        <f>'８月(月間)'!C12-'[1]8月動向(1-20)'!C11</f>
        <v>7909</v>
      </c>
      <c r="D12" s="177">
        <f t="shared" si="0"/>
        <v>0</v>
      </c>
      <c r="E12" s="187">
        <f t="shared" si="1"/>
        <v>-7909</v>
      </c>
      <c r="F12" s="491">
        <f>'８月(月間)'!F12-'[1]8月動向(1-20)'!F11</f>
        <v>0</v>
      </c>
      <c r="G12" s="458">
        <f>'８月(月間)'!G12-'[1]8月動向(1-20)'!G11</f>
        <v>8830</v>
      </c>
      <c r="H12" s="177">
        <f t="shared" si="2"/>
        <v>0</v>
      </c>
      <c r="I12" s="187">
        <f t="shared" si="3"/>
        <v>-8830</v>
      </c>
      <c r="J12" s="177" t="e">
        <f t="shared" si="4"/>
        <v>#DIV/0!</v>
      </c>
      <c r="K12" s="177">
        <f t="shared" si="5"/>
        <v>0.89569648924122314</v>
      </c>
      <c r="L12" s="182" t="e">
        <f t="shared" si="6"/>
        <v>#DIV/0!</v>
      </c>
    </row>
    <row r="13" spans="1:12" x14ac:dyDescent="0.4">
      <c r="A13" s="49" t="s">
        <v>85</v>
      </c>
      <c r="B13" s="492">
        <f>'８月(月間)'!B13-'[1]8月動向(1-20)'!B12</f>
        <v>0</v>
      </c>
      <c r="C13" s="492">
        <f>'８月(月間)'!C13-'[1]8月動向(1-20)'!C12</f>
        <v>8873</v>
      </c>
      <c r="D13" s="177">
        <f t="shared" si="0"/>
        <v>0</v>
      </c>
      <c r="E13" s="187">
        <f t="shared" si="1"/>
        <v>-8873</v>
      </c>
      <c r="F13" s="491">
        <f>'８月(月間)'!F13-'[1]8月動向(1-20)'!F12</f>
        <v>0</v>
      </c>
      <c r="G13" s="458">
        <f>'８月(月間)'!G13-'[1]8月動向(1-20)'!G12</f>
        <v>10662</v>
      </c>
      <c r="H13" s="177">
        <f t="shared" si="2"/>
        <v>0</v>
      </c>
      <c r="I13" s="187">
        <f t="shared" si="3"/>
        <v>-10662</v>
      </c>
      <c r="J13" s="177" t="e">
        <f t="shared" si="4"/>
        <v>#DIV/0!</v>
      </c>
      <c r="K13" s="177">
        <f t="shared" si="5"/>
        <v>0.83220784093040701</v>
      </c>
      <c r="L13" s="182" t="e">
        <f t="shared" si="6"/>
        <v>#DIV/0!</v>
      </c>
    </row>
    <row r="14" spans="1:12" x14ac:dyDescent="0.4">
      <c r="A14" s="55" t="s">
        <v>149</v>
      </c>
      <c r="B14" s="494">
        <f>'８月(月間)'!B14-'[1]8月動向(1-20)'!B13</f>
        <v>1085</v>
      </c>
      <c r="C14" s="492">
        <f>'８月(月間)'!C14-'[1]8月動向(1-20)'!C13</f>
        <v>1164</v>
      </c>
      <c r="D14" s="171">
        <f t="shared" si="0"/>
        <v>0.93213058419243988</v>
      </c>
      <c r="E14" s="197">
        <f t="shared" si="1"/>
        <v>-79</v>
      </c>
      <c r="F14" s="485">
        <f>'８月(月間)'!F14-'[1]8月動向(1-20)'!F13</f>
        <v>1595</v>
      </c>
      <c r="G14" s="457">
        <f>'８月(月間)'!G14-'[1]8月動向(1-20)'!G13</f>
        <v>1595</v>
      </c>
      <c r="H14" s="171">
        <f t="shared" si="2"/>
        <v>1</v>
      </c>
      <c r="I14" s="197">
        <f t="shared" si="3"/>
        <v>0</v>
      </c>
      <c r="J14" s="171">
        <f t="shared" si="4"/>
        <v>0.68025078369905956</v>
      </c>
      <c r="K14" s="171">
        <f t="shared" si="5"/>
        <v>0.72978056426332294</v>
      </c>
      <c r="L14" s="170">
        <f t="shared" si="6"/>
        <v>-4.9529780564263381E-2</v>
      </c>
    </row>
    <row r="15" spans="1:12" x14ac:dyDescent="0.4">
      <c r="A15" s="49" t="s">
        <v>148</v>
      </c>
      <c r="B15" s="495">
        <f>'８月(月間)'!B15-'[1]8月動向(1-20)'!B14</f>
        <v>0</v>
      </c>
      <c r="C15" s="492">
        <f>'８月(月間)'!C15-'[1]8月動向(1-20)'!C14</f>
        <v>0</v>
      </c>
      <c r="D15" s="44" t="e">
        <f t="shared" si="0"/>
        <v>#DIV/0!</v>
      </c>
      <c r="E15" s="68">
        <f t="shared" si="1"/>
        <v>0</v>
      </c>
      <c r="F15" s="483">
        <f>'８月(月間)'!F15-'[1]8月動向(1-20)'!F14</f>
        <v>0</v>
      </c>
      <c r="G15" s="456">
        <f>'８月(月間)'!G15-'[1]8月動向(1-20)'!G14</f>
        <v>0</v>
      </c>
      <c r="H15" s="177" t="e">
        <f t="shared" si="2"/>
        <v>#DIV/0!</v>
      </c>
      <c r="I15" s="187">
        <f t="shared" si="3"/>
        <v>0</v>
      </c>
      <c r="J15" s="177" t="e">
        <f t="shared" si="4"/>
        <v>#DIV/0!</v>
      </c>
      <c r="K15" s="177" t="e">
        <f t="shared" si="5"/>
        <v>#DIV/0!</v>
      </c>
      <c r="L15" s="182" t="e">
        <f t="shared" si="6"/>
        <v>#DIV/0!</v>
      </c>
    </row>
    <row r="16" spans="1:12" s="33" customFormat="1" x14ac:dyDescent="0.4">
      <c r="A16" s="61" t="s">
        <v>147</v>
      </c>
      <c r="B16" s="492">
        <f>'８月(月間)'!B16-'[1]8月動向(1-20)'!B15</f>
        <v>0</v>
      </c>
      <c r="C16" s="492">
        <f>'８月(月間)'!C16-'[1]8月動向(1-20)'!C15</f>
        <v>0</v>
      </c>
      <c r="D16" s="177" t="e">
        <f t="shared" si="0"/>
        <v>#DIV/0!</v>
      </c>
      <c r="E16" s="187">
        <f t="shared" si="1"/>
        <v>0</v>
      </c>
      <c r="F16" s="491">
        <f>'８月(月間)'!F16-'[1]8月動向(1-20)'!F15</f>
        <v>0</v>
      </c>
      <c r="G16" s="458">
        <f>'８月(月間)'!G16-'[1]8月動向(1-20)'!G15</f>
        <v>0</v>
      </c>
      <c r="H16" s="44" t="e">
        <f t="shared" si="2"/>
        <v>#DIV/0!</v>
      </c>
      <c r="I16" s="68">
        <f t="shared" si="3"/>
        <v>0</v>
      </c>
      <c r="J16" s="44" t="e">
        <f t="shared" si="4"/>
        <v>#DIV/0!</v>
      </c>
      <c r="K16" s="44" t="e">
        <f t="shared" si="5"/>
        <v>#DIV/0!</v>
      </c>
      <c r="L16" s="43" t="e">
        <f t="shared" si="6"/>
        <v>#DIV/0!</v>
      </c>
    </row>
    <row r="17" spans="1:12" x14ac:dyDescent="0.4">
      <c r="A17" s="61" t="s">
        <v>146</v>
      </c>
      <c r="B17" s="481">
        <f>'８月(月間)'!B17-'[1]8月動向(1-20)'!B16</f>
        <v>0</v>
      </c>
      <c r="C17" s="492">
        <f>'８月(月間)'!C17-'[1]8月動向(1-20)'!C16</f>
        <v>0</v>
      </c>
      <c r="D17" s="171" t="e">
        <f t="shared" si="0"/>
        <v>#DIV/0!</v>
      </c>
      <c r="E17" s="161">
        <f t="shared" si="1"/>
        <v>0</v>
      </c>
      <c r="F17" s="481">
        <f>'８月(月間)'!F17-'[1]8月動向(1-20)'!F16</f>
        <v>0</v>
      </c>
      <c r="G17" s="455">
        <f>'８月(月間)'!G17-'[1]8月動向(1-20)'!G16</f>
        <v>0</v>
      </c>
      <c r="H17" s="58" t="e">
        <f t="shared" si="2"/>
        <v>#DIV/0!</v>
      </c>
      <c r="I17" s="75">
        <f t="shared" si="3"/>
        <v>0</v>
      </c>
      <c r="J17" s="171" t="e">
        <f t="shared" ref="J17:J64" si="7">+B17/F17</f>
        <v>#DIV/0!</v>
      </c>
      <c r="K17" s="179"/>
      <c r="L17" s="233"/>
    </row>
    <row r="18" spans="1:12" x14ac:dyDescent="0.4">
      <c r="A18" s="160" t="s">
        <v>145</v>
      </c>
      <c r="B18" s="477">
        <f>SUM(B19:B36)</f>
        <v>23394</v>
      </c>
      <c r="C18" s="476">
        <f>SUM(C19:C36)</f>
        <v>12818</v>
      </c>
      <c r="D18" s="181">
        <f t="shared" si="0"/>
        <v>1.8250897175846466</v>
      </c>
      <c r="E18" s="191">
        <f t="shared" si="1"/>
        <v>10576</v>
      </c>
      <c r="F18" s="419">
        <f>SUM(F19:F36)</f>
        <v>29000</v>
      </c>
      <c r="G18" s="418">
        <f>SUM(G19:G36)</f>
        <v>15436</v>
      </c>
      <c r="H18" s="181">
        <f t="shared" si="2"/>
        <v>1.8787250583052604</v>
      </c>
      <c r="I18" s="191">
        <f t="shared" si="3"/>
        <v>13564</v>
      </c>
      <c r="J18" s="181">
        <f t="shared" si="7"/>
        <v>0.80668965517241376</v>
      </c>
      <c r="K18" s="181">
        <f t="shared" ref="K18:K64" si="8">+C18/G18</f>
        <v>0.83039647577092512</v>
      </c>
      <c r="L18" s="180">
        <f t="shared" ref="L18:L64" si="9">+J18-K18</f>
        <v>-2.3706820598511369E-2</v>
      </c>
    </row>
    <row r="19" spans="1:12" x14ac:dyDescent="0.4">
      <c r="A19" s="48" t="s">
        <v>144</v>
      </c>
      <c r="B19" s="492">
        <f>'８月(月間)'!B19-'[1]8月動向(1-20)'!B18</f>
        <v>0</v>
      </c>
      <c r="C19" s="492">
        <f>'８月(月間)'!C19-'[1]8月動向(1-20)'!C18</f>
        <v>147</v>
      </c>
      <c r="D19" s="175">
        <f t="shared" si="0"/>
        <v>0</v>
      </c>
      <c r="E19" s="188">
        <f t="shared" si="1"/>
        <v>-147</v>
      </c>
      <c r="F19" s="491">
        <f>'８月(月間)'!F19-'[1]8月動向(1-20)'!F18</f>
        <v>0</v>
      </c>
      <c r="G19" s="458">
        <f>'８月(月間)'!G19-'[1]8月動向(1-20)'!G18</f>
        <v>150</v>
      </c>
      <c r="H19" s="175">
        <f t="shared" si="2"/>
        <v>0</v>
      </c>
      <c r="I19" s="188">
        <f t="shared" si="3"/>
        <v>-150</v>
      </c>
      <c r="J19" s="175" t="e">
        <f t="shared" si="7"/>
        <v>#DIV/0!</v>
      </c>
      <c r="K19" s="175">
        <f t="shared" si="8"/>
        <v>0.98</v>
      </c>
      <c r="L19" s="174" t="e">
        <f t="shared" si="9"/>
        <v>#DIV/0!</v>
      </c>
    </row>
    <row r="20" spans="1:12" x14ac:dyDescent="0.4">
      <c r="A20" s="49" t="s">
        <v>124</v>
      </c>
      <c r="B20" s="492">
        <f>'８月(月間)'!B20-'[1]8月動向(1-20)'!B19</f>
        <v>0</v>
      </c>
      <c r="C20" s="492">
        <f>'８月(月間)'!C20-'[1]8月動向(1-20)'!C19</f>
        <v>0</v>
      </c>
      <c r="D20" s="177" t="e">
        <f t="shared" si="0"/>
        <v>#DIV/0!</v>
      </c>
      <c r="E20" s="187">
        <f t="shared" si="1"/>
        <v>0</v>
      </c>
      <c r="F20" s="491">
        <f>'８月(月間)'!F20-'[1]8月動向(1-20)'!F19</f>
        <v>0</v>
      </c>
      <c r="G20" s="458">
        <f>'８月(月間)'!G20-'[1]8月動向(1-20)'!G19</f>
        <v>0</v>
      </c>
      <c r="H20" s="177" t="e">
        <f t="shared" si="2"/>
        <v>#DIV/0!</v>
      </c>
      <c r="I20" s="187">
        <f t="shared" si="3"/>
        <v>0</v>
      </c>
      <c r="J20" s="177" t="e">
        <f t="shared" si="7"/>
        <v>#DIV/0!</v>
      </c>
      <c r="K20" s="177" t="e">
        <f t="shared" si="8"/>
        <v>#DIV/0!</v>
      </c>
      <c r="L20" s="182" t="e">
        <f t="shared" si="9"/>
        <v>#DIV/0!</v>
      </c>
    </row>
    <row r="21" spans="1:12" x14ac:dyDescent="0.4">
      <c r="A21" s="49" t="s">
        <v>113</v>
      </c>
      <c r="B21" s="492">
        <f>'８月(月間)'!B21-'[1]8月動向(1-20)'!B20</f>
        <v>9402</v>
      </c>
      <c r="C21" s="492">
        <f>'８月(月間)'!C21-'[1]8月動向(1-20)'!C20</f>
        <v>1353</v>
      </c>
      <c r="D21" s="177">
        <f t="shared" si="0"/>
        <v>6.9490022172949004</v>
      </c>
      <c r="E21" s="187">
        <f t="shared" si="1"/>
        <v>8049</v>
      </c>
      <c r="F21" s="491">
        <f>'８月(月間)'!F21-'[1]8月動向(1-20)'!F20</f>
        <v>11240</v>
      </c>
      <c r="G21" s="458">
        <f>'８月(月間)'!G21-'[1]8月動向(1-20)'!G20</f>
        <v>1595</v>
      </c>
      <c r="H21" s="177">
        <f t="shared" si="2"/>
        <v>7.0470219435736681</v>
      </c>
      <c r="I21" s="187">
        <f t="shared" si="3"/>
        <v>9645</v>
      </c>
      <c r="J21" s="177">
        <f t="shared" si="7"/>
        <v>0.83647686832740209</v>
      </c>
      <c r="K21" s="177">
        <f t="shared" si="8"/>
        <v>0.84827586206896555</v>
      </c>
      <c r="L21" s="182">
        <f t="shared" si="9"/>
        <v>-1.1798993741563457E-2</v>
      </c>
    </row>
    <row r="22" spans="1:12" x14ac:dyDescent="0.4">
      <c r="A22" s="49" t="s">
        <v>143</v>
      </c>
      <c r="B22" s="492">
        <f>'８月(月間)'!B22-'[1]8月動向(1-20)'!B21</f>
        <v>1376</v>
      </c>
      <c r="C22" s="492">
        <f>'８月(月間)'!C22-'[1]8月動向(1-20)'!C21</f>
        <v>1519</v>
      </c>
      <c r="D22" s="177">
        <f t="shared" si="0"/>
        <v>0.90585911784068462</v>
      </c>
      <c r="E22" s="187">
        <f t="shared" si="1"/>
        <v>-143</v>
      </c>
      <c r="F22" s="491">
        <f>'８月(月間)'!F22-'[1]8月動向(1-20)'!F21</f>
        <v>1615</v>
      </c>
      <c r="G22" s="458">
        <f>'８月(月間)'!G22-'[1]8月動向(1-20)'!G21</f>
        <v>1615</v>
      </c>
      <c r="H22" s="177">
        <f t="shared" si="2"/>
        <v>1</v>
      </c>
      <c r="I22" s="187">
        <f t="shared" si="3"/>
        <v>0</v>
      </c>
      <c r="J22" s="177">
        <f t="shared" si="7"/>
        <v>0.85201238390092882</v>
      </c>
      <c r="K22" s="177">
        <f t="shared" si="8"/>
        <v>0.94055727554179569</v>
      </c>
      <c r="L22" s="182">
        <f t="shared" si="9"/>
        <v>-8.8544891640866874E-2</v>
      </c>
    </row>
    <row r="23" spans="1:12" x14ac:dyDescent="0.4">
      <c r="A23" s="49" t="s">
        <v>142</v>
      </c>
      <c r="B23" s="492">
        <f>'８月(月間)'!B23-'[1]8月動向(1-20)'!B22</f>
        <v>1344</v>
      </c>
      <c r="C23" s="492">
        <f>'８月(月間)'!C23-'[1]8月動向(1-20)'!C22</f>
        <v>2544</v>
      </c>
      <c r="D23" s="171">
        <f t="shared" si="0"/>
        <v>0.52830188679245282</v>
      </c>
      <c r="E23" s="197">
        <f t="shared" si="1"/>
        <v>-1200</v>
      </c>
      <c r="F23" s="491">
        <f>'８月(月間)'!F23-'[1]8月動向(1-20)'!F22</f>
        <v>1620</v>
      </c>
      <c r="G23" s="458">
        <f>'８月(月間)'!G23-'[1]8月動向(1-20)'!G22</f>
        <v>2871</v>
      </c>
      <c r="H23" s="171">
        <f t="shared" si="2"/>
        <v>0.56426332288401249</v>
      </c>
      <c r="I23" s="197">
        <f t="shared" si="3"/>
        <v>-1251</v>
      </c>
      <c r="J23" s="171">
        <f t="shared" si="7"/>
        <v>0.82962962962962961</v>
      </c>
      <c r="K23" s="171">
        <f t="shared" si="8"/>
        <v>0.88610240334378265</v>
      </c>
      <c r="L23" s="170">
        <f t="shared" si="9"/>
        <v>-5.6472773714153046E-2</v>
      </c>
    </row>
    <row r="24" spans="1:12" x14ac:dyDescent="0.4">
      <c r="A24" s="61" t="s">
        <v>141</v>
      </c>
      <c r="B24" s="492">
        <f>'８月(月間)'!B24-'[1]8月動向(1-20)'!B23</f>
        <v>1044</v>
      </c>
      <c r="C24" s="492">
        <f>'８月(月間)'!C24-'[1]8月動向(1-20)'!C23</f>
        <v>1083</v>
      </c>
      <c r="D24" s="177">
        <f t="shared" si="0"/>
        <v>0.96398891966759004</v>
      </c>
      <c r="E24" s="187">
        <f t="shared" si="1"/>
        <v>-39</v>
      </c>
      <c r="F24" s="491">
        <f>'８月(月間)'!F24-'[1]8月動向(1-20)'!F23</f>
        <v>1615</v>
      </c>
      <c r="G24" s="458">
        <f>'８月(月間)'!G24-'[1]8月動向(1-20)'!G23</f>
        <v>1500</v>
      </c>
      <c r="H24" s="177">
        <f t="shared" si="2"/>
        <v>1.0766666666666667</v>
      </c>
      <c r="I24" s="187">
        <f t="shared" si="3"/>
        <v>115</v>
      </c>
      <c r="J24" s="177">
        <f t="shared" si="7"/>
        <v>0.6464396284829721</v>
      </c>
      <c r="K24" s="177">
        <f t="shared" si="8"/>
        <v>0.72199999999999998</v>
      </c>
      <c r="L24" s="182">
        <f t="shared" si="9"/>
        <v>-7.556037151702788E-2</v>
      </c>
    </row>
    <row r="25" spans="1:12" x14ac:dyDescent="0.4">
      <c r="A25" s="61" t="s">
        <v>140</v>
      </c>
      <c r="B25" s="492">
        <f>'８月(月間)'!B25-'[1]8月動向(1-20)'!B24</f>
        <v>1160</v>
      </c>
      <c r="C25" s="492">
        <f>'８月(月間)'!C25-'[1]8月動向(1-20)'!C24</f>
        <v>1369</v>
      </c>
      <c r="D25" s="177">
        <f t="shared" si="0"/>
        <v>0.84733382030679327</v>
      </c>
      <c r="E25" s="187">
        <f t="shared" si="1"/>
        <v>-209</v>
      </c>
      <c r="F25" s="491">
        <f>'８月(月間)'!F25-'[1]8月動向(1-20)'!F24</f>
        <v>1610</v>
      </c>
      <c r="G25" s="458">
        <f>'８月(月間)'!G25-'[1]8月動向(1-20)'!G24</f>
        <v>1640</v>
      </c>
      <c r="H25" s="177">
        <f t="shared" si="2"/>
        <v>0.98170731707317072</v>
      </c>
      <c r="I25" s="187">
        <f t="shared" si="3"/>
        <v>-30</v>
      </c>
      <c r="J25" s="177">
        <f t="shared" si="7"/>
        <v>0.72049689440993792</v>
      </c>
      <c r="K25" s="177">
        <f t="shared" si="8"/>
        <v>0.83475609756097557</v>
      </c>
      <c r="L25" s="182">
        <f t="shared" si="9"/>
        <v>-0.11425920315103766</v>
      </c>
    </row>
    <row r="26" spans="1:12" x14ac:dyDescent="0.4">
      <c r="A26" s="49" t="s">
        <v>139</v>
      </c>
      <c r="B26" s="492">
        <f>'８月(月間)'!B26-'[1]8月動向(1-20)'!B25</f>
        <v>0</v>
      </c>
      <c r="C26" s="492">
        <f>'８月(月間)'!C26-'[1]8月動向(1-20)'!C25</f>
        <v>0</v>
      </c>
      <c r="D26" s="177" t="e">
        <f t="shared" si="0"/>
        <v>#DIV/0!</v>
      </c>
      <c r="E26" s="187">
        <f t="shared" si="1"/>
        <v>0</v>
      </c>
      <c r="F26" s="491">
        <f>'８月(月間)'!F26-'[1]8月動向(1-20)'!F25</f>
        <v>0</v>
      </c>
      <c r="G26" s="458">
        <f>'８月(月間)'!G26-'[1]8月動向(1-20)'!G25</f>
        <v>0</v>
      </c>
      <c r="H26" s="177" t="e">
        <f t="shared" si="2"/>
        <v>#DIV/0!</v>
      </c>
      <c r="I26" s="187">
        <f t="shared" si="3"/>
        <v>0</v>
      </c>
      <c r="J26" s="177" t="e">
        <f t="shared" si="7"/>
        <v>#DIV/0!</v>
      </c>
      <c r="K26" s="177" t="e">
        <f t="shared" si="8"/>
        <v>#DIV/0!</v>
      </c>
      <c r="L26" s="182" t="e">
        <f t="shared" si="9"/>
        <v>#DIV/0!</v>
      </c>
    </row>
    <row r="27" spans="1:12" x14ac:dyDescent="0.4">
      <c r="A27" s="49" t="s">
        <v>138</v>
      </c>
      <c r="B27" s="492">
        <f>'８月(月間)'!B27-'[1]8月動向(1-20)'!B26</f>
        <v>1076</v>
      </c>
      <c r="C27" s="492">
        <f>'８月(月間)'!C27-'[1]8月動向(1-20)'!C26</f>
        <v>1197</v>
      </c>
      <c r="D27" s="177">
        <f t="shared" si="0"/>
        <v>0.89891395154553044</v>
      </c>
      <c r="E27" s="187">
        <f t="shared" si="1"/>
        <v>-121</v>
      </c>
      <c r="F27" s="491">
        <f>'８月(月間)'!F27-'[1]8月動向(1-20)'!F26</f>
        <v>1610</v>
      </c>
      <c r="G27" s="458">
        <f>'８月(月間)'!G27-'[1]8月動向(1-20)'!G26</f>
        <v>1605</v>
      </c>
      <c r="H27" s="177">
        <f t="shared" si="2"/>
        <v>1.0031152647975077</v>
      </c>
      <c r="I27" s="187">
        <f t="shared" si="3"/>
        <v>5</v>
      </c>
      <c r="J27" s="177">
        <f t="shared" si="7"/>
        <v>0.66832298136645962</v>
      </c>
      <c r="K27" s="177">
        <f t="shared" si="8"/>
        <v>0.74579439252336444</v>
      </c>
      <c r="L27" s="182">
        <f t="shared" si="9"/>
        <v>-7.7471411156904813E-2</v>
      </c>
    </row>
    <row r="28" spans="1:12" x14ac:dyDescent="0.4">
      <c r="A28" s="49" t="s">
        <v>213</v>
      </c>
      <c r="B28" s="492"/>
      <c r="C28" s="492"/>
      <c r="D28" s="177" t="e">
        <f t="shared" si="0"/>
        <v>#DIV/0!</v>
      </c>
      <c r="E28" s="187">
        <f t="shared" si="1"/>
        <v>0</v>
      </c>
      <c r="F28" s="491"/>
      <c r="G28" s="458"/>
      <c r="H28" s="177" t="e">
        <f t="shared" si="2"/>
        <v>#DIV/0!</v>
      </c>
      <c r="I28" s="187">
        <f t="shared" si="3"/>
        <v>0</v>
      </c>
      <c r="J28" s="177" t="e">
        <f t="shared" si="7"/>
        <v>#DIV/0!</v>
      </c>
      <c r="K28" s="177" t="e">
        <f t="shared" si="8"/>
        <v>#DIV/0!</v>
      </c>
      <c r="L28" s="182" t="e">
        <f t="shared" si="9"/>
        <v>#DIV/0!</v>
      </c>
    </row>
    <row r="29" spans="1:12" x14ac:dyDescent="0.4">
      <c r="A29" s="49" t="s">
        <v>137</v>
      </c>
      <c r="B29" s="492">
        <f>'８月(月間)'!B29-'[1]8月動向(1-20)'!B28</f>
        <v>0</v>
      </c>
      <c r="C29" s="492">
        <f>'８月(月間)'!C29-'[1]8月動向(1-20)'!C28</f>
        <v>1141</v>
      </c>
      <c r="D29" s="171">
        <f t="shared" si="0"/>
        <v>0</v>
      </c>
      <c r="E29" s="197">
        <f t="shared" si="1"/>
        <v>-1141</v>
      </c>
      <c r="F29" s="491">
        <f>'８月(月間)'!F29-'[1]8月動向(1-20)'!F28</f>
        <v>0</v>
      </c>
      <c r="G29" s="395">
        <f>'８月(月間)'!G29-'[1]8月動向(1-20)'!G28</f>
        <v>1495</v>
      </c>
      <c r="H29" s="171">
        <f t="shared" si="2"/>
        <v>0</v>
      </c>
      <c r="I29" s="197">
        <f t="shared" si="3"/>
        <v>-1495</v>
      </c>
      <c r="J29" s="171" t="e">
        <f t="shared" si="7"/>
        <v>#DIV/0!</v>
      </c>
      <c r="K29" s="171">
        <f t="shared" si="8"/>
        <v>0.76321070234113708</v>
      </c>
      <c r="L29" s="170" t="e">
        <f t="shared" si="9"/>
        <v>#DIV/0!</v>
      </c>
    </row>
    <row r="30" spans="1:12" x14ac:dyDescent="0.4">
      <c r="A30" s="61" t="s">
        <v>136</v>
      </c>
      <c r="B30" s="492">
        <f>'８月(月間)'!B30-'[1]8月動向(1-20)'!B29</f>
        <v>0</v>
      </c>
      <c r="C30" s="492">
        <f>'８月(月間)'!C30-'[1]8月動向(1-20)'!C29</f>
        <v>0</v>
      </c>
      <c r="D30" s="177" t="e">
        <f t="shared" si="0"/>
        <v>#DIV/0!</v>
      </c>
      <c r="E30" s="187">
        <f t="shared" si="1"/>
        <v>0</v>
      </c>
      <c r="F30" s="491">
        <f>'８月(月間)'!F30-'[1]8月動向(1-20)'!F29</f>
        <v>0</v>
      </c>
      <c r="G30" s="395">
        <f>'８月(月間)'!G30-'[1]8月動向(1-20)'!G29</f>
        <v>0</v>
      </c>
      <c r="H30" s="177" t="e">
        <f t="shared" si="2"/>
        <v>#DIV/0!</v>
      </c>
      <c r="I30" s="187">
        <f t="shared" si="3"/>
        <v>0</v>
      </c>
      <c r="J30" s="177" t="e">
        <f t="shared" si="7"/>
        <v>#DIV/0!</v>
      </c>
      <c r="K30" s="177" t="e">
        <f t="shared" si="8"/>
        <v>#DIV/0!</v>
      </c>
      <c r="L30" s="182" t="e">
        <f t="shared" si="9"/>
        <v>#DIV/0!</v>
      </c>
    </row>
    <row r="31" spans="1:12" x14ac:dyDescent="0.4">
      <c r="A31" s="49" t="s">
        <v>135</v>
      </c>
      <c r="B31" s="492">
        <f>'８月(月間)'!B31-'[1]8月動向(1-20)'!B30</f>
        <v>1393</v>
      </c>
      <c r="C31" s="492">
        <f>'８月(月間)'!C31-'[1]8月動向(1-20)'!C30</f>
        <v>1261</v>
      </c>
      <c r="D31" s="177">
        <f t="shared" si="0"/>
        <v>1.1046788263283109</v>
      </c>
      <c r="E31" s="187">
        <f t="shared" si="1"/>
        <v>132</v>
      </c>
      <c r="F31" s="491">
        <f>'８月(月間)'!F31-'[1]8月動向(1-20)'!F30</f>
        <v>1620</v>
      </c>
      <c r="G31" s="395">
        <f>'８月(月間)'!G31-'[1]8月動向(1-20)'!G30</f>
        <v>1500</v>
      </c>
      <c r="H31" s="177">
        <f t="shared" si="2"/>
        <v>1.08</v>
      </c>
      <c r="I31" s="187">
        <f t="shared" si="3"/>
        <v>120</v>
      </c>
      <c r="J31" s="177">
        <f t="shared" si="7"/>
        <v>0.8598765432098765</v>
      </c>
      <c r="K31" s="177">
        <f t="shared" si="8"/>
        <v>0.84066666666666667</v>
      </c>
      <c r="L31" s="182">
        <f t="shared" si="9"/>
        <v>1.9209876543209825E-2</v>
      </c>
    </row>
    <row r="32" spans="1:12" x14ac:dyDescent="0.4">
      <c r="A32" s="61" t="s">
        <v>134</v>
      </c>
      <c r="B32" s="492">
        <f>'８月(月間)'!B32-'[1]8月動向(1-20)'!B31</f>
        <v>0</v>
      </c>
      <c r="C32" s="492">
        <f>'８月(月間)'!C32-'[1]8月動向(1-20)'!C31</f>
        <v>0</v>
      </c>
      <c r="D32" s="171" t="e">
        <f t="shared" si="0"/>
        <v>#DIV/0!</v>
      </c>
      <c r="E32" s="197">
        <f t="shared" si="1"/>
        <v>0</v>
      </c>
      <c r="F32" s="491">
        <f>'８月(月間)'!F32-'[1]8月動向(1-20)'!F31</f>
        <v>0</v>
      </c>
      <c r="G32" s="458">
        <f>'８月(月間)'!G32-'[1]8月動向(1-20)'!G31</f>
        <v>0</v>
      </c>
      <c r="H32" s="171" t="e">
        <f t="shared" si="2"/>
        <v>#DIV/0!</v>
      </c>
      <c r="I32" s="197">
        <f t="shared" si="3"/>
        <v>0</v>
      </c>
      <c r="J32" s="171" t="e">
        <f t="shared" si="7"/>
        <v>#DIV/0!</v>
      </c>
      <c r="K32" s="171" t="e">
        <f t="shared" si="8"/>
        <v>#DIV/0!</v>
      </c>
      <c r="L32" s="170" t="e">
        <f t="shared" si="9"/>
        <v>#DIV/0!</v>
      </c>
    </row>
    <row r="33" spans="1:12" x14ac:dyDescent="0.4">
      <c r="A33" s="61" t="s">
        <v>133</v>
      </c>
      <c r="B33" s="494">
        <f>'８月(月間)'!B33-'[1]8月動向(1-20)'!B32</f>
        <v>1326</v>
      </c>
      <c r="C33" s="492">
        <f>'８月(月間)'!C33-'[1]8月動向(1-20)'!C32</f>
        <v>1204</v>
      </c>
      <c r="D33" s="171">
        <f t="shared" si="0"/>
        <v>1.1013289036544851</v>
      </c>
      <c r="E33" s="197">
        <f t="shared" si="1"/>
        <v>122</v>
      </c>
      <c r="F33" s="491">
        <f>'８月(月間)'!F33-'[1]8月動向(1-20)'!F32</f>
        <v>1645</v>
      </c>
      <c r="G33" s="457">
        <f>'８月(月間)'!G33-'[1]8月動向(1-20)'!G32</f>
        <v>1465</v>
      </c>
      <c r="H33" s="171">
        <f t="shared" si="2"/>
        <v>1.1228668941979523</v>
      </c>
      <c r="I33" s="197">
        <f t="shared" si="3"/>
        <v>180</v>
      </c>
      <c r="J33" s="171">
        <f t="shared" si="7"/>
        <v>0.80607902735562309</v>
      </c>
      <c r="K33" s="171">
        <f t="shared" si="8"/>
        <v>0.82184300341296923</v>
      </c>
      <c r="L33" s="170">
        <f t="shared" si="9"/>
        <v>-1.5763976057346141E-2</v>
      </c>
    </row>
    <row r="34" spans="1:12" x14ac:dyDescent="0.4">
      <c r="A34" s="49" t="s">
        <v>132</v>
      </c>
      <c r="B34" s="495">
        <f>'８月(月間)'!B34-'[1]8月動向(1-20)'!B33</f>
        <v>0</v>
      </c>
      <c r="C34" s="492">
        <f>'８月(月間)'!C34-'[1]8月動向(1-20)'!C33</f>
        <v>0</v>
      </c>
      <c r="D34" s="177" t="e">
        <f t="shared" si="0"/>
        <v>#DIV/0!</v>
      </c>
      <c r="E34" s="187">
        <f t="shared" si="1"/>
        <v>0</v>
      </c>
      <c r="F34" s="491">
        <f>'８月(月間)'!F34-'[1]8月動向(1-20)'!F33</f>
        <v>0</v>
      </c>
      <c r="G34" s="456">
        <f>'８月(月間)'!G34-'[1]8月動向(1-20)'!G33</f>
        <v>0</v>
      </c>
      <c r="H34" s="177" t="e">
        <f t="shared" si="2"/>
        <v>#DIV/0!</v>
      </c>
      <c r="I34" s="187">
        <f t="shared" si="3"/>
        <v>0</v>
      </c>
      <c r="J34" s="177" t="e">
        <f t="shared" si="7"/>
        <v>#DIV/0!</v>
      </c>
      <c r="K34" s="177" t="e">
        <f t="shared" si="8"/>
        <v>#DIV/0!</v>
      </c>
      <c r="L34" s="182" t="e">
        <f t="shared" si="9"/>
        <v>#DIV/0!</v>
      </c>
    </row>
    <row r="35" spans="1:12" x14ac:dyDescent="0.4">
      <c r="A35" s="61" t="s">
        <v>88</v>
      </c>
      <c r="B35" s="494">
        <f>'８月(月間)'!B35-'[1]8月動向(1-20)'!B34</f>
        <v>0</v>
      </c>
      <c r="C35" s="492">
        <f>'８月(月間)'!C35-'[1]8月動向(1-20)'!C34</f>
        <v>0</v>
      </c>
      <c r="D35" s="171" t="e">
        <f t="shared" si="0"/>
        <v>#DIV/0!</v>
      </c>
      <c r="E35" s="197">
        <f t="shared" si="1"/>
        <v>0</v>
      </c>
      <c r="F35" s="485">
        <f>'８月(月間)'!F35-'[1]8月動向(1-20)'!F34</f>
        <v>0</v>
      </c>
      <c r="G35" s="457">
        <f>'８月(月間)'!G35-'[1]8月動向(1-20)'!G34</f>
        <v>0</v>
      </c>
      <c r="H35" s="171" t="e">
        <f t="shared" si="2"/>
        <v>#DIV/0!</v>
      </c>
      <c r="I35" s="197">
        <f t="shared" si="3"/>
        <v>0</v>
      </c>
      <c r="J35" s="171" t="e">
        <f t="shared" si="7"/>
        <v>#DIV/0!</v>
      </c>
      <c r="K35" s="171" t="e">
        <f t="shared" si="8"/>
        <v>#DIV/0!</v>
      </c>
      <c r="L35" s="170" t="e">
        <f t="shared" si="9"/>
        <v>#DIV/0!</v>
      </c>
    </row>
    <row r="36" spans="1:12" x14ac:dyDescent="0.4">
      <c r="A36" s="42" t="s">
        <v>131</v>
      </c>
      <c r="B36" s="493">
        <f>'８月(月間)'!B36-'[1]8月動向(1-20)'!B35</f>
        <v>5273</v>
      </c>
      <c r="C36" s="492">
        <f>'８月(月間)'!C36-'[1]8月動向(1-20)'!C35</f>
        <v>0</v>
      </c>
      <c r="D36" s="194" t="e">
        <f t="shared" si="0"/>
        <v>#DIV/0!</v>
      </c>
      <c r="E36" s="195">
        <f t="shared" si="1"/>
        <v>5273</v>
      </c>
      <c r="F36" s="479">
        <f>'８月(月間)'!F36-'[1]8月動向(1-20)'!F35</f>
        <v>6425</v>
      </c>
      <c r="G36" s="454">
        <f>'８月(月間)'!G36-'[1]8月動向(1-20)'!G35</f>
        <v>0</v>
      </c>
      <c r="H36" s="194" t="e">
        <f t="shared" si="2"/>
        <v>#DIV/0!</v>
      </c>
      <c r="I36" s="195">
        <f t="shared" si="3"/>
        <v>6425</v>
      </c>
      <c r="J36" s="194">
        <f t="shared" si="7"/>
        <v>0.82070038910505838</v>
      </c>
      <c r="K36" s="194" t="e">
        <f t="shared" si="8"/>
        <v>#DIV/0!</v>
      </c>
      <c r="L36" s="193" t="e">
        <f t="shared" si="9"/>
        <v>#DIV/0!</v>
      </c>
    </row>
    <row r="37" spans="1:12" x14ac:dyDescent="0.4">
      <c r="A37" s="160" t="s">
        <v>130</v>
      </c>
      <c r="B37" s="477">
        <f>SUM(B38:B39)</f>
        <v>1094</v>
      </c>
      <c r="C37" s="418">
        <f>SUM(C38:C39)</f>
        <v>1265</v>
      </c>
      <c r="D37" s="181">
        <f t="shared" si="0"/>
        <v>0.86482213438735178</v>
      </c>
      <c r="E37" s="191">
        <f t="shared" si="1"/>
        <v>-171</v>
      </c>
      <c r="F37" s="419">
        <f>SUM(F38:F39)</f>
        <v>1529</v>
      </c>
      <c r="G37" s="418">
        <f>SUM(G38:G39)</f>
        <v>3472</v>
      </c>
      <c r="H37" s="181">
        <f t="shared" si="2"/>
        <v>0.44038018433179721</v>
      </c>
      <c r="I37" s="191">
        <f t="shared" si="3"/>
        <v>-1943</v>
      </c>
      <c r="J37" s="181">
        <f t="shared" si="7"/>
        <v>0.71550032701111843</v>
      </c>
      <c r="K37" s="181">
        <f t="shared" si="8"/>
        <v>0.36434331797235026</v>
      </c>
      <c r="L37" s="180">
        <f t="shared" si="9"/>
        <v>0.35115700903876818</v>
      </c>
    </row>
    <row r="38" spans="1:12" x14ac:dyDescent="0.4">
      <c r="A38" s="48" t="s">
        <v>129</v>
      </c>
      <c r="B38" s="492">
        <f>'８月(月間)'!B38-'[1]8月動向(1-20)'!B37</f>
        <v>857</v>
      </c>
      <c r="C38" s="492">
        <f>'８月(月間)'!C38-'[1]8月動向(1-20)'!C37</f>
        <v>932</v>
      </c>
      <c r="D38" s="175">
        <f t="shared" ref="D38:D64" si="10">+B38/C38</f>
        <v>0.91952789699570814</v>
      </c>
      <c r="E38" s="188">
        <f t="shared" ref="E38:E64" si="11">+B38-C38</f>
        <v>-75</v>
      </c>
      <c r="F38" s="491">
        <f>'８月(月間)'!F38-'[1]8月動向(1-20)'!F37</f>
        <v>1100</v>
      </c>
      <c r="G38" s="458">
        <f>'８月(月間)'!G38-'[1]8月動向(1-20)'!G37</f>
        <v>2692</v>
      </c>
      <c r="H38" s="175">
        <f t="shared" ref="H38:H64" si="12">+F38/G38</f>
        <v>0.40861812778603268</v>
      </c>
      <c r="I38" s="188">
        <f t="shared" ref="I38:I64" si="13">+F38-G38</f>
        <v>-1592</v>
      </c>
      <c r="J38" s="175">
        <f t="shared" si="7"/>
        <v>0.77909090909090906</v>
      </c>
      <c r="K38" s="175">
        <f t="shared" si="8"/>
        <v>0.34621099554234769</v>
      </c>
      <c r="L38" s="174">
        <f t="shared" si="9"/>
        <v>0.43287991354856137</v>
      </c>
    </row>
    <row r="39" spans="1:12" x14ac:dyDescent="0.4">
      <c r="A39" s="49" t="s">
        <v>128</v>
      </c>
      <c r="B39" s="492">
        <f>'８月(月間)'!B39-'[1]8月動向(1-20)'!B38</f>
        <v>237</v>
      </c>
      <c r="C39" s="492">
        <f>'８月(月間)'!C39-'[1]8月動向(1-20)'!C38</f>
        <v>333</v>
      </c>
      <c r="D39" s="177">
        <f t="shared" si="10"/>
        <v>0.71171171171171166</v>
      </c>
      <c r="E39" s="187">
        <f t="shared" si="11"/>
        <v>-96</v>
      </c>
      <c r="F39" s="491">
        <f>'８月(月間)'!F39-'[1]8月動向(1-20)'!F38</f>
        <v>429</v>
      </c>
      <c r="G39" s="458">
        <f>'８月(月間)'!G39-'[1]8月動向(1-20)'!G38</f>
        <v>780</v>
      </c>
      <c r="H39" s="177">
        <f t="shared" si="12"/>
        <v>0.55000000000000004</v>
      </c>
      <c r="I39" s="187">
        <f t="shared" si="13"/>
        <v>-351</v>
      </c>
      <c r="J39" s="177">
        <f t="shared" si="7"/>
        <v>0.55244755244755239</v>
      </c>
      <c r="K39" s="177">
        <f t="shared" si="8"/>
        <v>0.42692307692307691</v>
      </c>
      <c r="L39" s="182">
        <f t="shared" si="9"/>
        <v>0.12552447552447549</v>
      </c>
    </row>
    <row r="40" spans="1:12" s="80" customFormat="1" x14ac:dyDescent="0.4">
      <c r="A40" s="136" t="s">
        <v>87</v>
      </c>
      <c r="B40" s="416">
        <f>B41+B60</f>
        <v>112565</v>
      </c>
      <c r="C40" s="415">
        <f>C41+C60</f>
        <v>109469</v>
      </c>
      <c r="D40" s="168">
        <f t="shared" si="10"/>
        <v>1.0282819793731559</v>
      </c>
      <c r="E40" s="169">
        <f t="shared" si="11"/>
        <v>3096</v>
      </c>
      <c r="F40" s="416">
        <f>F41+F60</f>
        <v>141462</v>
      </c>
      <c r="G40" s="415">
        <f>G41+G60</f>
        <v>131520</v>
      </c>
      <c r="H40" s="168">
        <f t="shared" si="12"/>
        <v>1.0755930656934307</v>
      </c>
      <c r="I40" s="169">
        <f t="shared" si="13"/>
        <v>9942</v>
      </c>
      <c r="J40" s="168">
        <f t="shared" si="7"/>
        <v>0.79572606070888297</v>
      </c>
      <c r="K40" s="168">
        <f t="shared" si="8"/>
        <v>0.83233728710462285</v>
      </c>
      <c r="L40" s="184">
        <f t="shared" si="9"/>
        <v>-3.6611226395739882E-2</v>
      </c>
    </row>
    <row r="41" spans="1:12" s="80" customFormat="1" x14ac:dyDescent="0.4">
      <c r="A41" s="160" t="s">
        <v>127</v>
      </c>
      <c r="B41" s="490">
        <f>SUM(B42:B59)</f>
        <v>111357</v>
      </c>
      <c r="C41" s="388">
        <f>SUM(C42:C59)</f>
        <v>108381</v>
      </c>
      <c r="D41" s="168">
        <f t="shared" si="10"/>
        <v>1.0274586874083096</v>
      </c>
      <c r="E41" s="340">
        <f t="shared" si="11"/>
        <v>2976</v>
      </c>
      <c r="F41" s="490">
        <f>SUM(F42:F59)</f>
        <v>139810</v>
      </c>
      <c r="G41" s="388">
        <f>SUM(G42:G59)</f>
        <v>130028</v>
      </c>
      <c r="H41" s="168">
        <f t="shared" si="12"/>
        <v>1.075229950472206</v>
      </c>
      <c r="I41" s="340">
        <f t="shared" si="13"/>
        <v>9782</v>
      </c>
      <c r="J41" s="168">
        <f t="shared" si="7"/>
        <v>0.79648809098061657</v>
      </c>
      <c r="K41" s="168">
        <f t="shared" si="8"/>
        <v>0.8335204725136125</v>
      </c>
      <c r="L41" s="184">
        <f t="shared" si="9"/>
        <v>-3.7032381532995928E-2</v>
      </c>
    </row>
    <row r="42" spans="1:12" x14ac:dyDescent="0.4">
      <c r="A42" s="49" t="s">
        <v>86</v>
      </c>
      <c r="B42" s="488">
        <f>'８月(月間)'!B42-'[1]8月動向(1-20)'!B41</f>
        <v>47994</v>
      </c>
      <c r="C42" s="488">
        <f>'８月(月間)'!C42-'[1]8月動向(1-20)'!C41</f>
        <v>47398</v>
      </c>
      <c r="D42" s="201">
        <f t="shared" si="10"/>
        <v>1.0125743702265919</v>
      </c>
      <c r="E42" s="197">
        <f t="shared" si="11"/>
        <v>596</v>
      </c>
      <c r="F42" s="488">
        <f>'８月(月間)'!F42-'[1]8月動向(1-20)'!F41</f>
        <v>57874</v>
      </c>
      <c r="G42" s="487">
        <f>'８月(月間)'!G42-'[1]8月動向(1-20)'!G41</f>
        <v>54421</v>
      </c>
      <c r="H42" s="171">
        <f t="shared" si="12"/>
        <v>1.0634497712280186</v>
      </c>
      <c r="I42" s="187">
        <f t="shared" si="13"/>
        <v>3453</v>
      </c>
      <c r="J42" s="177">
        <f t="shared" si="7"/>
        <v>0.82928430728824687</v>
      </c>
      <c r="K42" s="177">
        <f t="shared" si="8"/>
        <v>0.87095055217654949</v>
      </c>
      <c r="L42" s="182">
        <f t="shared" si="9"/>
        <v>-4.1666244888302617E-2</v>
      </c>
    </row>
    <row r="43" spans="1:12" x14ac:dyDescent="0.4">
      <c r="A43" s="49" t="s">
        <v>126</v>
      </c>
      <c r="B43" s="483">
        <f>'８月(月間)'!B43-'[1]8月動向(1-20)'!B42</f>
        <v>1784</v>
      </c>
      <c r="C43" s="483">
        <f>'８月(月間)'!C43-'[1]8月動向(1-20)'!C42</f>
        <v>1907</v>
      </c>
      <c r="D43" s="175">
        <f t="shared" si="10"/>
        <v>0.93550078657577351</v>
      </c>
      <c r="E43" s="197">
        <f t="shared" si="11"/>
        <v>-123</v>
      </c>
      <c r="F43" s="483">
        <f>'８月(月間)'!F43-'[1]8月動向(1-20)'!F42</f>
        <v>2970</v>
      </c>
      <c r="G43" s="484">
        <f>'８月(月間)'!G43-'[1]8月動向(1-20)'!G42</f>
        <v>2970</v>
      </c>
      <c r="H43" s="171">
        <f t="shared" si="12"/>
        <v>1</v>
      </c>
      <c r="I43" s="187">
        <f t="shared" si="13"/>
        <v>0</v>
      </c>
      <c r="J43" s="177">
        <f t="shared" si="7"/>
        <v>0.60067340067340069</v>
      </c>
      <c r="K43" s="177">
        <f t="shared" si="8"/>
        <v>0.64208754208754204</v>
      </c>
      <c r="L43" s="182">
        <f t="shared" si="9"/>
        <v>-4.1414141414141348E-2</v>
      </c>
    </row>
    <row r="44" spans="1:12" x14ac:dyDescent="0.4">
      <c r="A44" s="49" t="s">
        <v>125</v>
      </c>
      <c r="B44" s="483">
        <f>'８月(月間)'!B44-'[1]8月動向(1-20)'!B43</f>
        <v>6580</v>
      </c>
      <c r="C44" s="483">
        <f>'８月(月間)'!C44-'[1]8月動向(1-20)'!C43</f>
        <v>6559</v>
      </c>
      <c r="D44" s="175">
        <f t="shared" si="10"/>
        <v>1.0032017075773747</v>
      </c>
      <c r="E44" s="197">
        <f t="shared" si="11"/>
        <v>21</v>
      </c>
      <c r="F44" s="483">
        <f>'８月(月間)'!F44-'[1]8月動向(1-20)'!F43</f>
        <v>7110</v>
      </c>
      <c r="G44" s="484">
        <f>'８月(月間)'!G44-'[1]8月動向(1-20)'!G43</f>
        <v>7570</v>
      </c>
      <c r="H44" s="171">
        <f t="shared" si="12"/>
        <v>0.93923381770145309</v>
      </c>
      <c r="I44" s="187">
        <f t="shared" si="13"/>
        <v>-460</v>
      </c>
      <c r="J44" s="177">
        <f t="shared" si="7"/>
        <v>0.92545710267229253</v>
      </c>
      <c r="K44" s="177">
        <f t="shared" si="8"/>
        <v>0.86644649933949802</v>
      </c>
      <c r="L44" s="182">
        <f t="shared" si="9"/>
        <v>5.9010603332794509E-2</v>
      </c>
    </row>
    <row r="45" spans="1:12" x14ac:dyDescent="0.4">
      <c r="A45" s="61" t="s">
        <v>124</v>
      </c>
      <c r="B45" s="483">
        <f>'８月(月間)'!B45-'[1]8月動向(1-20)'!B44</f>
        <v>10872</v>
      </c>
      <c r="C45" s="483">
        <f>'８月(月間)'!C45-'[1]8月動向(1-20)'!C44</f>
        <v>8924</v>
      </c>
      <c r="D45" s="175">
        <f t="shared" si="10"/>
        <v>1.2182877633348275</v>
      </c>
      <c r="E45" s="197">
        <f t="shared" si="11"/>
        <v>1948</v>
      </c>
      <c r="F45" s="483">
        <f>'８月(月間)'!F45-'[1]8月動向(1-20)'!F44</f>
        <v>13170</v>
      </c>
      <c r="G45" s="482">
        <f>'８月(月間)'!G45-'[1]8月動向(1-20)'!G44</f>
        <v>10021</v>
      </c>
      <c r="H45" s="171">
        <f t="shared" si="12"/>
        <v>1.3142400957988225</v>
      </c>
      <c r="I45" s="187">
        <f t="shared" si="13"/>
        <v>3149</v>
      </c>
      <c r="J45" s="177">
        <f t="shared" si="7"/>
        <v>0.82551252847380407</v>
      </c>
      <c r="K45" s="177">
        <f t="shared" si="8"/>
        <v>0.89052988723680271</v>
      </c>
      <c r="L45" s="182">
        <f t="shared" si="9"/>
        <v>-6.5017358762998634E-2</v>
      </c>
    </row>
    <row r="46" spans="1:12" x14ac:dyDescent="0.4">
      <c r="A46" s="61" t="s">
        <v>123</v>
      </c>
      <c r="B46" s="485">
        <f>'８月(月間)'!B46-'[1]8月動向(1-20)'!B45</f>
        <v>5884</v>
      </c>
      <c r="C46" s="485">
        <f>'８月(月間)'!C46-'[1]8月動向(1-20)'!C45</f>
        <v>5717</v>
      </c>
      <c r="D46" s="175">
        <f t="shared" si="10"/>
        <v>1.02921112471576</v>
      </c>
      <c r="E46" s="197">
        <f t="shared" si="11"/>
        <v>167</v>
      </c>
      <c r="F46" s="485">
        <f>'８月(月間)'!F46-'[1]8月動向(1-20)'!F45</f>
        <v>7766</v>
      </c>
      <c r="G46" s="480">
        <f>'８月(月間)'!G46-'[1]8月動向(1-20)'!G45</f>
        <v>7060</v>
      </c>
      <c r="H46" s="171">
        <f t="shared" si="12"/>
        <v>1.1000000000000001</v>
      </c>
      <c r="I46" s="187">
        <f t="shared" si="13"/>
        <v>706</v>
      </c>
      <c r="J46" s="177">
        <f t="shared" si="7"/>
        <v>0.75766160185423637</v>
      </c>
      <c r="K46" s="177">
        <f t="shared" si="8"/>
        <v>0.80977337110481584</v>
      </c>
      <c r="L46" s="182">
        <f t="shared" si="9"/>
        <v>-5.2111769250579476E-2</v>
      </c>
    </row>
    <row r="47" spans="1:12" x14ac:dyDescent="0.4">
      <c r="A47" s="49" t="s">
        <v>84</v>
      </c>
      <c r="B47" s="483">
        <f>'８月(月間)'!B47-'[1]8月動向(1-20)'!B46</f>
        <v>15994</v>
      </c>
      <c r="C47" s="483">
        <f>'８月(月間)'!C47-'[1]8月動向(1-20)'!C46</f>
        <v>15081</v>
      </c>
      <c r="D47" s="175">
        <f t="shared" si="10"/>
        <v>1.0605397520058351</v>
      </c>
      <c r="E47" s="197">
        <f t="shared" si="11"/>
        <v>913</v>
      </c>
      <c r="F47" s="483">
        <f>'８月(月間)'!F47-'[1]8月動向(1-20)'!F46</f>
        <v>22130</v>
      </c>
      <c r="G47" s="484">
        <f>'８月(月間)'!G47-'[1]8月動向(1-20)'!G46</f>
        <v>18693</v>
      </c>
      <c r="H47" s="171">
        <f t="shared" si="12"/>
        <v>1.18386561814583</v>
      </c>
      <c r="I47" s="187">
        <f t="shared" si="13"/>
        <v>3437</v>
      </c>
      <c r="J47" s="177">
        <f t="shared" si="7"/>
        <v>0.72272932670582923</v>
      </c>
      <c r="K47" s="177">
        <f t="shared" si="8"/>
        <v>0.80677258866955548</v>
      </c>
      <c r="L47" s="182">
        <f t="shared" si="9"/>
        <v>-8.4043261963726246E-2</v>
      </c>
    </row>
    <row r="48" spans="1:12" x14ac:dyDescent="0.4">
      <c r="A48" s="49" t="s">
        <v>85</v>
      </c>
      <c r="B48" s="485">
        <f>'８月(月間)'!B48-'[1]8月動向(1-20)'!B47</f>
        <v>8471</v>
      </c>
      <c r="C48" s="485">
        <f>'８月(月間)'!C48-'[1]8月動向(1-20)'!C47</f>
        <v>8556</v>
      </c>
      <c r="D48" s="179">
        <f t="shared" si="10"/>
        <v>0.99006545114539501</v>
      </c>
      <c r="E48" s="197">
        <f t="shared" si="11"/>
        <v>-85</v>
      </c>
      <c r="F48" s="485">
        <f>'８月(月間)'!F48-'[1]8月動向(1-20)'!F47</f>
        <v>10775</v>
      </c>
      <c r="G48" s="484">
        <f>'８月(月間)'!G48-'[1]8月動向(1-20)'!G47</f>
        <v>9619</v>
      </c>
      <c r="H48" s="171">
        <f t="shared" si="12"/>
        <v>1.1201788127663999</v>
      </c>
      <c r="I48" s="187">
        <f t="shared" si="13"/>
        <v>1156</v>
      </c>
      <c r="J48" s="177">
        <f t="shared" si="7"/>
        <v>0.78617169373549889</v>
      </c>
      <c r="K48" s="177">
        <f t="shared" si="8"/>
        <v>0.8894895519284749</v>
      </c>
      <c r="L48" s="182">
        <f t="shared" si="9"/>
        <v>-0.10331785819297601</v>
      </c>
    </row>
    <row r="49" spans="1:12" x14ac:dyDescent="0.4">
      <c r="A49" s="49" t="s">
        <v>83</v>
      </c>
      <c r="B49" s="483">
        <f>'８月(月間)'!B49-'[1]8月動向(1-20)'!B48</f>
        <v>1069</v>
      </c>
      <c r="C49" s="483">
        <f>'８月(月間)'!C49-'[1]8月動向(1-20)'!C48</f>
        <v>1370</v>
      </c>
      <c r="D49" s="177">
        <f t="shared" si="10"/>
        <v>0.78029197080291968</v>
      </c>
      <c r="E49" s="197">
        <f t="shared" si="11"/>
        <v>-301</v>
      </c>
      <c r="F49" s="483">
        <f>'８月(月間)'!F49-'[1]8月動向(1-20)'!F48</f>
        <v>1386</v>
      </c>
      <c r="G49" s="486">
        <f>'８月(月間)'!G49-'[1]8月動向(1-20)'!G48</f>
        <v>2700</v>
      </c>
      <c r="H49" s="171">
        <f t="shared" si="12"/>
        <v>0.51333333333333331</v>
      </c>
      <c r="I49" s="187">
        <f t="shared" si="13"/>
        <v>-1314</v>
      </c>
      <c r="J49" s="177">
        <f t="shared" si="7"/>
        <v>0.77128427128427124</v>
      </c>
      <c r="K49" s="177">
        <f t="shared" si="8"/>
        <v>0.50740740740740742</v>
      </c>
      <c r="L49" s="182">
        <f t="shared" si="9"/>
        <v>0.26387686387686382</v>
      </c>
    </row>
    <row r="50" spans="1:12" x14ac:dyDescent="0.4">
      <c r="A50" s="49" t="s">
        <v>122</v>
      </c>
      <c r="B50" s="485">
        <f>'８月(月間)'!B50-'[1]8月動向(1-20)'!B49</f>
        <v>0</v>
      </c>
      <c r="C50" s="485">
        <f>'８月(月間)'!C50-'[1]8月動向(1-20)'!C49</f>
        <v>0</v>
      </c>
      <c r="D50" s="175" t="e">
        <f t="shared" si="10"/>
        <v>#DIV/0!</v>
      </c>
      <c r="E50" s="197">
        <f t="shared" si="11"/>
        <v>0</v>
      </c>
      <c r="F50" s="485">
        <f>'８月(月間)'!F50-'[1]8月動向(1-20)'!F49</f>
        <v>0</v>
      </c>
      <c r="G50" s="484">
        <f>'８月(月間)'!G50-'[1]8月動向(1-20)'!G49</f>
        <v>0</v>
      </c>
      <c r="H50" s="171" t="e">
        <f t="shared" si="12"/>
        <v>#DIV/0!</v>
      </c>
      <c r="I50" s="187">
        <f t="shared" si="13"/>
        <v>0</v>
      </c>
      <c r="J50" s="177" t="e">
        <f t="shared" si="7"/>
        <v>#DIV/0!</v>
      </c>
      <c r="K50" s="177" t="e">
        <f t="shared" si="8"/>
        <v>#DIV/0!</v>
      </c>
      <c r="L50" s="182" t="e">
        <f t="shared" si="9"/>
        <v>#DIV/0!</v>
      </c>
    </row>
    <row r="51" spans="1:12" x14ac:dyDescent="0.4">
      <c r="A51" s="49" t="s">
        <v>121</v>
      </c>
      <c r="B51" s="483">
        <f>'８月(月間)'!B51-'[1]8月動向(1-20)'!B50</f>
        <v>1086</v>
      </c>
      <c r="C51" s="483">
        <f>'８月(月間)'!C51-'[1]8月動向(1-20)'!C50</f>
        <v>1008</v>
      </c>
      <c r="D51" s="177">
        <f t="shared" si="10"/>
        <v>1.0773809523809523</v>
      </c>
      <c r="E51" s="197">
        <f t="shared" si="11"/>
        <v>78</v>
      </c>
      <c r="F51" s="483">
        <f>'８月(月間)'!F51-'[1]8月動向(1-20)'!F50</f>
        <v>1320</v>
      </c>
      <c r="G51" s="480">
        <f>'８月(月間)'!G51-'[1]8月動向(1-20)'!G50</f>
        <v>1200</v>
      </c>
      <c r="H51" s="171">
        <f t="shared" si="12"/>
        <v>1.1000000000000001</v>
      </c>
      <c r="I51" s="187">
        <f t="shared" si="13"/>
        <v>120</v>
      </c>
      <c r="J51" s="177">
        <f t="shared" si="7"/>
        <v>0.82272727272727275</v>
      </c>
      <c r="K51" s="177">
        <f t="shared" si="8"/>
        <v>0.84</v>
      </c>
      <c r="L51" s="182">
        <f t="shared" si="9"/>
        <v>-1.7272727272727217E-2</v>
      </c>
    </row>
    <row r="52" spans="1:12" x14ac:dyDescent="0.4">
      <c r="A52" s="49" t="s">
        <v>82</v>
      </c>
      <c r="B52" s="483">
        <f>'８月(月間)'!B52-'[1]8月動向(1-20)'!B51</f>
        <v>2371</v>
      </c>
      <c r="C52" s="483">
        <f>'８月(月間)'!C52-'[1]8月動向(1-20)'!C51</f>
        <v>3164</v>
      </c>
      <c r="D52" s="175">
        <f t="shared" si="10"/>
        <v>0.74936788874841975</v>
      </c>
      <c r="E52" s="197">
        <f t="shared" si="11"/>
        <v>-793</v>
      </c>
      <c r="F52" s="483">
        <f>'８月(月間)'!F52-'[1]8月動向(1-20)'!F51</f>
        <v>2970</v>
      </c>
      <c r="G52" s="484">
        <f>'８月(月間)'!G52-'[1]8月動向(1-20)'!G51</f>
        <v>4360</v>
      </c>
      <c r="H52" s="171">
        <f t="shared" si="12"/>
        <v>0.68119266055045868</v>
      </c>
      <c r="I52" s="187">
        <f t="shared" si="13"/>
        <v>-1390</v>
      </c>
      <c r="J52" s="177">
        <f t="shared" si="7"/>
        <v>0.79831649831649831</v>
      </c>
      <c r="K52" s="177">
        <f t="shared" si="8"/>
        <v>0.72568807339449537</v>
      </c>
      <c r="L52" s="182">
        <f t="shared" si="9"/>
        <v>7.2628424922002943E-2</v>
      </c>
    </row>
    <row r="53" spans="1:12" x14ac:dyDescent="0.4">
      <c r="A53" s="61" t="s">
        <v>80</v>
      </c>
      <c r="B53" s="485">
        <f>'８月(月間)'!B53-'[1]8月動向(1-20)'!B52</f>
        <v>1084</v>
      </c>
      <c r="C53" s="485">
        <f>'８月(月間)'!C53-'[1]8月動向(1-20)'!C52</f>
        <v>973</v>
      </c>
      <c r="D53" s="175">
        <f t="shared" si="10"/>
        <v>1.1140801644398766</v>
      </c>
      <c r="E53" s="197">
        <f t="shared" si="11"/>
        <v>111</v>
      </c>
      <c r="F53" s="485">
        <f>'８月(月間)'!F53-'[1]8月動向(1-20)'!F52</f>
        <v>1323</v>
      </c>
      <c r="G53" s="484">
        <f>'８月(月間)'!G53-'[1]8月動向(1-20)'!G52</f>
        <v>1200</v>
      </c>
      <c r="H53" s="171">
        <f t="shared" si="12"/>
        <v>1.1025</v>
      </c>
      <c r="I53" s="187">
        <f t="shared" si="13"/>
        <v>123</v>
      </c>
      <c r="J53" s="177">
        <f t="shared" si="7"/>
        <v>0.8193499622071051</v>
      </c>
      <c r="K53" s="171">
        <f t="shared" si="8"/>
        <v>0.81083333333333329</v>
      </c>
      <c r="L53" s="170">
        <f t="shared" si="9"/>
        <v>8.5166288737718032E-3</v>
      </c>
    </row>
    <row r="54" spans="1:12" x14ac:dyDescent="0.4">
      <c r="A54" s="49" t="s">
        <v>81</v>
      </c>
      <c r="B54" s="483">
        <f>'８月(月間)'!B54-'[1]8月動向(1-20)'!B53</f>
        <v>2225</v>
      </c>
      <c r="C54" s="483">
        <f>'８月(月間)'!C54-'[1]8月動向(1-20)'!C53</f>
        <v>2044</v>
      </c>
      <c r="D54" s="175">
        <f t="shared" si="10"/>
        <v>1.0885518590998042</v>
      </c>
      <c r="E54" s="187">
        <f t="shared" si="11"/>
        <v>181</v>
      </c>
      <c r="F54" s="483">
        <f>'８月(月間)'!F54-'[1]8月動向(1-20)'!F53</f>
        <v>2970</v>
      </c>
      <c r="G54" s="482">
        <f>'８月(月間)'!G54-'[1]8月動向(1-20)'!G53</f>
        <v>2700</v>
      </c>
      <c r="H54" s="177">
        <f t="shared" si="12"/>
        <v>1.1000000000000001</v>
      </c>
      <c r="I54" s="187">
        <f t="shared" si="13"/>
        <v>270</v>
      </c>
      <c r="J54" s="177">
        <f t="shared" si="7"/>
        <v>0.74915824915824913</v>
      </c>
      <c r="K54" s="177">
        <f t="shared" si="8"/>
        <v>0.75703703703703706</v>
      </c>
      <c r="L54" s="182">
        <f t="shared" si="9"/>
        <v>-7.8787878787879295E-3</v>
      </c>
    </row>
    <row r="55" spans="1:12" x14ac:dyDescent="0.4">
      <c r="A55" s="49" t="s">
        <v>77</v>
      </c>
      <c r="B55" s="483">
        <f>'８月(月間)'!B55-'[1]8月動向(1-20)'!B54</f>
        <v>2970</v>
      </c>
      <c r="C55" s="483">
        <f>'８月(月間)'!C55-'[1]8月動向(1-20)'!C54</f>
        <v>2775</v>
      </c>
      <c r="D55" s="175">
        <f t="shared" si="10"/>
        <v>1.0702702702702702</v>
      </c>
      <c r="E55" s="187">
        <f t="shared" si="11"/>
        <v>195</v>
      </c>
      <c r="F55" s="483">
        <f>'８月(月間)'!F55-'[1]8月動向(1-20)'!F54</f>
        <v>4091</v>
      </c>
      <c r="G55" s="484">
        <f>'８月(月間)'!G55-'[1]8月動向(1-20)'!G54</f>
        <v>3665</v>
      </c>
      <c r="H55" s="177">
        <f t="shared" si="12"/>
        <v>1.1162346521145976</v>
      </c>
      <c r="I55" s="187">
        <f t="shared" si="13"/>
        <v>426</v>
      </c>
      <c r="J55" s="177">
        <f t="shared" si="7"/>
        <v>0.72598386702517725</v>
      </c>
      <c r="K55" s="177">
        <f t="shared" si="8"/>
        <v>0.757162346521146</v>
      </c>
      <c r="L55" s="182">
        <f t="shared" si="9"/>
        <v>-3.1178479495968747E-2</v>
      </c>
    </row>
    <row r="56" spans="1:12" x14ac:dyDescent="0.4">
      <c r="A56" s="49" t="s">
        <v>79</v>
      </c>
      <c r="B56" s="485">
        <f>'８月(月間)'!B56-'[1]8月動向(1-20)'!B55</f>
        <v>1002</v>
      </c>
      <c r="C56" s="485">
        <f>'８月(月間)'!C56-'[1]8月動向(1-20)'!C55</f>
        <v>894</v>
      </c>
      <c r="D56" s="175">
        <f t="shared" si="10"/>
        <v>1.1208053691275168</v>
      </c>
      <c r="E56" s="187">
        <f t="shared" si="11"/>
        <v>108</v>
      </c>
      <c r="F56" s="485">
        <f>'８月(月間)'!F56-'[1]8月動向(1-20)'!F55</f>
        <v>1320</v>
      </c>
      <c r="G56" s="484">
        <f>'８月(月間)'!G56-'[1]8月動向(1-20)'!G55</f>
        <v>1200</v>
      </c>
      <c r="H56" s="177">
        <f t="shared" si="12"/>
        <v>1.1000000000000001</v>
      </c>
      <c r="I56" s="187">
        <f t="shared" si="13"/>
        <v>120</v>
      </c>
      <c r="J56" s="177">
        <f t="shared" si="7"/>
        <v>0.75909090909090904</v>
      </c>
      <c r="K56" s="177">
        <f t="shared" si="8"/>
        <v>0.745</v>
      </c>
      <c r="L56" s="182">
        <f t="shared" si="9"/>
        <v>1.4090909090909043E-2</v>
      </c>
    </row>
    <row r="57" spans="1:12" x14ac:dyDescent="0.4">
      <c r="A57" s="49" t="s">
        <v>78</v>
      </c>
      <c r="B57" s="483">
        <f>'８月(月間)'!B57-'[1]8月動向(1-20)'!B56</f>
        <v>1154</v>
      </c>
      <c r="C57" s="483">
        <f>'８月(月間)'!C57-'[1]8月動向(1-20)'!C56</f>
        <v>921</v>
      </c>
      <c r="D57" s="175">
        <f t="shared" si="10"/>
        <v>1.2529858849077089</v>
      </c>
      <c r="E57" s="187">
        <f t="shared" si="11"/>
        <v>233</v>
      </c>
      <c r="F57" s="483">
        <f>'８月(月間)'!F57-'[1]8月動向(1-20)'!F56</f>
        <v>1315</v>
      </c>
      <c r="G57" s="482">
        <f>'８月(月間)'!G57-'[1]8月動向(1-20)'!G56</f>
        <v>1200</v>
      </c>
      <c r="H57" s="177">
        <f t="shared" si="12"/>
        <v>1.0958333333333334</v>
      </c>
      <c r="I57" s="187">
        <f t="shared" si="13"/>
        <v>115</v>
      </c>
      <c r="J57" s="177">
        <f t="shared" si="7"/>
        <v>0.87756653992395439</v>
      </c>
      <c r="K57" s="177">
        <f t="shared" si="8"/>
        <v>0.76749999999999996</v>
      </c>
      <c r="L57" s="182">
        <f t="shared" si="9"/>
        <v>0.11006653992395443</v>
      </c>
    </row>
    <row r="58" spans="1:12" x14ac:dyDescent="0.4">
      <c r="A58" s="55" t="s">
        <v>120</v>
      </c>
      <c r="B58" s="481">
        <f>'８月(月間)'!B58-'[1]8月動向(1-20)'!B57</f>
        <v>817</v>
      </c>
      <c r="C58" s="481">
        <f>'８月(月間)'!C58-'[1]8月動向(1-20)'!C57</f>
        <v>1090</v>
      </c>
      <c r="D58" s="179">
        <f t="shared" si="10"/>
        <v>0.74954128440366974</v>
      </c>
      <c r="E58" s="197">
        <f t="shared" si="11"/>
        <v>-273</v>
      </c>
      <c r="F58" s="481">
        <f>'８月(月間)'!F58-'[1]8月動向(1-20)'!F57</f>
        <v>1320</v>
      </c>
      <c r="G58" s="480">
        <f>'８月(月間)'!G58-'[1]8月動向(1-20)'!G57</f>
        <v>1449</v>
      </c>
      <c r="H58" s="171">
        <f t="shared" si="12"/>
        <v>0.91097308488612838</v>
      </c>
      <c r="I58" s="197">
        <f t="shared" si="13"/>
        <v>-129</v>
      </c>
      <c r="J58" s="171">
        <f t="shared" si="7"/>
        <v>0.6189393939393939</v>
      </c>
      <c r="K58" s="171">
        <f t="shared" si="8"/>
        <v>0.75224292615596966</v>
      </c>
      <c r="L58" s="170">
        <f t="shared" si="9"/>
        <v>-0.13330353221657576</v>
      </c>
    </row>
    <row r="59" spans="1:12" x14ac:dyDescent="0.4">
      <c r="A59" s="42" t="s">
        <v>119</v>
      </c>
      <c r="B59" s="479">
        <f>'８月(月間)'!B59-'[1]8月動向(1-20)'!B58</f>
        <v>0</v>
      </c>
      <c r="C59" s="479">
        <f>'８月(月間)'!C59-'[1]8月動向(1-20)'!C58</f>
        <v>0</v>
      </c>
      <c r="D59" s="194" t="e">
        <f t="shared" si="10"/>
        <v>#DIV/0!</v>
      </c>
      <c r="E59" s="195">
        <f t="shared" si="11"/>
        <v>0</v>
      </c>
      <c r="F59" s="479">
        <f>'８月(月間)'!F59-'[1]8月動向(1-20)'!F58</f>
        <v>0</v>
      </c>
      <c r="G59" s="478">
        <f>'８月(月間)'!G59-'[1]8月動向(1-20)'!G58</f>
        <v>0</v>
      </c>
      <c r="H59" s="194" t="e">
        <f t="shared" si="12"/>
        <v>#DIV/0!</v>
      </c>
      <c r="I59" s="195">
        <f t="shared" si="13"/>
        <v>0</v>
      </c>
      <c r="J59" s="194" t="e">
        <f t="shared" si="7"/>
        <v>#DIV/0!</v>
      </c>
      <c r="K59" s="194" t="e">
        <f t="shared" si="8"/>
        <v>#DIV/0!</v>
      </c>
      <c r="L59" s="193" t="e">
        <f t="shared" si="9"/>
        <v>#DIV/0!</v>
      </c>
    </row>
    <row r="60" spans="1:12" x14ac:dyDescent="0.4">
      <c r="A60" s="160" t="s">
        <v>118</v>
      </c>
      <c r="B60" s="477">
        <f>SUM(B61:B64)</f>
        <v>1208</v>
      </c>
      <c r="C60" s="476">
        <f>SUM(C61:C64)</f>
        <v>1088</v>
      </c>
      <c r="D60" s="181">
        <f t="shared" si="10"/>
        <v>1.1102941176470589</v>
      </c>
      <c r="E60" s="191">
        <f t="shared" si="11"/>
        <v>120</v>
      </c>
      <c r="F60" s="477">
        <f>SUM(F61:F64)</f>
        <v>1652</v>
      </c>
      <c r="G60" s="476">
        <f>SUM(G61:G64)</f>
        <v>1492</v>
      </c>
      <c r="H60" s="181">
        <f t="shared" si="12"/>
        <v>1.1072386058981234</v>
      </c>
      <c r="I60" s="191">
        <f t="shared" si="13"/>
        <v>160</v>
      </c>
      <c r="J60" s="181">
        <f t="shared" si="7"/>
        <v>0.73123486682808714</v>
      </c>
      <c r="K60" s="181">
        <f t="shared" si="8"/>
        <v>0.72922252010723865</v>
      </c>
      <c r="L60" s="180">
        <f t="shared" si="9"/>
        <v>2.0123467208484902E-3</v>
      </c>
    </row>
    <row r="61" spans="1:12" x14ac:dyDescent="0.4">
      <c r="A61" s="55" t="s">
        <v>76</v>
      </c>
      <c r="B61" s="475">
        <v>267</v>
      </c>
      <c r="C61" s="474">
        <v>253</v>
      </c>
      <c r="D61" s="175">
        <f t="shared" si="10"/>
        <v>1.0553359683794465</v>
      </c>
      <c r="E61" s="188">
        <f t="shared" si="11"/>
        <v>14</v>
      </c>
      <c r="F61" s="475">
        <v>332</v>
      </c>
      <c r="G61" s="474">
        <v>300</v>
      </c>
      <c r="H61" s="175">
        <f t="shared" si="12"/>
        <v>1.1066666666666667</v>
      </c>
      <c r="I61" s="188">
        <f t="shared" si="13"/>
        <v>32</v>
      </c>
      <c r="J61" s="175">
        <f t="shared" si="7"/>
        <v>0.80421686746987953</v>
      </c>
      <c r="K61" s="175">
        <f t="shared" si="8"/>
        <v>0.84333333333333338</v>
      </c>
      <c r="L61" s="174">
        <f t="shared" si="9"/>
        <v>-3.9116465863453853E-2</v>
      </c>
    </row>
    <row r="62" spans="1:12" x14ac:dyDescent="0.4">
      <c r="A62" s="49" t="s">
        <v>117</v>
      </c>
      <c r="B62" s="470">
        <v>237</v>
      </c>
      <c r="C62" s="473">
        <v>238</v>
      </c>
      <c r="D62" s="175">
        <f t="shared" si="10"/>
        <v>0.99579831932773111</v>
      </c>
      <c r="E62" s="188">
        <f t="shared" si="11"/>
        <v>-1</v>
      </c>
      <c r="F62" s="470">
        <v>327</v>
      </c>
      <c r="G62" s="473">
        <v>300</v>
      </c>
      <c r="H62" s="175">
        <f t="shared" si="12"/>
        <v>1.0900000000000001</v>
      </c>
      <c r="I62" s="188">
        <f t="shared" si="13"/>
        <v>27</v>
      </c>
      <c r="J62" s="175">
        <f t="shared" si="7"/>
        <v>0.72477064220183485</v>
      </c>
      <c r="K62" s="175">
        <f t="shared" si="8"/>
        <v>0.79333333333333333</v>
      </c>
      <c r="L62" s="174">
        <f t="shared" si="9"/>
        <v>-6.8562691131498488E-2</v>
      </c>
    </row>
    <row r="63" spans="1:12" x14ac:dyDescent="0.4">
      <c r="A63" s="48" t="s">
        <v>116</v>
      </c>
      <c r="B63" s="472">
        <v>211</v>
      </c>
      <c r="C63" s="422">
        <v>180</v>
      </c>
      <c r="D63" s="175">
        <f t="shared" si="10"/>
        <v>1.1722222222222223</v>
      </c>
      <c r="E63" s="188">
        <f t="shared" si="11"/>
        <v>31</v>
      </c>
      <c r="F63" s="417">
        <v>330</v>
      </c>
      <c r="G63" s="471">
        <v>299</v>
      </c>
      <c r="H63" s="175">
        <f t="shared" si="12"/>
        <v>1.1036789297658862</v>
      </c>
      <c r="I63" s="188">
        <f t="shared" si="13"/>
        <v>31</v>
      </c>
      <c r="J63" s="175">
        <f t="shared" si="7"/>
        <v>0.6393939393939394</v>
      </c>
      <c r="K63" s="175">
        <f t="shared" si="8"/>
        <v>0.60200668896321075</v>
      </c>
      <c r="L63" s="174">
        <f t="shared" si="9"/>
        <v>3.7387250430728658E-2</v>
      </c>
    </row>
    <row r="64" spans="1:12" x14ac:dyDescent="0.4">
      <c r="A64" s="42" t="s">
        <v>115</v>
      </c>
      <c r="B64" s="470">
        <v>493</v>
      </c>
      <c r="C64" s="421">
        <v>417</v>
      </c>
      <c r="D64" s="175">
        <f t="shared" si="10"/>
        <v>1.1822541966426858</v>
      </c>
      <c r="E64" s="187">
        <f t="shared" si="11"/>
        <v>76</v>
      </c>
      <c r="F64" s="400">
        <v>663</v>
      </c>
      <c r="G64" s="469">
        <v>593</v>
      </c>
      <c r="H64" s="177">
        <f t="shared" si="12"/>
        <v>1.118043844856661</v>
      </c>
      <c r="I64" s="187">
        <f t="shared" si="13"/>
        <v>70</v>
      </c>
      <c r="J64" s="177">
        <f t="shared" si="7"/>
        <v>0.74358974358974361</v>
      </c>
      <c r="K64" s="177">
        <f t="shared" si="8"/>
        <v>0.70320404721753793</v>
      </c>
      <c r="L64" s="182">
        <f t="shared" si="9"/>
        <v>4.0385696372205682E-2</v>
      </c>
    </row>
    <row r="65" spans="1:12" x14ac:dyDescent="0.4">
      <c r="A65" s="136" t="s">
        <v>98</v>
      </c>
      <c r="B65" s="468"/>
      <c r="C65" s="453"/>
      <c r="D65" s="308"/>
      <c r="E65" s="309"/>
      <c r="F65" s="468"/>
      <c r="G65" s="453"/>
      <c r="H65" s="308"/>
      <c r="I65" s="309"/>
      <c r="J65" s="308"/>
      <c r="K65" s="308"/>
      <c r="L65" s="307"/>
    </row>
    <row r="66" spans="1:12" x14ac:dyDescent="0.4">
      <c r="A66" s="227" t="s">
        <v>114</v>
      </c>
      <c r="B66" s="467"/>
      <c r="C66" s="466"/>
      <c r="D66" s="325"/>
      <c r="E66" s="324"/>
      <c r="F66" s="467"/>
      <c r="G66" s="466"/>
      <c r="H66" s="325"/>
      <c r="I66" s="324"/>
      <c r="J66" s="323"/>
      <c r="K66" s="323"/>
      <c r="L66" s="322"/>
    </row>
    <row r="67" spans="1:12" s="33" customFormat="1" x14ac:dyDescent="0.4">
      <c r="A67" s="61" t="s">
        <v>113</v>
      </c>
      <c r="B67" s="431"/>
      <c r="C67" s="465"/>
      <c r="D67" s="265"/>
      <c r="E67" s="264"/>
      <c r="F67" s="431"/>
      <c r="G67" s="465"/>
      <c r="H67" s="265"/>
      <c r="I67" s="264"/>
      <c r="J67" s="263"/>
      <c r="K67" s="263"/>
      <c r="L67" s="262"/>
    </row>
    <row r="68" spans="1:12" s="33" customFormat="1" x14ac:dyDescent="0.4">
      <c r="A68" s="61" t="s">
        <v>97</v>
      </c>
      <c r="B68" s="431"/>
      <c r="C68" s="465"/>
      <c r="D68" s="265"/>
      <c r="E68" s="264"/>
      <c r="F68" s="431"/>
      <c r="G68" s="465"/>
      <c r="H68" s="265"/>
      <c r="I68" s="264"/>
      <c r="J68" s="263"/>
      <c r="K68" s="263"/>
      <c r="L68" s="262"/>
    </row>
    <row r="69" spans="1:12" s="33" customFormat="1" x14ac:dyDescent="0.4">
      <c r="A69" s="61" t="s">
        <v>112</v>
      </c>
      <c r="B69" s="431"/>
      <c r="C69" s="465"/>
      <c r="D69" s="265"/>
      <c r="E69" s="264"/>
      <c r="F69" s="431"/>
      <c r="G69" s="465"/>
      <c r="H69" s="265"/>
      <c r="I69" s="264"/>
      <c r="J69" s="263"/>
      <c r="K69" s="263"/>
      <c r="L69" s="262"/>
    </row>
    <row r="70" spans="1:12" s="33" customFormat="1" x14ac:dyDescent="0.4">
      <c r="A70" s="42" t="s">
        <v>96</v>
      </c>
      <c r="B70" s="428"/>
      <c r="C70" s="464"/>
      <c r="D70" s="265"/>
      <c r="E70" s="264"/>
      <c r="F70" s="428"/>
      <c r="G70" s="464"/>
      <c r="H70" s="265"/>
      <c r="I70" s="264"/>
      <c r="J70" s="263"/>
      <c r="K70" s="263"/>
      <c r="L70" s="262"/>
    </row>
    <row r="71" spans="1:12" s="33" customFormat="1" x14ac:dyDescent="0.4">
      <c r="A71" s="136" t="s">
        <v>111</v>
      </c>
      <c r="B71" s="424"/>
      <c r="C71" s="463"/>
      <c r="D71" s="252"/>
      <c r="E71" s="251"/>
      <c r="F71" s="424"/>
      <c r="G71" s="463"/>
      <c r="H71" s="252"/>
      <c r="I71" s="251"/>
      <c r="J71" s="250"/>
      <c r="K71" s="250"/>
      <c r="L71" s="249"/>
    </row>
    <row r="72" spans="1:12" s="33" customFormat="1" x14ac:dyDescent="0.4">
      <c r="A72" s="214" t="s">
        <v>110</v>
      </c>
      <c r="B72" s="426"/>
      <c r="C72" s="463"/>
      <c r="D72" s="252"/>
      <c r="E72" s="251"/>
      <c r="F72" s="424"/>
      <c r="G72" s="463"/>
      <c r="H72" s="252"/>
      <c r="I72" s="251"/>
      <c r="J72" s="250"/>
      <c r="K72" s="250"/>
      <c r="L72" s="249"/>
    </row>
    <row r="73" spans="1:12" x14ac:dyDescent="0.4">
      <c r="A73" s="33" t="s">
        <v>109</v>
      </c>
      <c r="C73" s="36"/>
      <c r="E73" s="88"/>
      <c r="G73" s="36"/>
      <c r="I73" s="88"/>
      <c r="K73" s="36"/>
    </row>
    <row r="74" spans="1:12" x14ac:dyDescent="0.4">
      <c r="A74" s="35" t="s">
        <v>108</v>
      </c>
      <c r="C74" s="36"/>
      <c r="E74" s="88"/>
      <c r="G74" s="36"/>
      <c r="I74" s="88"/>
      <c r="K74" s="36"/>
    </row>
    <row r="75" spans="1:12" s="33" customFormat="1" x14ac:dyDescent="0.4">
      <c r="A75" s="33" t="s">
        <v>107</v>
      </c>
      <c r="B75" s="34"/>
      <c r="C75" s="34"/>
      <c r="F75" s="34"/>
      <c r="G75" s="34"/>
      <c r="J75" s="34"/>
      <c r="K75" s="34"/>
    </row>
    <row r="76" spans="1:12" x14ac:dyDescent="0.4">
      <c r="A76" s="33" t="s">
        <v>95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2011年8月下旬航空旅客輸送実績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zoomScaleNormal="100" workbookViewId="0">
      <selection sqref="A1:B1"/>
    </sheetView>
  </sheetViews>
  <sheetFormatPr defaultRowHeight="13.5" x14ac:dyDescent="0.15"/>
  <cols>
    <col min="1" max="1" width="11.375" style="110" customWidth="1"/>
    <col min="2" max="2" width="5.625" style="110" customWidth="1"/>
    <col min="3" max="4" width="9.375" style="108" customWidth="1"/>
    <col min="5" max="5" width="7.375" style="108" customWidth="1"/>
    <col min="6" max="6" width="9.625" style="108" customWidth="1"/>
    <col min="7" max="8" width="9.375" style="108" customWidth="1"/>
    <col min="9" max="9" width="7.375" style="108" customWidth="1"/>
    <col min="10" max="10" width="9.625" style="108" customWidth="1"/>
    <col min="11" max="11" width="9" style="109"/>
    <col min="12" max="16384" width="9" style="108"/>
  </cols>
  <sheetData>
    <row r="1" spans="1:11" ht="18.75" x14ac:dyDescent="0.15">
      <c r="A1" s="714" t="str">
        <f>'h23'!A1</f>
        <v>平成23年度</v>
      </c>
      <c r="B1" s="714"/>
      <c r="C1" s="1"/>
      <c r="D1" s="1"/>
      <c r="E1" s="1"/>
      <c r="F1" s="5" t="str">
        <f ca="1">RIGHT(CELL("filename",$A$1),LEN(CELL("filename",$A$1))-FIND("]",CELL("filename",$A$1)))</f>
        <v>８月月間</v>
      </c>
      <c r="G1" s="4" t="s">
        <v>69</v>
      </c>
      <c r="H1" s="2"/>
      <c r="I1" s="2"/>
      <c r="J1" s="2"/>
    </row>
    <row r="2" spans="1:11" ht="18" customHeight="1" x14ac:dyDescent="0.15">
      <c r="A2" s="121"/>
      <c r="B2" s="384"/>
      <c r="C2" s="706" t="s">
        <v>190</v>
      </c>
      <c r="D2" s="721"/>
      <c r="E2" s="722"/>
      <c r="F2" s="723"/>
      <c r="G2" s="706" t="s">
        <v>189</v>
      </c>
      <c r="H2" s="721"/>
      <c r="I2" s="722"/>
      <c r="J2" s="723"/>
    </row>
    <row r="3" spans="1:11" ht="18.75" customHeight="1" x14ac:dyDescent="0.15">
      <c r="A3" s="115"/>
      <c r="B3" s="383"/>
      <c r="C3" s="724" t="s">
        <v>223</v>
      </c>
      <c r="D3" s="726" t="s">
        <v>222</v>
      </c>
      <c r="E3" s="706" t="s">
        <v>184</v>
      </c>
      <c r="F3" s="707"/>
      <c r="G3" s="702" t="str">
        <f>C3</f>
        <v>11.8月</v>
      </c>
      <c r="H3" s="704" t="str">
        <f>D3</f>
        <v>10.8月</v>
      </c>
      <c r="I3" s="706" t="s">
        <v>184</v>
      </c>
      <c r="J3" s="707"/>
    </row>
    <row r="4" spans="1:11" ht="18" customHeight="1" x14ac:dyDescent="0.15">
      <c r="A4" s="119"/>
      <c r="B4" s="382"/>
      <c r="C4" s="725"/>
      <c r="D4" s="727"/>
      <c r="E4" s="381" t="s">
        <v>183</v>
      </c>
      <c r="F4" s="381" t="s">
        <v>182</v>
      </c>
      <c r="G4" s="703"/>
      <c r="H4" s="705"/>
      <c r="I4" s="381" t="s">
        <v>183</v>
      </c>
      <c r="J4" s="381" t="s">
        <v>182</v>
      </c>
    </row>
    <row r="5" spans="1:11" ht="13.5" customHeight="1" x14ac:dyDescent="0.15">
      <c r="A5" s="710" t="s">
        <v>181</v>
      </c>
      <c r="B5" s="711"/>
      <c r="C5" s="728">
        <f>C7+C12+C17+C22+C27</f>
        <v>613983</v>
      </c>
      <c r="D5" s="712">
        <f>D7+D12+D17+D22+D27</f>
        <v>652714</v>
      </c>
      <c r="E5" s="708">
        <f>C5/D5</f>
        <v>0.94066160676804844</v>
      </c>
      <c r="F5" s="717">
        <f>C5-D5</f>
        <v>-38731</v>
      </c>
      <c r="G5" s="728">
        <f>G7+G12+G17+G22+G27</f>
        <v>734895</v>
      </c>
      <c r="H5" s="712">
        <f>H7+H12+H17+H22+H27</f>
        <v>780054</v>
      </c>
      <c r="I5" s="708">
        <f>G5/H5</f>
        <v>0.94210785407164122</v>
      </c>
      <c r="J5" s="717">
        <f>G5-H5</f>
        <v>-45159</v>
      </c>
    </row>
    <row r="6" spans="1:11" ht="13.5" customHeight="1" x14ac:dyDescent="0.15">
      <c r="A6" s="719" t="s">
        <v>105</v>
      </c>
      <c r="B6" s="720"/>
      <c r="C6" s="729"/>
      <c r="D6" s="713"/>
      <c r="E6" s="709"/>
      <c r="F6" s="718"/>
      <c r="G6" s="729"/>
      <c r="H6" s="713"/>
      <c r="I6" s="709"/>
      <c r="J6" s="718"/>
    </row>
    <row r="7" spans="1:11" ht="18" customHeight="1" x14ac:dyDescent="0.15">
      <c r="A7" s="715" t="s">
        <v>180</v>
      </c>
      <c r="B7" s="716"/>
      <c r="C7" s="501">
        <f>SUM(C8:C11)</f>
        <v>308087</v>
      </c>
      <c r="D7" s="368">
        <f>SUM(D8:D11)</f>
        <v>329493</v>
      </c>
      <c r="E7" s="537">
        <f t="shared" ref="E7:E34" si="0">C7/D7</f>
        <v>0.93503352119771888</v>
      </c>
      <c r="F7" s="536">
        <f t="shared" ref="F7:F34" si="1">C7-D7</f>
        <v>-21406</v>
      </c>
      <c r="G7" s="501">
        <f>SUM(G8:G11)</f>
        <v>354988</v>
      </c>
      <c r="H7" s="368">
        <f>SUM(H8:H11)</f>
        <v>385105</v>
      </c>
      <c r="I7" s="367">
        <f t="shared" ref="I7:I34" si="2">G7/H7</f>
        <v>0.92179535451370409</v>
      </c>
      <c r="J7" s="366">
        <f t="shared" ref="J7:J34" si="3">G7-H7</f>
        <v>-30117</v>
      </c>
      <c r="K7" s="112"/>
    </row>
    <row r="8" spans="1:11" ht="18" customHeight="1" x14ac:dyDescent="0.15">
      <c r="A8" s="372" t="s">
        <v>179</v>
      </c>
      <c r="B8" s="372" t="s">
        <v>103</v>
      </c>
      <c r="C8" s="502">
        <f>'８月(月間)'!B9+'８月(月間)'!B14</f>
        <v>138256</v>
      </c>
      <c r="D8" s="371">
        <f>'８月(月間)'!C9+'８月(月間)'!C14</f>
        <v>151851</v>
      </c>
      <c r="E8" s="370">
        <f t="shared" si="0"/>
        <v>0.91047144898617727</v>
      </c>
      <c r="F8" s="369">
        <f t="shared" si="1"/>
        <v>-13595</v>
      </c>
      <c r="G8" s="502">
        <f>'８月(月間)'!F9+'８月(月間)'!F14</f>
        <v>161714</v>
      </c>
      <c r="H8" s="371">
        <f>'８月(月間)'!G9+'８月(月間)'!G14</f>
        <v>177514</v>
      </c>
      <c r="I8" s="370">
        <f t="shared" si="2"/>
        <v>0.91099293576844642</v>
      </c>
      <c r="J8" s="369">
        <f t="shared" si="3"/>
        <v>-15800</v>
      </c>
      <c r="K8" s="112"/>
    </row>
    <row r="9" spans="1:11" ht="18" customHeight="1" x14ac:dyDescent="0.15">
      <c r="A9" s="358"/>
      <c r="B9" s="358" t="s">
        <v>102</v>
      </c>
      <c r="C9" s="498">
        <f>'８月(月間)'!B19+'８月(月間)'!B22+'８月(月間)'!B23+'８月(月間)'!B24</f>
        <v>10927</v>
      </c>
      <c r="D9" s="357">
        <f>'８月(月間)'!C19+'８月(月間)'!C22+'８月(月間)'!C23+'８月(月間)'!C24</f>
        <v>14965</v>
      </c>
      <c r="E9" s="356">
        <f t="shared" si="0"/>
        <v>0.73017039759438696</v>
      </c>
      <c r="F9" s="355">
        <f t="shared" si="1"/>
        <v>-4038</v>
      </c>
      <c r="G9" s="498">
        <f>'８月(月間)'!F19+'８月(月間)'!F22+'８月(月間)'!F23+'８月(月間)'!F24</f>
        <v>12935</v>
      </c>
      <c r="H9" s="357">
        <f>'８月(月間)'!G19+'８月(月間)'!G22+'８月(月間)'!G23+'８月(月間)'!G24</f>
        <v>17141</v>
      </c>
      <c r="I9" s="356">
        <f t="shared" si="2"/>
        <v>0.75462341753689988</v>
      </c>
      <c r="J9" s="355">
        <f t="shared" si="3"/>
        <v>-4206</v>
      </c>
      <c r="K9" s="112"/>
    </row>
    <row r="10" spans="1:11" ht="18" customHeight="1" x14ac:dyDescent="0.15">
      <c r="A10" s="358"/>
      <c r="B10" s="358" t="s">
        <v>100</v>
      </c>
      <c r="C10" s="498">
        <f>'８月(月間)'!B42+'８月(月間)'!B43</f>
        <v>137014</v>
      </c>
      <c r="D10" s="357">
        <f>'８月(月間)'!C42+'８月(月間)'!C43</f>
        <v>138181</v>
      </c>
      <c r="E10" s="356">
        <f t="shared" si="0"/>
        <v>0.99155455525723513</v>
      </c>
      <c r="F10" s="355">
        <f t="shared" si="1"/>
        <v>-1167</v>
      </c>
      <c r="G10" s="498">
        <f>'８月(月間)'!F42+'８月(月間)'!F43</f>
        <v>157152</v>
      </c>
      <c r="H10" s="357">
        <f>'８月(月間)'!G42+'８月(月間)'!G43</f>
        <v>163900</v>
      </c>
      <c r="I10" s="356">
        <f t="shared" si="2"/>
        <v>0.95882855399633926</v>
      </c>
      <c r="J10" s="355">
        <f t="shared" si="3"/>
        <v>-6748</v>
      </c>
      <c r="K10" s="112"/>
    </row>
    <row r="11" spans="1:11" ht="18" customHeight="1" x14ac:dyDescent="0.15">
      <c r="A11" s="380"/>
      <c r="B11" s="380" t="s">
        <v>104</v>
      </c>
      <c r="C11" s="504">
        <f>'８月(月間)'!B66</f>
        <v>21890</v>
      </c>
      <c r="D11" s="379">
        <f>'８月(月間)'!C66</f>
        <v>24496</v>
      </c>
      <c r="E11" s="378">
        <f t="shared" si="0"/>
        <v>0.89361528412802094</v>
      </c>
      <c r="F11" s="377">
        <f t="shared" si="1"/>
        <v>-2606</v>
      </c>
      <c r="G11" s="504">
        <f>'８月(月間)'!F66</f>
        <v>23187</v>
      </c>
      <c r="H11" s="379">
        <f>'８月(月間)'!G66</f>
        <v>26550</v>
      </c>
      <c r="I11" s="378">
        <f t="shared" si="2"/>
        <v>0.87333333333333329</v>
      </c>
      <c r="J11" s="377">
        <f t="shared" si="3"/>
        <v>-3363</v>
      </c>
      <c r="K11" s="112"/>
    </row>
    <row r="12" spans="1:11" ht="18" customHeight="1" x14ac:dyDescent="0.15">
      <c r="A12" s="715" t="s">
        <v>178</v>
      </c>
      <c r="B12" s="716"/>
      <c r="C12" s="501">
        <f>SUM(C13:C16)</f>
        <v>125876</v>
      </c>
      <c r="D12" s="368">
        <f>SUM(D13:D16)</f>
        <v>132112</v>
      </c>
      <c r="E12" s="537">
        <f t="shared" si="0"/>
        <v>0.95279762625650966</v>
      </c>
      <c r="F12" s="536">
        <f t="shared" si="1"/>
        <v>-6236</v>
      </c>
      <c r="G12" s="501">
        <f>SUM(G13:G16)</f>
        <v>148126</v>
      </c>
      <c r="H12" s="368">
        <f>SUM(H13:H16)</f>
        <v>151273</v>
      </c>
      <c r="I12" s="367">
        <f t="shared" si="2"/>
        <v>0.97919655192929345</v>
      </c>
      <c r="J12" s="366">
        <f t="shared" si="3"/>
        <v>-3147</v>
      </c>
      <c r="K12" s="112"/>
    </row>
    <row r="13" spans="1:11" ht="18" customHeight="1" x14ac:dyDescent="0.15">
      <c r="A13" s="376" t="s">
        <v>177</v>
      </c>
      <c r="B13" s="376" t="s">
        <v>103</v>
      </c>
      <c r="C13" s="503">
        <f>'８月(月間)'!B10+'８月(月間)'!B11+'８月(月間)'!B16</f>
        <v>47989</v>
      </c>
      <c r="D13" s="375">
        <f>'８月(月間)'!C10+'８月(月間)'!C11+'８月(月間)'!C16</f>
        <v>53443</v>
      </c>
      <c r="E13" s="374">
        <f t="shared" si="0"/>
        <v>0.89794734577025992</v>
      </c>
      <c r="F13" s="373">
        <f t="shared" si="1"/>
        <v>-5454</v>
      </c>
      <c r="G13" s="503">
        <f>'８月(月間)'!F10+'８月(月間)'!F11+'８月(月間)'!F16</f>
        <v>57488</v>
      </c>
      <c r="H13" s="375">
        <f>'８月(月間)'!G10+'８月(月間)'!G11+'８月(月間)'!G16</f>
        <v>59833</v>
      </c>
      <c r="I13" s="374">
        <f t="shared" si="2"/>
        <v>0.96080758110073039</v>
      </c>
      <c r="J13" s="373">
        <f t="shared" si="3"/>
        <v>-2345</v>
      </c>
      <c r="K13" s="112"/>
    </row>
    <row r="14" spans="1:11" ht="18" customHeight="1" x14ac:dyDescent="0.15">
      <c r="A14" s="358"/>
      <c r="B14" s="358" t="s">
        <v>102</v>
      </c>
      <c r="C14" s="498">
        <f>'８月(月間)'!B20+'８月(月間)'!B25+'８月(月間)'!B26+'８月(月間)'!B35</f>
        <v>3713</v>
      </c>
      <c r="D14" s="357">
        <f>'８月(月間)'!C20+'８月(月間)'!C25+'８月(月間)'!C26+'８月(月間)'!C35</f>
        <v>4228</v>
      </c>
      <c r="E14" s="356">
        <f t="shared" si="0"/>
        <v>0.87819299905392623</v>
      </c>
      <c r="F14" s="355">
        <f t="shared" si="1"/>
        <v>-515</v>
      </c>
      <c r="G14" s="498">
        <f>'８月(月間)'!F20+'８月(月間)'!F25+'８月(月間)'!F26+'８月(月間)'!F35</f>
        <v>4425</v>
      </c>
      <c r="H14" s="357">
        <f>'８月(月間)'!G20+'８月(月間)'!G25+'８月(月間)'!G26+'８月(月間)'!G35</f>
        <v>4635</v>
      </c>
      <c r="I14" s="356">
        <f t="shared" si="2"/>
        <v>0.95469255663430419</v>
      </c>
      <c r="J14" s="355">
        <f t="shared" si="3"/>
        <v>-210</v>
      </c>
      <c r="K14" s="112"/>
    </row>
    <row r="15" spans="1:11" ht="18" customHeight="1" x14ac:dyDescent="0.15">
      <c r="A15" s="358"/>
      <c r="B15" s="358" t="s">
        <v>100</v>
      </c>
      <c r="C15" s="498">
        <f>'８月(月間)'!B44+'８月(月間)'!B45+'８月(月間)'!B46+'８月(月間)'!B59</f>
        <v>64814</v>
      </c>
      <c r="D15" s="357">
        <f>'８月(月間)'!C44+'８月(月間)'!C45+'８月(月間)'!C46+'８月(月間)'!C59</f>
        <v>65357</v>
      </c>
      <c r="E15" s="356">
        <f t="shared" si="0"/>
        <v>0.99169178511865597</v>
      </c>
      <c r="F15" s="355">
        <f t="shared" si="1"/>
        <v>-543</v>
      </c>
      <c r="G15" s="498">
        <f>'８月(月間)'!F44+'８月(月間)'!F45+'８月(月間)'!F46+'８月(月間)'!F59</f>
        <v>75947</v>
      </c>
      <c r="H15" s="357">
        <f>'８月(月間)'!G44+'８月(月間)'!G45+'８月(月間)'!G46+'８月(月間)'!G59</f>
        <v>76185</v>
      </c>
      <c r="I15" s="356">
        <f t="shared" si="2"/>
        <v>0.9968760254643303</v>
      </c>
      <c r="J15" s="355">
        <f t="shared" si="3"/>
        <v>-238</v>
      </c>
      <c r="K15" s="112"/>
    </row>
    <row r="16" spans="1:11" ht="18" customHeight="1" x14ac:dyDescent="0.15">
      <c r="A16" s="380"/>
      <c r="B16" s="380" t="s">
        <v>104</v>
      </c>
      <c r="C16" s="504">
        <f>'８月(月間)'!B68</f>
        <v>9360</v>
      </c>
      <c r="D16" s="379">
        <f>'８月(月間)'!C68</f>
        <v>9084</v>
      </c>
      <c r="E16" s="378">
        <f t="shared" si="0"/>
        <v>1.0303830911492735</v>
      </c>
      <c r="F16" s="377">
        <f t="shared" si="1"/>
        <v>276</v>
      </c>
      <c r="G16" s="504">
        <f>'８月(月間)'!F68</f>
        <v>10266</v>
      </c>
      <c r="H16" s="379">
        <f>'８月(月間)'!G68</f>
        <v>10620</v>
      </c>
      <c r="I16" s="378">
        <f t="shared" si="2"/>
        <v>0.96666666666666667</v>
      </c>
      <c r="J16" s="377">
        <f t="shared" si="3"/>
        <v>-354</v>
      </c>
      <c r="K16" s="112"/>
    </row>
    <row r="17" spans="1:11" ht="18" customHeight="1" x14ac:dyDescent="0.15">
      <c r="A17" s="715" t="s">
        <v>176</v>
      </c>
      <c r="B17" s="716"/>
      <c r="C17" s="501">
        <f>SUM(C18:C21)</f>
        <v>80352</v>
      </c>
      <c r="D17" s="368">
        <f>SUM(D18:D21)</f>
        <v>78730</v>
      </c>
      <c r="E17" s="537">
        <f t="shared" si="0"/>
        <v>1.0206020576654389</v>
      </c>
      <c r="F17" s="536">
        <f t="shared" si="1"/>
        <v>1622</v>
      </c>
      <c r="G17" s="501">
        <f>SUM(G18:G21)</f>
        <v>107319</v>
      </c>
      <c r="H17" s="368">
        <f>SUM(H18:H21)</f>
        <v>102526</v>
      </c>
      <c r="I17" s="367">
        <f t="shared" si="2"/>
        <v>1.0467491172970758</v>
      </c>
      <c r="J17" s="366">
        <f t="shared" si="3"/>
        <v>4793</v>
      </c>
      <c r="K17" s="112"/>
    </row>
    <row r="18" spans="1:11" ht="18" customHeight="1" x14ac:dyDescent="0.15">
      <c r="A18" s="376" t="s">
        <v>175</v>
      </c>
      <c r="B18" s="376" t="s">
        <v>103</v>
      </c>
      <c r="C18" s="503">
        <f>'８月(月間)'!B12</f>
        <v>0</v>
      </c>
      <c r="D18" s="375">
        <f>'８月(月間)'!C12</f>
        <v>20859</v>
      </c>
      <c r="E18" s="374">
        <f t="shared" si="0"/>
        <v>0</v>
      </c>
      <c r="F18" s="373">
        <f t="shared" si="1"/>
        <v>-20859</v>
      </c>
      <c r="G18" s="503">
        <f>'８月(月間)'!F12</f>
        <v>0</v>
      </c>
      <c r="H18" s="375">
        <f>'８月(月間)'!G12</f>
        <v>26125</v>
      </c>
      <c r="I18" s="374">
        <f t="shared" si="2"/>
        <v>0</v>
      </c>
      <c r="J18" s="373">
        <f t="shared" si="3"/>
        <v>-26125</v>
      </c>
      <c r="K18" s="112"/>
    </row>
    <row r="19" spans="1:11" ht="18" customHeight="1" x14ac:dyDescent="0.15">
      <c r="A19" s="358"/>
      <c r="B19" s="358" t="s">
        <v>102</v>
      </c>
      <c r="C19" s="498">
        <f>'８月(月間)'!B21+'８月(月間)'!B34</f>
        <v>24025</v>
      </c>
      <c r="D19" s="357">
        <f>'８月(月間)'!C21+'８月(月間)'!C34</f>
        <v>3311</v>
      </c>
      <c r="E19" s="356">
        <f t="shared" si="0"/>
        <v>7.2561159770462096</v>
      </c>
      <c r="F19" s="355">
        <f t="shared" si="1"/>
        <v>20714</v>
      </c>
      <c r="G19" s="498">
        <f>'８月(月間)'!F21+'８月(月間)'!F34</f>
        <v>30075</v>
      </c>
      <c r="H19" s="357">
        <f>'８月(月間)'!G21+'８月(月間)'!G34</f>
        <v>4495</v>
      </c>
      <c r="I19" s="356">
        <f t="shared" si="2"/>
        <v>6.6907675194660738</v>
      </c>
      <c r="J19" s="355">
        <f t="shared" si="3"/>
        <v>25580</v>
      </c>
      <c r="K19" s="112"/>
    </row>
    <row r="20" spans="1:11" ht="18" customHeight="1" x14ac:dyDescent="0.15">
      <c r="A20" s="358"/>
      <c r="B20" s="358" t="s">
        <v>100</v>
      </c>
      <c r="C20" s="498">
        <f>'８月(月間)'!B47+'８月(月間)'!B58</f>
        <v>43324</v>
      </c>
      <c r="D20" s="357">
        <f>'８月(月間)'!C47+'８月(月間)'!C58</f>
        <v>44986</v>
      </c>
      <c r="E20" s="356">
        <f t="shared" si="0"/>
        <v>0.96305517272040186</v>
      </c>
      <c r="F20" s="355">
        <f t="shared" si="1"/>
        <v>-1662</v>
      </c>
      <c r="G20" s="498">
        <f>'８月(月間)'!F47+'８月(月間)'!F58</f>
        <v>62022</v>
      </c>
      <c r="H20" s="357">
        <f>'８月(月間)'!G47+'８月(月間)'!G58</f>
        <v>58277</v>
      </c>
      <c r="I20" s="356">
        <f t="shared" si="2"/>
        <v>1.0642620587882012</v>
      </c>
      <c r="J20" s="355">
        <f t="shared" si="3"/>
        <v>3745</v>
      </c>
      <c r="K20" s="112"/>
    </row>
    <row r="21" spans="1:11" ht="18" customHeight="1" x14ac:dyDescent="0.15">
      <c r="A21" s="122"/>
      <c r="B21" s="122" t="s">
        <v>104</v>
      </c>
      <c r="C21" s="497">
        <f>'８月(月間)'!B67+'８月(月間)'!B69</f>
        <v>13003</v>
      </c>
      <c r="D21" s="354">
        <f>'８月(月間)'!C67+'８月(月間)'!C69</f>
        <v>9574</v>
      </c>
      <c r="E21" s="353">
        <f t="shared" si="0"/>
        <v>1.3581575099227072</v>
      </c>
      <c r="F21" s="352">
        <f t="shared" si="1"/>
        <v>3429</v>
      </c>
      <c r="G21" s="497">
        <f>'８月(月間)'!F67+'８月(月間)'!F69</f>
        <v>15222</v>
      </c>
      <c r="H21" s="354">
        <f>'８月(月間)'!G67+'８月(月間)'!G69</f>
        <v>13629</v>
      </c>
      <c r="I21" s="353">
        <f t="shared" si="2"/>
        <v>1.1168831168831168</v>
      </c>
      <c r="J21" s="352">
        <f t="shared" si="3"/>
        <v>1593</v>
      </c>
      <c r="K21" s="112"/>
    </row>
    <row r="22" spans="1:11" ht="18" customHeight="1" x14ac:dyDescent="0.15">
      <c r="A22" s="715" t="s">
        <v>174</v>
      </c>
      <c r="B22" s="716"/>
      <c r="C22" s="501">
        <f>SUM(C23:C26)</f>
        <v>50235</v>
      </c>
      <c r="D22" s="368">
        <f>SUM(D23:D26)</f>
        <v>52641</v>
      </c>
      <c r="E22" s="367">
        <f t="shared" si="0"/>
        <v>0.95429418134153987</v>
      </c>
      <c r="F22" s="366">
        <f t="shared" si="1"/>
        <v>-2406</v>
      </c>
      <c r="G22" s="501">
        <f>SUM(G23:G26)</f>
        <v>62469</v>
      </c>
      <c r="H22" s="368">
        <f>SUM(H23:H26)</f>
        <v>62392</v>
      </c>
      <c r="I22" s="367">
        <f t="shared" si="2"/>
        <v>1.0012341325811001</v>
      </c>
      <c r="J22" s="366">
        <f t="shared" si="3"/>
        <v>77</v>
      </c>
      <c r="K22" s="112"/>
    </row>
    <row r="23" spans="1:11" ht="18" customHeight="1" x14ac:dyDescent="0.15">
      <c r="A23" s="372"/>
      <c r="B23" s="372" t="s">
        <v>103</v>
      </c>
      <c r="C23" s="502">
        <f>'８月(月間)'!B13</f>
        <v>0</v>
      </c>
      <c r="D23" s="371">
        <f>'８月(月間)'!C13</f>
        <v>23159</v>
      </c>
      <c r="E23" s="370">
        <f t="shared" si="0"/>
        <v>0</v>
      </c>
      <c r="F23" s="369">
        <f t="shared" si="1"/>
        <v>-23159</v>
      </c>
      <c r="G23" s="502">
        <f>'８月(月間)'!F13</f>
        <v>0</v>
      </c>
      <c r="H23" s="371">
        <f>'８月(月間)'!G13</f>
        <v>28762</v>
      </c>
      <c r="I23" s="370">
        <f t="shared" si="2"/>
        <v>0</v>
      </c>
      <c r="J23" s="369">
        <f t="shared" si="3"/>
        <v>-28762</v>
      </c>
      <c r="K23" s="112"/>
    </row>
    <row r="24" spans="1:11" ht="18" customHeight="1" x14ac:dyDescent="0.15">
      <c r="A24" s="358"/>
      <c r="B24" s="358" t="s">
        <v>102</v>
      </c>
      <c r="C24" s="498">
        <f>'８月(月間)'!B27+'８月(月間)'!B36</f>
        <v>17193</v>
      </c>
      <c r="D24" s="357">
        <f>'８月(月間)'!C27+'８月(月間)'!C36</f>
        <v>3487</v>
      </c>
      <c r="E24" s="356">
        <f t="shared" si="0"/>
        <v>4.9305993690851739</v>
      </c>
      <c r="F24" s="355">
        <f t="shared" si="1"/>
        <v>13706</v>
      </c>
      <c r="G24" s="498">
        <f>'８月(月間)'!F27+'８月(月間)'!F36</f>
        <v>21970</v>
      </c>
      <c r="H24" s="357">
        <f>'８月(月間)'!G27+'８月(月間)'!G36</f>
        <v>4405</v>
      </c>
      <c r="I24" s="356">
        <f t="shared" si="2"/>
        <v>4.9875141884222476</v>
      </c>
      <c r="J24" s="355">
        <f t="shared" si="3"/>
        <v>17565</v>
      </c>
      <c r="K24" s="112"/>
    </row>
    <row r="25" spans="1:11" ht="18" customHeight="1" x14ac:dyDescent="0.15">
      <c r="A25" s="358"/>
      <c r="B25" s="358" t="s">
        <v>100</v>
      </c>
      <c r="C25" s="498">
        <f>'８月(月間)'!B48</f>
        <v>22234</v>
      </c>
      <c r="D25" s="357">
        <f>'８月(月間)'!C48</f>
        <v>25995</v>
      </c>
      <c r="E25" s="356">
        <f t="shared" si="0"/>
        <v>0.85531833044816308</v>
      </c>
      <c r="F25" s="355">
        <f t="shared" si="1"/>
        <v>-3761</v>
      </c>
      <c r="G25" s="498">
        <f>'８月(月間)'!F48</f>
        <v>27047</v>
      </c>
      <c r="H25" s="357">
        <f>'８月(月間)'!G48</f>
        <v>29225</v>
      </c>
      <c r="I25" s="356">
        <f t="shared" si="2"/>
        <v>0.92547476475620183</v>
      </c>
      <c r="J25" s="355">
        <f t="shared" si="3"/>
        <v>-2178</v>
      </c>
      <c r="K25" s="112"/>
    </row>
    <row r="26" spans="1:11" ht="18" customHeight="1" x14ac:dyDescent="0.15">
      <c r="A26" s="122"/>
      <c r="B26" s="122" t="s">
        <v>104</v>
      </c>
      <c r="C26" s="497">
        <f>'８月(月間)'!B70</f>
        <v>10808</v>
      </c>
      <c r="D26" s="354">
        <f>'８月(月間)'!C70</f>
        <v>0</v>
      </c>
      <c r="E26" s="353" t="e">
        <f t="shared" si="0"/>
        <v>#DIV/0!</v>
      </c>
      <c r="F26" s="352">
        <f t="shared" si="1"/>
        <v>10808</v>
      </c>
      <c r="G26" s="497">
        <f>'８月(月間)'!F70</f>
        <v>13452</v>
      </c>
      <c r="H26" s="354">
        <f>'８月(月間)'!G70</f>
        <v>0</v>
      </c>
      <c r="I26" s="353" t="e">
        <f t="shared" si="2"/>
        <v>#DIV/0!</v>
      </c>
      <c r="J26" s="352">
        <f t="shared" si="3"/>
        <v>13452</v>
      </c>
      <c r="K26" s="112"/>
    </row>
    <row r="27" spans="1:11" ht="18" customHeight="1" x14ac:dyDescent="0.15">
      <c r="A27" s="715" t="s">
        <v>173</v>
      </c>
      <c r="B27" s="716"/>
      <c r="C27" s="501">
        <f>SUM(C28:C34)</f>
        <v>49433</v>
      </c>
      <c r="D27" s="368">
        <f>SUM(D28:D34)</f>
        <v>59738</v>
      </c>
      <c r="E27" s="537">
        <f t="shared" si="0"/>
        <v>0.82749673574609128</v>
      </c>
      <c r="F27" s="536">
        <f t="shared" si="1"/>
        <v>-10305</v>
      </c>
      <c r="G27" s="501">
        <f>SUM(G28:G34)</f>
        <v>61993</v>
      </c>
      <c r="H27" s="368">
        <f>SUM(H28:H34)</f>
        <v>78758</v>
      </c>
      <c r="I27" s="367">
        <f t="shared" si="2"/>
        <v>0.78713273572208542</v>
      </c>
      <c r="J27" s="366">
        <f t="shared" si="3"/>
        <v>-16765</v>
      </c>
      <c r="K27" s="112"/>
    </row>
    <row r="28" spans="1:11" ht="18" customHeight="1" x14ac:dyDescent="0.15">
      <c r="A28" s="365"/>
      <c r="B28" s="365" t="s">
        <v>103</v>
      </c>
      <c r="C28" s="500">
        <f>'８月(月間)'!B15+'８月(月間)'!B17</f>
        <v>0</v>
      </c>
      <c r="D28" s="364">
        <f>'８月(月間)'!C15+'８月(月間)'!C17</f>
        <v>0</v>
      </c>
      <c r="E28" s="363" t="e">
        <f t="shared" si="0"/>
        <v>#DIV/0!</v>
      </c>
      <c r="F28" s="362">
        <f t="shared" si="1"/>
        <v>0</v>
      </c>
      <c r="G28" s="500">
        <f>'８月(月間)'!F15+'８月(月間)'!F17</f>
        <v>0</v>
      </c>
      <c r="H28" s="364">
        <f>'８月(月間)'!G15+'８月(月間)'!G17</f>
        <v>0</v>
      </c>
      <c r="I28" s="363" t="e">
        <f t="shared" si="2"/>
        <v>#DIV/0!</v>
      </c>
      <c r="J28" s="362">
        <f t="shared" si="3"/>
        <v>0</v>
      </c>
      <c r="K28" s="112"/>
    </row>
    <row r="29" spans="1:11" ht="18" customHeight="1" x14ac:dyDescent="0.15">
      <c r="A29" s="116"/>
      <c r="B29" s="116" t="s">
        <v>102</v>
      </c>
      <c r="C29" s="499">
        <f>'８月(月間)'!B28+'８月(月間)'!B29+'８月(月間)'!B30+'８月(月間)'!B31+'８月(月間)'!B32+'８月(月間)'!B33</f>
        <v>7619</v>
      </c>
      <c r="D29" s="499">
        <f>'８月(月間)'!C28+'８月(月間)'!C29+'８月(月間)'!C30+'８月(月間)'!C31+'８月(月間)'!C32+'８月(月間)'!C33</f>
        <v>11418</v>
      </c>
      <c r="E29" s="360">
        <f t="shared" si="0"/>
        <v>0.66727973375372218</v>
      </c>
      <c r="F29" s="359">
        <f t="shared" si="1"/>
        <v>-3799</v>
      </c>
      <c r="G29" s="499">
        <f>'８月(月間)'!F28+'８月(月間)'!F29+'８月(月間)'!F30+'８月(月間)'!F31+'８月(月間)'!F32+'８月(月間)'!F33</f>
        <v>9025</v>
      </c>
      <c r="H29" s="361">
        <f>'８月(月間)'!G28+'８月(月間)'!G29+'８月(月間)'!G30+'８月(月間)'!G31+'８月(月間)'!G32+'８月(月間)'!G33</f>
        <v>14240</v>
      </c>
      <c r="I29" s="360">
        <f t="shared" si="2"/>
        <v>0.63377808988764039</v>
      </c>
      <c r="J29" s="359">
        <f t="shared" si="3"/>
        <v>-5215</v>
      </c>
      <c r="K29" s="112"/>
    </row>
    <row r="30" spans="1:11" ht="18" customHeight="1" x14ac:dyDescent="0.15">
      <c r="A30" s="358"/>
      <c r="B30" s="358" t="s">
        <v>101</v>
      </c>
      <c r="C30" s="498">
        <f>'８月(月間)'!B37</f>
        <v>2973</v>
      </c>
      <c r="D30" s="357">
        <f>'８月(月間)'!C37</f>
        <v>3540</v>
      </c>
      <c r="E30" s="356">
        <f t="shared" si="0"/>
        <v>0.8398305084745763</v>
      </c>
      <c r="F30" s="355">
        <f t="shared" si="1"/>
        <v>-567</v>
      </c>
      <c r="G30" s="498">
        <f>'８月(月間)'!F37</f>
        <v>3981</v>
      </c>
      <c r="H30" s="357">
        <f>'８月(月間)'!G37</f>
        <v>5042</v>
      </c>
      <c r="I30" s="356">
        <f t="shared" si="2"/>
        <v>0.78956763189210633</v>
      </c>
      <c r="J30" s="355">
        <f t="shared" si="3"/>
        <v>-1061</v>
      </c>
      <c r="K30" s="112"/>
    </row>
    <row r="31" spans="1:11" ht="18" customHeight="1" x14ac:dyDescent="0.15">
      <c r="A31" s="358"/>
      <c r="B31" s="358" t="s">
        <v>100</v>
      </c>
      <c r="C31" s="498">
        <f>'８月(月間)'!B49+'８月(月間)'!B50+'８月(月間)'!B51+'８月(月間)'!B52+'８月(月間)'!B53+'８月(月間)'!B54+'８月(月間)'!B55+'８月(月間)'!B56+'８月(月間)'!B57</f>
        <v>35457</v>
      </c>
      <c r="D31" s="357">
        <f>'８月(月間)'!C49+'８月(月間)'!C50+'８月(月間)'!C51+'８月(月間)'!C52+'８月(月間)'!C53+'８月(月間)'!C54+'８月(月間)'!C55+'８月(月間)'!C56+'８月(月間)'!C57</f>
        <v>41026</v>
      </c>
      <c r="E31" s="356">
        <f t="shared" si="0"/>
        <v>0.86425681275288846</v>
      </c>
      <c r="F31" s="355">
        <f t="shared" si="1"/>
        <v>-5569</v>
      </c>
      <c r="G31" s="498">
        <f>'８月(月間)'!F49+'８月(月間)'!F50+'８月(月間)'!F51+'８月(月間)'!F52+'８月(月間)'!F53+'８月(月間)'!F54+'８月(月間)'!F55+'８月(月間)'!F56+'８月(月間)'!F57</f>
        <v>44374</v>
      </c>
      <c r="H31" s="357">
        <f>'８月(月間)'!G49+'８月(月間)'!G50+'８月(月間)'!G51+'８月(月間)'!G52+'８月(月間)'!G53+'８月(月間)'!G54+'８月(月間)'!G55+'８月(月間)'!G56+'８月(月間)'!G57</f>
        <v>54710</v>
      </c>
      <c r="I31" s="356">
        <f t="shared" si="2"/>
        <v>0.8110765856333394</v>
      </c>
      <c r="J31" s="355">
        <f t="shared" si="3"/>
        <v>-10336</v>
      </c>
      <c r="K31" s="112"/>
    </row>
    <row r="32" spans="1:11" ht="18" customHeight="1" x14ac:dyDescent="0.15">
      <c r="A32" s="358"/>
      <c r="B32" s="358" t="s">
        <v>99</v>
      </c>
      <c r="C32" s="498">
        <f>'８月(月間)'!B60</f>
        <v>3242</v>
      </c>
      <c r="D32" s="357">
        <f>'８月(月間)'!C60</f>
        <v>3616</v>
      </c>
      <c r="E32" s="356">
        <f t="shared" si="0"/>
        <v>0.89657079646017701</v>
      </c>
      <c r="F32" s="355">
        <f t="shared" si="1"/>
        <v>-374</v>
      </c>
      <c r="G32" s="498">
        <f>'８月(月間)'!F60</f>
        <v>4397</v>
      </c>
      <c r="H32" s="357">
        <f>'８月(月間)'!G60</f>
        <v>4532</v>
      </c>
      <c r="I32" s="356">
        <f t="shared" si="2"/>
        <v>0.97021182700794351</v>
      </c>
      <c r="J32" s="355">
        <f t="shared" si="3"/>
        <v>-135</v>
      </c>
      <c r="K32" s="112"/>
    </row>
    <row r="33" spans="1:11" ht="18" customHeight="1" x14ac:dyDescent="0.15">
      <c r="A33" s="358"/>
      <c r="B33" s="358" t="s">
        <v>104</v>
      </c>
      <c r="C33" s="498"/>
      <c r="D33" s="357"/>
      <c r="E33" s="356" t="e">
        <f t="shared" si="0"/>
        <v>#DIV/0!</v>
      </c>
      <c r="F33" s="355">
        <f t="shared" si="1"/>
        <v>0</v>
      </c>
      <c r="G33" s="498"/>
      <c r="H33" s="357"/>
      <c r="I33" s="356" t="e">
        <f t="shared" si="2"/>
        <v>#DIV/0!</v>
      </c>
      <c r="J33" s="355">
        <f t="shared" si="3"/>
        <v>0</v>
      </c>
      <c r="K33" s="112"/>
    </row>
    <row r="34" spans="1:11" ht="18" customHeight="1" x14ac:dyDescent="0.15">
      <c r="A34" s="122"/>
      <c r="B34" s="122" t="s">
        <v>172</v>
      </c>
      <c r="C34" s="497">
        <f>'８月(月間)'!B71</f>
        <v>142</v>
      </c>
      <c r="D34" s="354">
        <f>'８月(月間)'!C71</f>
        <v>138</v>
      </c>
      <c r="E34" s="353">
        <f t="shared" si="0"/>
        <v>1.0289855072463767</v>
      </c>
      <c r="F34" s="352">
        <f t="shared" si="1"/>
        <v>4</v>
      </c>
      <c r="G34" s="497">
        <f>'８月(月間)'!F71</f>
        <v>216</v>
      </c>
      <c r="H34" s="354">
        <f>'８月(月間)'!G71</f>
        <v>234</v>
      </c>
      <c r="I34" s="353">
        <f t="shared" si="2"/>
        <v>0.92307692307692313</v>
      </c>
      <c r="J34" s="352">
        <f t="shared" si="3"/>
        <v>-18</v>
      </c>
      <c r="K34" s="112"/>
    </row>
    <row r="35" spans="1:11" x14ac:dyDescent="0.15">
      <c r="C35" s="111"/>
      <c r="G35" s="111"/>
    </row>
    <row r="36" spans="1:11" x14ac:dyDescent="0.15">
      <c r="C36" s="111"/>
      <c r="G36" s="111"/>
    </row>
    <row r="37" spans="1:11" x14ac:dyDescent="0.15">
      <c r="C37" s="111"/>
      <c r="G37" s="111"/>
    </row>
    <row r="38" spans="1:11" x14ac:dyDescent="0.15">
      <c r="C38" s="111"/>
      <c r="G38" s="111"/>
    </row>
    <row r="39" spans="1:11" x14ac:dyDescent="0.15">
      <c r="C39" s="111"/>
      <c r="G39" s="111"/>
    </row>
    <row r="40" spans="1:11" x14ac:dyDescent="0.15">
      <c r="C40" s="111"/>
      <c r="G40" s="111"/>
    </row>
    <row r="41" spans="1:11" x14ac:dyDescent="0.15">
      <c r="C41" s="111"/>
      <c r="G41" s="111"/>
    </row>
    <row r="42" spans="1:11" x14ac:dyDescent="0.15">
      <c r="C42" s="111"/>
      <c r="G42" s="111"/>
    </row>
    <row r="43" spans="1:11" x14ac:dyDescent="0.15">
      <c r="C43" s="111"/>
      <c r="G43" s="111"/>
    </row>
    <row r="44" spans="1:11" x14ac:dyDescent="0.15">
      <c r="C44" s="111"/>
      <c r="G44" s="111"/>
    </row>
    <row r="45" spans="1:11" x14ac:dyDescent="0.15">
      <c r="C45" s="111"/>
      <c r="G45" s="111"/>
    </row>
    <row r="46" spans="1:11" x14ac:dyDescent="0.15">
      <c r="C46" s="111"/>
      <c r="G46" s="111"/>
    </row>
    <row r="47" spans="1:11" x14ac:dyDescent="0.15">
      <c r="C47" s="111"/>
      <c r="G47" s="111"/>
    </row>
    <row r="48" spans="1:11" x14ac:dyDescent="0.15">
      <c r="C48" s="111"/>
      <c r="G48" s="111"/>
    </row>
    <row r="49" spans="3:7" x14ac:dyDescent="0.15">
      <c r="C49" s="111"/>
      <c r="G49" s="111"/>
    </row>
    <row r="50" spans="3:7" x14ac:dyDescent="0.15">
      <c r="C50" s="111"/>
      <c r="G50" s="111"/>
    </row>
    <row r="51" spans="3:7" x14ac:dyDescent="0.15">
      <c r="C51" s="111"/>
      <c r="G51" s="111"/>
    </row>
    <row r="52" spans="3:7" x14ac:dyDescent="0.15">
      <c r="C52" s="111"/>
      <c r="G52" s="111"/>
    </row>
    <row r="53" spans="3:7" x14ac:dyDescent="0.15">
      <c r="C53" s="111"/>
      <c r="G53" s="111"/>
    </row>
    <row r="54" spans="3:7" x14ac:dyDescent="0.15">
      <c r="C54" s="111"/>
      <c r="G54" s="111"/>
    </row>
    <row r="55" spans="3:7" x14ac:dyDescent="0.15">
      <c r="C55" s="111"/>
      <c r="G55" s="111"/>
    </row>
    <row r="56" spans="3:7" x14ac:dyDescent="0.15">
      <c r="C56" s="111"/>
      <c r="G56" s="111"/>
    </row>
    <row r="57" spans="3:7" x14ac:dyDescent="0.15">
      <c r="C57" s="111"/>
      <c r="G57" s="111"/>
    </row>
    <row r="58" spans="3:7" x14ac:dyDescent="0.15">
      <c r="C58" s="111"/>
      <c r="G58" s="111"/>
    </row>
    <row r="59" spans="3:7" x14ac:dyDescent="0.15">
      <c r="C59" s="111"/>
      <c r="G59" s="111"/>
    </row>
    <row r="60" spans="3:7" x14ac:dyDescent="0.15">
      <c r="C60" s="111"/>
      <c r="G60" s="111"/>
    </row>
    <row r="61" spans="3:7" x14ac:dyDescent="0.15">
      <c r="C61" s="111"/>
      <c r="G61" s="111"/>
    </row>
    <row r="62" spans="3:7" x14ac:dyDescent="0.15">
      <c r="C62" s="111"/>
      <c r="G62" s="111"/>
    </row>
    <row r="63" spans="3:7" x14ac:dyDescent="0.15">
      <c r="C63" s="111"/>
      <c r="G63" s="111"/>
    </row>
    <row r="64" spans="3:7" x14ac:dyDescent="0.15">
      <c r="C64" s="111"/>
      <c r="G64" s="111"/>
    </row>
    <row r="65" spans="3:7" x14ac:dyDescent="0.15">
      <c r="C65" s="111"/>
      <c r="G65" s="111"/>
    </row>
    <row r="66" spans="3:7" x14ac:dyDescent="0.15">
      <c r="C66" s="111"/>
      <c r="G66" s="111"/>
    </row>
    <row r="67" spans="3:7" x14ac:dyDescent="0.15">
      <c r="C67" s="111"/>
      <c r="G67" s="111"/>
    </row>
    <row r="68" spans="3:7" x14ac:dyDescent="0.15">
      <c r="C68" s="111"/>
      <c r="G68" s="111"/>
    </row>
    <row r="69" spans="3:7" x14ac:dyDescent="0.15">
      <c r="C69" s="111"/>
      <c r="G69" s="111"/>
    </row>
    <row r="70" spans="3:7" x14ac:dyDescent="0.15">
      <c r="C70" s="111"/>
      <c r="G70" s="111"/>
    </row>
  </sheetData>
  <mergeCells count="24">
    <mergeCell ref="A1:B1"/>
    <mergeCell ref="A22:B22"/>
    <mergeCell ref="A27:B27"/>
    <mergeCell ref="J5:J6"/>
    <mergeCell ref="A6:B6"/>
    <mergeCell ref="A7:B7"/>
    <mergeCell ref="A12:B12"/>
    <mergeCell ref="F5:F6"/>
    <mergeCell ref="G5:G6"/>
    <mergeCell ref="H5:H6"/>
    <mergeCell ref="C2:F2"/>
    <mergeCell ref="G2:J2"/>
    <mergeCell ref="C3:C4"/>
    <mergeCell ref="D3:D4"/>
    <mergeCell ref="E3:F3"/>
    <mergeCell ref="A17:B17"/>
    <mergeCell ref="G3:G4"/>
    <mergeCell ref="H3:H4"/>
    <mergeCell ref="I3:J3"/>
    <mergeCell ref="I5:I6"/>
    <mergeCell ref="A5:B5"/>
    <mergeCell ref="C5:C6"/>
    <mergeCell ref="D5:D6"/>
    <mergeCell ref="E5:E6"/>
  </mergeCells>
  <phoneticPr fontId="3"/>
  <hyperlinks>
    <hyperlink ref="A1" location="'R3'!A1" display="令和３年度"/>
    <hyperlink ref="A1:B1" location="'h23'!A1" display="'h23'!A1"/>
  </hyperlinks>
  <pageMargins left="0.39370078740157483" right="0.39370078740157483" top="0.98425196850393704" bottom="0.98425196850393704" header="0.51181102362204722" footer="0.51181102362204722"/>
  <pageSetup paperSize="9" scale="76" orientation="landscape" r:id="rId1"/>
  <headerFooter alignWithMargins="0">
    <oddHeader>&amp;C2011年&amp;A航空旅客輸送実績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zoomScaleNormal="100" workbookViewId="0">
      <pane xSplit="1" ySplit="7" topLeftCell="B8" activePane="bottomRight" state="frozen"/>
      <selection activeCell="G5" sqref="G5:G70"/>
      <selection pane="topRight" activeCell="G5" sqref="G5:G70"/>
      <selection pane="bottomLeft" activeCell="G5" sqref="G5:G70"/>
      <selection pane="bottomRight" activeCell="B8" sqref="B8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548" customWidth="1"/>
    <col min="6" max="7" width="11" style="88" customWidth="1"/>
    <col min="8" max="9" width="11.25" style="548" customWidth="1"/>
    <col min="10" max="11" width="11.25" style="88" customWidth="1"/>
    <col min="12" max="12" width="11.25" style="548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９月(月間)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2" t="s">
        <v>94</v>
      </c>
      <c r="C2" s="770"/>
      <c r="D2" s="770"/>
      <c r="E2" s="771"/>
      <c r="F2" s="772" t="s">
        <v>155</v>
      </c>
      <c r="G2" s="770"/>
      <c r="H2" s="770"/>
      <c r="I2" s="771"/>
      <c r="J2" s="772" t="s">
        <v>154</v>
      </c>
      <c r="K2" s="770"/>
      <c r="L2" s="771"/>
    </row>
    <row r="3" spans="1:12" x14ac:dyDescent="0.4">
      <c r="A3" s="685"/>
      <c r="B3" s="689"/>
      <c r="C3" s="690"/>
      <c r="D3" s="690"/>
      <c r="E3" s="691"/>
      <c r="F3" s="689"/>
      <c r="G3" s="690"/>
      <c r="H3" s="690"/>
      <c r="I3" s="691"/>
      <c r="J3" s="689"/>
      <c r="K3" s="690"/>
      <c r="L3" s="691"/>
    </row>
    <row r="4" spans="1:12" x14ac:dyDescent="0.4">
      <c r="A4" s="685"/>
      <c r="B4" s="736" t="s">
        <v>227</v>
      </c>
      <c r="C4" s="687" t="s">
        <v>226</v>
      </c>
      <c r="D4" s="735" t="s">
        <v>93</v>
      </c>
      <c r="E4" s="735"/>
      <c r="F4" s="737" t="str">
        <f>+B4</f>
        <v>(11'9/1～30)</v>
      </c>
      <c r="G4" s="693" t="str">
        <f>+C4</f>
        <v>(10'9/1～30)</v>
      </c>
      <c r="H4" s="735" t="s">
        <v>93</v>
      </c>
      <c r="I4" s="735"/>
      <c r="J4" s="737" t="str">
        <f>+B4</f>
        <v>(11'9/1～30)</v>
      </c>
      <c r="K4" s="693" t="str">
        <f>+C4</f>
        <v>(10'9/1～30)</v>
      </c>
      <c r="L4" s="733" t="s">
        <v>91</v>
      </c>
    </row>
    <row r="5" spans="1:12" s="107" customFormat="1" x14ac:dyDescent="0.4">
      <c r="A5" s="685"/>
      <c r="B5" s="736"/>
      <c r="C5" s="688"/>
      <c r="D5" s="159" t="s">
        <v>92</v>
      </c>
      <c r="E5" s="540" t="s">
        <v>91</v>
      </c>
      <c r="F5" s="737"/>
      <c r="G5" s="693"/>
      <c r="H5" s="159" t="s">
        <v>92</v>
      </c>
      <c r="I5" s="159" t="s">
        <v>91</v>
      </c>
      <c r="J5" s="737"/>
      <c r="K5" s="693"/>
      <c r="L5" s="734"/>
    </row>
    <row r="6" spans="1:12" s="158" customFormat="1" x14ac:dyDescent="0.4">
      <c r="A6" s="553" t="s">
        <v>151</v>
      </c>
      <c r="B6" s="552">
        <f>+B7+B41+B66+B72</f>
        <v>535256</v>
      </c>
      <c r="C6" s="551">
        <f>+C7+C41+C66+C72</f>
        <v>558216</v>
      </c>
      <c r="D6" s="134">
        <f t="shared" ref="D6:D37" si="0">+B6/C6</f>
        <v>0.95886896828467838</v>
      </c>
      <c r="E6" s="542">
        <f t="shared" ref="E6:E37" si="1">+B6-C6</f>
        <v>-22960</v>
      </c>
      <c r="F6" s="552">
        <f>+F7+F41+F66+F72</f>
        <v>705184</v>
      </c>
      <c r="G6" s="551">
        <f>+G7+G41+G66+G72</f>
        <v>734523</v>
      </c>
      <c r="H6" s="134">
        <f t="shared" ref="H6:H37" si="2">+F6/G6</f>
        <v>0.96005707105155313</v>
      </c>
      <c r="I6" s="133">
        <f t="shared" ref="I6:I37" si="3">+F6-G6</f>
        <v>-29339</v>
      </c>
      <c r="J6" s="550">
        <f t="shared" ref="J6:J37" si="4">+B6/F6</f>
        <v>0.75903026727776013</v>
      </c>
      <c r="K6" s="550">
        <f t="shared" ref="K6:K37" si="5">+C6/G6</f>
        <v>0.75997075653179003</v>
      </c>
      <c r="L6" s="131">
        <f t="shared" ref="L6:L37" si="6">+J6-K6</f>
        <v>-9.4048925402989703E-4</v>
      </c>
    </row>
    <row r="7" spans="1:12" s="80" customFormat="1" x14ac:dyDescent="0.4">
      <c r="A7" s="136" t="s">
        <v>90</v>
      </c>
      <c r="B7" s="389">
        <f>+B8+B18+B38</f>
        <v>222218</v>
      </c>
      <c r="C7" s="388">
        <f>+C8+C18+C38</f>
        <v>248101</v>
      </c>
      <c r="D7" s="134">
        <f t="shared" si="0"/>
        <v>0.89567555148911127</v>
      </c>
      <c r="E7" s="547">
        <f t="shared" si="1"/>
        <v>-25883</v>
      </c>
      <c r="F7" s="389">
        <f>+F8+F18+F38</f>
        <v>286942</v>
      </c>
      <c r="G7" s="388">
        <f>+G8+G18+G38</f>
        <v>327052</v>
      </c>
      <c r="H7" s="134">
        <f t="shared" si="2"/>
        <v>0.8773589520932451</v>
      </c>
      <c r="I7" s="133">
        <f t="shared" si="3"/>
        <v>-40110</v>
      </c>
      <c r="J7" s="168">
        <f t="shared" si="4"/>
        <v>0.77443525172334482</v>
      </c>
      <c r="K7" s="168">
        <f t="shared" si="5"/>
        <v>0.75859802110979291</v>
      </c>
      <c r="L7" s="131">
        <f t="shared" si="6"/>
        <v>1.5837230613551911E-2</v>
      </c>
    </row>
    <row r="8" spans="1:12" x14ac:dyDescent="0.4">
      <c r="A8" s="160" t="s">
        <v>150</v>
      </c>
      <c r="B8" s="418">
        <f>SUM(B9:B17)</f>
        <v>160239</v>
      </c>
      <c r="C8" s="418">
        <f>SUM(C9:C17)</f>
        <v>215315</v>
      </c>
      <c r="D8" s="145">
        <f t="shared" si="0"/>
        <v>0.74420732415298518</v>
      </c>
      <c r="E8" s="123">
        <f t="shared" si="1"/>
        <v>-55076</v>
      </c>
      <c r="F8" s="419">
        <f>SUM(F9:F17)</f>
        <v>203604</v>
      </c>
      <c r="G8" s="418">
        <f>SUM(G9:G17)</f>
        <v>282667</v>
      </c>
      <c r="H8" s="145">
        <f t="shared" si="2"/>
        <v>0.72029632040528258</v>
      </c>
      <c r="I8" s="144">
        <f t="shared" si="3"/>
        <v>-79063</v>
      </c>
      <c r="J8" s="181">
        <f t="shared" si="4"/>
        <v>0.78701302528437556</v>
      </c>
      <c r="K8" s="181">
        <f t="shared" si="5"/>
        <v>0.76172669607700938</v>
      </c>
      <c r="L8" s="142">
        <f t="shared" si="6"/>
        <v>2.5286329207366176E-2</v>
      </c>
    </row>
    <row r="9" spans="1:12" x14ac:dyDescent="0.4">
      <c r="A9" s="48" t="s">
        <v>86</v>
      </c>
      <c r="B9" s="417">
        <v>116483</v>
      </c>
      <c r="C9" s="422">
        <v>132281</v>
      </c>
      <c r="D9" s="129">
        <f t="shared" si="0"/>
        <v>0.88057241780754603</v>
      </c>
      <c r="E9" s="128">
        <f t="shared" si="1"/>
        <v>-15798</v>
      </c>
      <c r="F9" s="417">
        <v>148036</v>
      </c>
      <c r="G9" s="422">
        <v>174897</v>
      </c>
      <c r="H9" s="129">
        <f t="shared" si="2"/>
        <v>0.84641817755593296</v>
      </c>
      <c r="I9" s="128">
        <f t="shared" si="3"/>
        <v>-26861</v>
      </c>
      <c r="J9" s="175">
        <f t="shared" si="4"/>
        <v>0.78685589991623661</v>
      </c>
      <c r="K9" s="175">
        <f t="shared" si="5"/>
        <v>0.75633658667672976</v>
      </c>
      <c r="L9" s="141">
        <f t="shared" si="6"/>
        <v>3.0519313239506851E-2</v>
      </c>
    </row>
    <row r="10" spans="1:12" x14ac:dyDescent="0.4">
      <c r="A10" s="49" t="s">
        <v>89</v>
      </c>
      <c r="B10" s="406">
        <v>12990</v>
      </c>
      <c r="C10" s="421">
        <v>13186</v>
      </c>
      <c r="D10" s="126">
        <f t="shared" si="0"/>
        <v>0.98513575003791898</v>
      </c>
      <c r="E10" s="128">
        <f t="shared" si="1"/>
        <v>-196</v>
      </c>
      <c r="F10" s="406">
        <v>15000</v>
      </c>
      <c r="G10" s="421">
        <v>15000</v>
      </c>
      <c r="H10" s="126">
        <f t="shared" si="2"/>
        <v>1</v>
      </c>
      <c r="I10" s="125">
        <f t="shared" si="3"/>
        <v>0</v>
      </c>
      <c r="J10" s="177">
        <f t="shared" si="4"/>
        <v>0.86599999999999999</v>
      </c>
      <c r="K10" s="177">
        <f t="shared" si="5"/>
        <v>0.87906666666666666</v>
      </c>
      <c r="L10" s="148">
        <f t="shared" si="6"/>
        <v>-1.3066666666666671E-2</v>
      </c>
    </row>
    <row r="11" spans="1:12" x14ac:dyDescent="0.4">
      <c r="A11" s="49" t="s">
        <v>124</v>
      </c>
      <c r="B11" s="406">
        <v>28552</v>
      </c>
      <c r="C11" s="421">
        <v>30792</v>
      </c>
      <c r="D11" s="126">
        <f t="shared" si="0"/>
        <v>0.92725383216419854</v>
      </c>
      <c r="E11" s="128">
        <f t="shared" si="1"/>
        <v>-2240</v>
      </c>
      <c r="F11" s="406">
        <v>36363</v>
      </c>
      <c r="G11" s="421">
        <v>35915</v>
      </c>
      <c r="H11" s="126">
        <f t="shared" si="2"/>
        <v>1.0124738967005429</v>
      </c>
      <c r="I11" s="125">
        <f t="shared" si="3"/>
        <v>448</v>
      </c>
      <c r="J11" s="177">
        <f t="shared" si="4"/>
        <v>0.78519374089046556</v>
      </c>
      <c r="K11" s="177">
        <f t="shared" si="5"/>
        <v>0.85735765000696085</v>
      </c>
      <c r="L11" s="148">
        <f t="shared" si="6"/>
        <v>-7.2163909116495284E-2</v>
      </c>
    </row>
    <row r="12" spans="1:12" x14ac:dyDescent="0.4">
      <c r="A12" s="49" t="s">
        <v>84</v>
      </c>
      <c r="B12" s="406"/>
      <c r="C12" s="421">
        <v>18604</v>
      </c>
      <c r="D12" s="126">
        <f t="shared" si="0"/>
        <v>0</v>
      </c>
      <c r="E12" s="128">
        <f t="shared" si="1"/>
        <v>-18604</v>
      </c>
      <c r="F12" s="406"/>
      <c r="G12" s="421">
        <v>25355</v>
      </c>
      <c r="H12" s="126">
        <f t="shared" si="2"/>
        <v>0</v>
      </c>
      <c r="I12" s="125">
        <f t="shared" si="3"/>
        <v>-25355</v>
      </c>
      <c r="J12" s="177" t="e">
        <f t="shared" si="4"/>
        <v>#DIV/0!</v>
      </c>
      <c r="K12" s="177">
        <f t="shared" si="5"/>
        <v>0.73374087951094458</v>
      </c>
      <c r="L12" s="148" t="e">
        <f t="shared" si="6"/>
        <v>#DIV/0!</v>
      </c>
    </row>
    <row r="13" spans="1:12" x14ac:dyDescent="0.4">
      <c r="A13" s="49" t="s">
        <v>85</v>
      </c>
      <c r="B13" s="406"/>
      <c r="C13" s="421">
        <v>17991</v>
      </c>
      <c r="D13" s="126">
        <f t="shared" si="0"/>
        <v>0</v>
      </c>
      <c r="E13" s="128">
        <f t="shared" si="1"/>
        <v>-17991</v>
      </c>
      <c r="F13" s="406"/>
      <c r="G13" s="421">
        <v>27150</v>
      </c>
      <c r="H13" s="126">
        <f t="shared" si="2"/>
        <v>0</v>
      </c>
      <c r="I13" s="125">
        <f t="shared" si="3"/>
        <v>-27150</v>
      </c>
      <c r="J13" s="177" t="e">
        <f t="shared" si="4"/>
        <v>#DIV/0!</v>
      </c>
      <c r="K13" s="177">
        <f t="shared" si="5"/>
        <v>0.66265193370165743</v>
      </c>
      <c r="L13" s="148" t="e">
        <f t="shared" si="6"/>
        <v>#DIV/0!</v>
      </c>
    </row>
    <row r="14" spans="1:12" x14ac:dyDescent="0.4">
      <c r="A14" s="55" t="s">
        <v>149</v>
      </c>
      <c r="B14" s="409">
        <v>2214</v>
      </c>
      <c r="C14" s="420">
        <v>2461</v>
      </c>
      <c r="D14" s="140">
        <f t="shared" si="0"/>
        <v>0.89963429500203174</v>
      </c>
      <c r="E14" s="128">
        <f t="shared" si="1"/>
        <v>-247</v>
      </c>
      <c r="F14" s="409">
        <v>4205</v>
      </c>
      <c r="G14" s="420">
        <v>4350</v>
      </c>
      <c r="H14" s="140">
        <f t="shared" si="2"/>
        <v>0.96666666666666667</v>
      </c>
      <c r="I14" s="139">
        <f t="shared" si="3"/>
        <v>-145</v>
      </c>
      <c r="J14" s="171">
        <f t="shared" si="4"/>
        <v>0.52651605231866827</v>
      </c>
      <c r="K14" s="171">
        <f t="shared" si="5"/>
        <v>0.5657471264367816</v>
      </c>
      <c r="L14" s="138">
        <f t="shared" si="6"/>
        <v>-3.9231074118113329E-2</v>
      </c>
    </row>
    <row r="15" spans="1:12" x14ac:dyDescent="0.4">
      <c r="A15" s="49" t="s">
        <v>148</v>
      </c>
      <c r="B15" s="406"/>
      <c r="C15" s="405"/>
      <c r="D15" s="126" t="e">
        <f t="shared" si="0"/>
        <v>#DIV/0!</v>
      </c>
      <c r="E15" s="128">
        <f t="shared" si="1"/>
        <v>0</v>
      </c>
      <c r="F15" s="406"/>
      <c r="G15" s="405"/>
      <c r="H15" s="126" t="e">
        <f t="shared" si="2"/>
        <v>#DIV/0!</v>
      </c>
      <c r="I15" s="125">
        <f t="shared" si="3"/>
        <v>0</v>
      </c>
      <c r="J15" s="177" t="e">
        <f t="shared" si="4"/>
        <v>#DIV/0!</v>
      </c>
      <c r="K15" s="177" t="e">
        <f t="shared" si="5"/>
        <v>#DIV/0!</v>
      </c>
      <c r="L15" s="148" t="e">
        <f t="shared" si="6"/>
        <v>#DIV/0!</v>
      </c>
    </row>
    <row r="16" spans="1:12" s="33" customFormat="1" x14ac:dyDescent="0.4">
      <c r="A16" s="61" t="s">
        <v>147</v>
      </c>
      <c r="B16" s="407"/>
      <c r="C16" s="405"/>
      <c r="D16" s="126" t="e">
        <f t="shared" si="0"/>
        <v>#DIV/0!</v>
      </c>
      <c r="E16" s="128">
        <f t="shared" si="1"/>
        <v>0</v>
      </c>
      <c r="F16" s="407"/>
      <c r="G16" s="405"/>
      <c r="H16" s="126" t="e">
        <f t="shared" si="2"/>
        <v>#DIV/0!</v>
      </c>
      <c r="I16" s="155">
        <f t="shared" si="3"/>
        <v>0</v>
      </c>
      <c r="J16" s="44" t="e">
        <f t="shared" si="4"/>
        <v>#DIV/0!</v>
      </c>
      <c r="K16" s="44" t="e">
        <f t="shared" si="5"/>
        <v>#DIV/0!</v>
      </c>
      <c r="L16" s="148" t="e">
        <f t="shared" si="6"/>
        <v>#DIV/0!</v>
      </c>
    </row>
    <row r="17" spans="1:12" x14ac:dyDescent="0.4">
      <c r="A17" s="61" t="s">
        <v>146</v>
      </c>
      <c r="B17" s="409"/>
      <c r="C17" s="420"/>
      <c r="D17" s="140" t="e">
        <f t="shared" si="0"/>
        <v>#DIV/0!</v>
      </c>
      <c r="E17" s="540">
        <f t="shared" si="1"/>
        <v>0</v>
      </c>
      <c r="F17" s="409"/>
      <c r="G17" s="420"/>
      <c r="H17" s="140" t="e">
        <f t="shared" si="2"/>
        <v>#DIV/0!</v>
      </c>
      <c r="I17" s="139">
        <f t="shared" si="3"/>
        <v>0</v>
      </c>
      <c r="J17" s="171" t="e">
        <f t="shared" si="4"/>
        <v>#DIV/0!</v>
      </c>
      <c r="K17" s="171" t="e">
        <f t="shared" si="5"/>
        <v>#DIV/0!</v>
      </c>
      <c r="L17" s="138" t="e">
        <f t="shared" si="6"/>
        <v>#DIV/0!</v>
      </c>
    </row>
    <row r="18" spans="1:12" x14ac:dyDescent="0.4">
      <c r="A18" s="160" t="s">
        <v>145</v>
      </c>
      <c r="B18" s="419">
        <f>SUM(B19:B37)</f>
        <v>59614</v>
      </c>
      <c r="C18" s="418">
        <f>SUM(C19:C37)</f>
        <v>30302</v>
      </c>
      <c r="D18" s="145">
        <f t="shared" si="0"/>
        <v>1.9673288891822323</v>
      </c>
      <c r="E18" s="144">
        <f t="shared" si="1"/>
        <v>29312</v>
      </c>
      <c r="F18" s="419">
        <f>SUM(F19:F37)</f>
        <v>79620</v>
      </c>
      <c r="G18" s="418">
        <f>SUM(G19:G37)</f>
        <v>40820</v>
      </c>
      <c r="H18" s="145">
        <f t="shared" si="2"/>
        <v>1.950514453699167</v>
      </c>
      <c r="I18" s="144">
        <f t="shared" si="3"/>
        <v>38800</v>
      </c>
      <c r="J18" s="181">
        <f t="shared" si="4"/>
        <v>0.74873147450389355</v>
      </c>
      <c r="K18" s="181">
        <f t="shared" si="5"/>
        <v>0.74233219010289075</v>
      </c>
      <c r="L18" s="142">
        <f t="shared" si="6"/>
        <v>6.3992844010027916E-3</v>
      </c>
    </row>
    <row r="19" spans="1:12" x14ac:dyDescent="0.4">
      <c r="A19" s="48" t="s">
        <v>144</v>
      </c>
      <c r="B19" s="417"/>
      <c r="C19" s="410"/>
      <c r="D19" s="129" t="e">
        <f t="shared" si="0"/>
        <v>#DIV/0!</v>
      </c>
      <c r="E19" s="128">
        <f t="shared" si="1"/>
        <v>0</v>
      </c>
      <c r="F19" s="417"/>
      <c r="G19" s="410"/>
      <c r="H19" s="129" t="e">
        <f t="shared" si="2"/>
        <v>#DIV/0!</v>
      </c>
      <c r="I19" s="128">
        <f t="shared" si="3"/>
        <v>0</v>
      </c>
      <c r="J19" s="175" t="e">
        <f t="shared" si="4"/>
        <v>#DIV/0!</v>
      </c>
      <c r="K19" s="175" t="e">
        <f t="shared" si="5"/>
        <v>#DIV/0!</v>
      </c>
      <c r="L19" s="141" t="e">
        <f t="shared" si="6"/>
        <v>#DIV/0!</v>
      </c>
    </row>
    <row r="20" spans="1:12" x14ac:dyDescent="0.4">
      <c r="A20" s="49" t="s">
        <v>124</v>
      </c>
      <c r="B20" s="406"/>
      <c r="C20" s="405"/>
      <c r="D20" s="126" t="e">
        <f t="shared" si="0"/>
        <v>#DIV/0!</v>
      </c>
      <c r="E20" s="128">
        <f t="shared" si="1"/>
        <v>0</v>
      </c>
      <c r="F20" s="406"/>
      <c r="G20" s="405"/>
      <c r="H20" s="126" t="e">
        <f t="shared" si="2"/>
        <v>#DIV/0!</v>
      </c>
      <c r="I20" s="125">
        <f t="shared" si="3"/>
        <v>0</v>
      </c>
      <c r="J20" s="177" t="e">
        <f t="shared" si="4"/>
        <v>#DIV/0!</v>
      </c>
      <c r="K20" s="177" t="e">
        <f t="shared" si="5"/>
        <v>#DIV/0!</v>
      </c>
      <c r="L20" s="148" t="e">
        <f t="shared" si="6"/>
        <v>#DIV/0!</v>
      </c>
    </row>
    <row r="21" spans="1:12" x14ac:dyDescent="0.4">
      <c r="A21" s="49" t="s">
        <v>113</v>
      </c>
      <c r="B21" s="406">
        <v>20606</v>
      </c>
      <c r="C21" s="405">
        <v>3121</v>
      </c>
      <c r="D21" s="126">
        <f t="shared" si="0"/>
        <v>6.6023710349247038</v>
      </c>
      <c r="E21" s="128">
        <f t="shared" si="1"/>
        <v>17485</v>
      </c>
      <c r="F21" s="406">
        <v>30535</v>
      </c>
      <c r="G21" s="405">
        <v>4350</v>
      </c>
      <c r="H21" s="126">
        <f t="shared" si="2"/>
        <v>7.0195402298850578</v>
      </c>
      <c r="I21" s="125">
        <f t="shared" si="3"/>
        <v>26185</v>
      </c>
      <c r="J21" s="177">
        <f t="shared" si="4"/>
        <v>0.67483215981660394</v>
      </c>
      <c r="K21" s="177">
        <f t="shared" si="5"/>
        <v>0.71747126436781605</v>
      </c>
      <c r="L21" s="148">
        <f t="shared" si="6"/>
        <v>-4.2639104551212115E-2</v>
      </c>
    </row>
    <row r="22" spans="1:12" x14ac:dyDescent="0.4">
      <c r="A22" s="49" t="s">
        <v>143</v>
      </c>
      <c r="B22" s="406">
        <v>4313</v>
      </c>
      <c r="C22" s="405">
        <v>4140</v>
      </c>
      <c r="D22" s="126">
        <f t="shared" si="0"/>
        <v>1.0417874396135265</v>
      </c>
      <c r="E22" s="128">
        <f t="shared" si="1"/>
        <v>173</v>
      </c>
      <c r="F22" s="406">
        <v>4485</v>
      </c>
      <c r="G22" s="405">
        <v>4470</v>
      </c>
      <c r="H22" s="126">
        <f t="shared" si="2"/>
        <v>1.0033557046979866</v>
      </c>
      <c r="I22" s="125">
        <f t="shared" si="3"/>
        <v>15</v>
      </c>
      <c r="J22" s="177">
        <f t="shared" si="4"/>
        <v>0.96164994425863992</v>
      </c>
      <c r="K22" s="177">
        <f t="shared" si="5"/>
        <v>0.9261744966442953</v>
      </c>
      <c r="L22" s="148">
        <f t="shared" si="6"/>
        <v>3.5475447614344624E-2</v>
      </c>
    </row>
    <row r="23" spans="1:12" x14ac:dyDescent="0.4">
      <c r="A23" s="49" t="s">
        <v>142</v>
      </c>
      <c r="B23" s="409">
        <v>6462</v>
      </c>
      <c r="C23" s="408">
        <v>6923</v>
      </c>
      <c r="D23" s="140">
        <f t="shared" si="0"/>
        <v>0.93341037122634696</v>
      </c>
      <c r="E23" s="128">
        <f t="shared" si="1"/>
        <v>-461</v>
      </c>
      <c r="F23" s="409">
        <v>8705</v>
      </c>
      <c r="G23" s="408">
        <v>8780</v>
      </c>
      <c r="H23" s="140">
        <f t="shared" si="2"/>
        <v>0.99145785876993164</v>
      </c>
      <c r="I23" s="139">
        <f t="shared" si="3"/>
        <v>-75</v>
      </c>
      <c r="J23" s="171">
        <f t="shared" si="4"/>
        <v>0.74233199310740949</v>
      </c>
      <c r="K23" s="171">
        <f t="shared" si="5"/>
        <v>0.78849658314350801</v>
      </c>
      <c r="L23" s="138">
        <f t="shared" si="6"/>
        <v>-4.6164590036098518E-2</v>
      </c>
    </row>
    <row r="24" spans="1:12" x14ac:dyDescent="0.4">
      <c r="A24" s="61" t="s">
        <v>141</v>
      </c>
      <c r="B24" s="406"/>
      <c r="C24" s="405"/>
      <c r="D24" s="126" t="e">
        <f t="shared" si="0"/>
        <v>#DIV/0!</v>
      </c>
      <c r="E24" s="128">
        <f t="shared" si="1"/>
        <v>0</v>
      </c>
      <c r="F24" s="406"/>
      <c r="G24" s="405"/>
      <c r="H24" s="126" t="e">
        <f t="shared" si="2"/>
        <v>#DIV/0!</v>
      </c>
      <c r="I24" s="125">
        <f t="shared" si="3"/>
        <v>0</v>
      </c>
      <c r="J24" s="177" t="e">
        <f t="shared" si="4"/>
        <v>#DIV/0!</v>
      </c>
      <c r="K24" s="177" t="e">
        <f t="shared" si="5"/>
        <v>#DIV/0!</v>
      </c>
      <c r="L24" s="148" t="e">
        <f t="shared" si="6"/>
        <v>#DIV/0!</v>
      </c>
    </row>
    <row r="25" spans="1:12" x14ac:dyDescent="0.4">
      <c r="A25" s="61" t="s">
        <v>140</v>
      </c>
      <c r="B25" s="406">
        <v>3762</v>
      </c>
      <c r="C25" s="405">
        <v>3535</v>
      </c>
      <c r="D25" s="126">
        <f t="shared" si="0"/>
        <v>1.0642149929278641</v>
      </c>
      <c r="E25" s="128">
        <f t="shared" si="1"/>
        <v>227</v>
      </c>
      <c r="F25" s="406">
        <v>4330</v>
      </c>
      <c r="G25" s="405">
        <v>4440</v>
      </c>
      <c r="H25" s="126">
        <f t="shared" si="2"/>
        <v>0.97522522522522526</v>
      </c>
      <c r="I25" s="125">
        <f t="shared" si="3"/>
        <v>-110</v>
      </c>
      <c r="J25" s="177">
        <f t="shared" si="4"/>
        <v>0.8688221709006928</v>
      </c>
      <c r="K25" s="177">
        <f t="shared" si="5"/>
        <v>0.7961711711711712</v>
      </c>
      <c r="L25" s="148">
        <f t="shared" si="6"/>
        <v>7.2650999729521604E-2</v>
      </c>
    </row>
    <row r="26" spans="1:12" s="33" customFormat="1" x14ac:dyDescent="0.4">
      <c r="A26" s="61" t="s">
        <v>225</v>
      </c>
      <c r="B26" s="407">
        <v>2189</v>
      </c>
      <c r="C26" s="407"/>
      <c r="D26" s="126" t="e">
        <f t="shared" si="0"/>
        <v>#DIV/0!</v>
      </c>
      <c r="E26" s="125">
        <f t="shared" si="1"/>
        <v>2189</v>
      </c>
      <c r="F26" s="407">
        <v>2635</v>
      </c>
      <c r="G26" s="407"/>
      <c r="H26" s="126" t="e">
        <f t="shared" si="2"/>
        <v>#DIV/0!</v>
      </c>
      <c r="I26" s="125">
        <f t="shared" si="3"/>
        <v>2635</v>
      </c>
      <c r="J26" s="44">
        <f t="shared" si="4"/>
        <v>0.83074003795066409</v>
      </c>
      <c r="K26" s="44" t="e">
        <f t="shared" si="5"/>
        <v>#DIV/0!</v>
      </c>
      <c r="L26" s="148" t="e">
        <f t="shared" si="6"/>
        <v>#DIV/0!</v>
      </c>
    </row>
    <row r="27" spans="1:12" x14ac:dyDescent="0.4">
      <c r="A27" s="49" t="s">
        <v>139</v>
      </c>
      <c r="B27" s="406"/>
      <c r="C27" s="405"/>
      <c r="D27" s="126" t="e">
        <f t="shared" si="0"/>
        <v>#DIV/0!</v>
      </c>
      <c r="E27" s="128">
        <f t="shared" si="1"/>
        <v>0</v>
      </c>
      <c r="F27" s="406"/>
      <c r="G27" s="405"/>
      <c r="H27" s="126" t="e">
        <f t="shared" si="2"/>
        <v>#DIV/0!</v>
      </c>
      <c r="I27" s="125">
        <f t="shared" si="3"/>
        <v>0</v>
      </c>
      <c r="J27" s="177" t="e">
        <f t="shared" si="4"/>
        <v>#DIV/0!</v>
      </c>
      <c r="K27" s="177" t="e">
        <f t="shared" si="5"/>
        <v>#DIV/0!</v>
      </c>
      <c r="L27" s="148" t="e">
        <f t="shared" si="6"/>
        <v>#DIV/0!</v>
      </c>
    </row>
    <row r="28" spans="1:12" x14ac:dyDescent="0.4">
      <c r="A28" s="49" t="s">
        <v>138</v>
      </c>
      <c r="B28" s="406">
        <v>3307</v>
      </c>
      <c r="C28" s="405">
        <v>2323</v>
      </c>
      <c r="D28" s="126">
        <f t="shared" si="0"/>
        <v>1.4235901851054671</v>
      </c>
      <c r="E28" s="128">
        <f t="shared" si="1"/>
        <v>984</v>
      </c>
      <c r="F28" s="406">
        <v>4185</v>
      </c>
      <c r="G28" s="405">
        <v>4440</v>
      </c>
      <c r="H28" s="126">
        <f t="shared" si="2"/>
        <v>0.94256756756756754</v>
      </c>
      <c r="I28" s="125">
        <f t="shared" si="3"/>
        <v>-255</v>
      </c>
      <c r="J28" s="177">
        <f t="shared" si="4"/>
        <v>0.79020310633213864</v>
      </c>
      <c r="K28" s="177">
        <f t="shared" si="5"/>
        <v>0.52319819819819824</v>
      </c>
      <c r="L28" s="148">
        <f t="shared" si="6"/>
        <v>0.2670049081339404</v>
      </c>
    </row>
    <row r="29" spans="1:12" x14ac:dyDescent="0.4">
      <c r="A29" s="49" t="s">
        <v>213</v>
      </c>
      <c r="B29" s="404"/>
      <c r="C29" s="404"/>
      <c r="D29" s="126" t="e">
        <f t="shared" si="0"/>
        <v>#DIV/0!</v>
      </c>
      <c r="E29" s="125">
        <f t="shared" si="1"/>
        <v>0</v>
      </c>
      <c r="F29" s="404"/>
      <c r="G29" s="404"/>
      <c r="H29" s="126" t="e">
        <f t="shared" si="2"/>
        <v>#DIV/0!</v>
      </c>
      <c r="I29" s="125">
        <f t="shared" si="3"/>
        <v>0</v>
      </c>
      <c r="J29" s="44" t="e">
        <f t="shared" si="4"/>
        <v>#DIV/0!</v>
      </c>
      <c r="K29" s="44" t="e">
        <f t="shared" si="5"/>
        <v>#DIV/0!</v>
      </c>
      <c r="L29" s="148" t="e">
        <f t="shared" si="6"/>
        <v>#DIV/0!</v>
      </c>
    </row>
    <row r="30" spans="1:12" x14ac:dyDescent="0.4">
      <c r="A30" s="49" t="s">
        <v>137</v>
      </c>
      <c r="B30" s="409"/>
      <c r="C30" s="408">
        <v>3762</v>
      </c>
      <c r="D30" s="140">
        <f t="shared" si="0"/>
        <v>0</v>
      </c>
      <c r="E30" s="128">
        <f t="shared" si="1"/>
        <v>-3762</v>
      </c>
      <c r="F30" s="409"/>
      <c r="G30" s="408">
        <v>4625</v>
      </c>
      <c r="H30" s="140">
        <f t="shared" si="2"/>
        <v>0</v>
      </c>
      <c r="I30" s="139">
        <f t="shared" si="3"/>
        <v>-4625</v>
      </c>
      <c r="J30" s="171" t="e">
        <f t="shared" si="4"/>
        <v>#DIV/0!</v>
      </c>
      <c r="K30" s="171">
        <f t="shared" si="5"/>
        <v>0.8134054054054054</v>
      </c>
      <c r="L30" s="138" t="e">
        <f t="shared" si="6"/>
        <v>#DIV/0!</v>
      </c>
    </row>
    <row r="31" spans="1:12" x14ac:dyDescent="0.4">
      <c r="A31" s="61" t="s">
        <v>136</v>
      </c>
      <c r="B31" s="406"/>
      <c r="C31" s="405"/>
      <c r="D31" s="126" t="e">
        <f t="shared" si="0"/>
        <v>#DIV/0!</v>
      </c>
      <c r="E31" s="128">
        <f t="shared" si="1"/>
        <v>0</v>
      </c>
      <c r="F31" s="406"/>
      <c r="G31" s="405"/>
      <c r="H31" s="126" t="e">
        <f t="shared" si="2"/>
        <v>#DIV/0!</v>
      </c>
      <c r="I31" s="125">
        <f t="shared" si="3"/>
        <v>0</v>
      </c>
      <c r="J31" s="177" t="e">
        <f t="shared" si="4"/>
        <v>#DIV/0!</v>
      </c>
      <c r="K31" s="177" t="e">
        <f t="shared" si="5"/>
        <v>#DIV/0!</v>
      </c>
      <c r="L31" s="148" t="e">
        <f t="shared" si="6"/>
        <v>#DIV/0!</v>
      </c>
    </row>
    <row r="32" spans="1:12" x14ac:dyDescent="0.4">
      <c r="A32" s="49" t="s">
        <v>135</v>
      </c>
      <c r="B32" s="406">
        <v>3107</v>
      </c>
      <c r="C32" s="405">
        <v>2766</v>
      </c>
      <c r="D32" s="126">
        <f t="shared" si="0"/>
        <v>1.1232827187274042</v>
      </c>
      <c r="E32" s="128">
        <f t="shared" si="1"/>
        <v>341</v>
      </c>
      <c r="F32" s="406">
        <v>4240</v>
      </c>
      <c r="G32" s="405">
        <v>4475</v>
      </c>
      <c r="H32" s="126">
        <f t="shared" si="2"/>
        <v>0.94748603351955307</v>
      </c>
      <c r="I32" s="125">
        <f t="shared" si="3"/>
        <v>-235</v>
      </c>
      <c r="J32" s="177">
        <f t="shared" si="4"/>
        <v>0.73278301886792452</v>
      </c>
      <c r="K32" s="177">
        <f t="shared" si="5"/>
        <v>0.61810055865921787</v>
      </c>
      <c r="L32" s="148">
        <f t="shared" si="6"/>
        <v>0.11468246020870665</v>
      </c>
    </row>
    <row r="33" spans="1:12" x14ac:dyDescent="0.4">
      <c r="A33" s="61" t="s">
        <v>134</v>
      </c>
      <c r="B33" s="409"/>
      <c r="C33" s="408"/>
      <c r="D33" s="140" t="e">
        <f t="shared" si="0"/>
        <v>#DIV/0!</v>
      </c>
      <c r="E33" s="128">
        <f t="shared" si="1"/>
        <v>0</v>
      </c>
      <c r="F33" s="409"/>
      <c r="G33" s="408"/>
      <c r="H33" s="140" t="e">
        <f t="shared" si="2"/>
        <v>#DIV/0!</v>
      </c>
      <c r="I33" s="139">
        <f t="shared" si="3"/>
        <v>0</v>
      </c>
      <c r="J33" s="171" t="e">
        <f t="shared" si="4"/>
        <v>#DIV/0!</v>
      </c>
      <c r="K33" s="171" t="e">
        <f t="shared" si="5"/>
        <v>#DIV/0!</v>
      </c>
      <c r="L33" s="138" t="e">
        <f t="shared" si="6"/>
        <v>#DIV/0!</v>
      </c>
    </row>
    <row r="34" spans="1:12" x14ac:dyDescent="0.4">
      <c r="A34" s="61" t="s">
        <v>133</v>
      </c>
      <c r="B34" s="409">
        <v>3349</v>
      </c>
      <c r="C34" s="408">
        <v>3732</v>
      </c>
      <c r="D34" s="140">
        <f t="shared" si="0"/>
        <v>0.89737406216505899</v>
      </c>
      <c r="E34" s="128">
        <f t="shared" si="1"/>
        <v>-383</v>
      </c>
      <c r="F34" s="409">
        <v>4375</v>
      </c>
      <c r="G34" s="408">
        <v>5240</v>
      </c>
      <c r="H34" s="140">
        <f t="shared" si="2"/>
        <v>0.83492366412213737</v>
      </c>
      <c r="I34" s="139">
        <f t="shared" si="3"/>
        <v>-865</v>
      </c>
      <c r="J34" s="171">
        <f t="shared" si="4"/>
        <v>0.76548571428571432</v>
      </c>
      <c r="K34" s="171">
        <f t="shared" si="5"/>
        <v>0.71221374045801522</v>
      </c>
      <c r="L34" s="138">
        <f t="shared" si="6"/>
        <v>5.3271973827699104E-2</v>
      </c>
    </row>
    <row r="35" spans="1:12" x14ac:dyDescent="0.4">
      <c r="A35" s="49" t="s">
        <v>132</v>
      </c>
      <c r="B35" s="406"/>
      <c r="C35" s="405"/>
      <c r="D35" s="126" t="e">
        <f t="shared" si="0"/>
        <v>#DIV/0!</v>
      </c>
      <c r="E35" s="128">
        <f t="shared" si="1"/>
        <v>0</v>
      </c>
      <c r="F35" s="406"/>
      <c r="G35" s="405"/>
      <c r="H35" s="126" t="e">
        <f t="shared" si="2"/>
        <v>#DIV/0!</v>
      </c>
      <c r="I35" s="125">
        <f t="shared" si="3"/>
        <v>0</v>
      </c>
      <c r="J35" s="177" t="e">
        <f t="shared" si="4"/>
        <v>#DIV/0!</v>
      </c>
      <c r="K35" s="177" t="e">
        <f t="shared" si="5"/>
        <v>#DIV/0!</v>
      </c>
      <c r="L35" s="148" t="e">
        <f t="shared" si="6"/>
        <v>#DIV/0!</v>
      </c>
    </row>
    <row r="36" spans="1:12" x14ac:dyDescent="0.4">
      <c r="A36" s="61" t="s">
        <v>88</v>
      </c>
      <c r="B36" s="409"/>
      <c r="C36" s="408"/>
      <c r="D36" s="140" t="e">
        <f t="shared" si="0"/>
        <v>#DIV/0!</v>
      </c>
      <c r="E36" s="128">
        <f t="shared" si="1"/>
        <v>0</v>
      </c>
      <c r="F36" s="409"/>
      <c r="G36" s="408"/>
      <c r="H36" s="140" t="e">
        <f t="shared" si="2"/>
        <v>#DIV/0!</v>
      </c>
      <c r="I36" s="139">
        <f t="shared" si="3"/>
        <v>0</v>
      </c>
      <c r="J36" s="171" t="e">
        <f t="shared" si="4"/>
        <v>#DIV/0!</v>
      </c>
      <c r="K36" s="171" t="e">
        <f t="shared" si="5"/>
        <v>#DIV/0!</v>
      </c>
      <c r="L36" s="138" t="e">
        <f t="shared" si="6"/>
        <v>#DIV/0!</v>
      </c>
    </row>
    <row r="37" spans="1:12" x14ac:dyDescent="0.4">
      <c r="A37" s="42" t="s">
        <v>131</v>
      </c>
      <c r="B37" s="400">
        <v>12519</v>
      </c>
      <c r="C37" s="399"/>
      <c r="D37" s="140" t="e">
        <f t="shared" si="0"/>
        <v>#DIV/0!</v>
      </c>
      <c r="E37" s="540">
        <f t="shared" si="1"/>
        <v>12519</v>
      </c>
      <c r="F37" s="400">
        <v>16130</v>
      </c>
      <c r="G37" s="399"/>
      <c r="H37" s="140" t="e">
        <f t="shared" si="2"/>
        <v>#DIV/0!</v>
      </c>
      <c r="I37" s="139">
        <f t="shared" si="3"/>
        <v>16130</v>
      </c>
      <c r="J37" s="171">
        <f t="shared" si="4"/>
        <v>0.77613143211407321</v>
      </c>
      <c r="K37" s="171" t="e">
        <f t="shared" si="5"/>
        <v>#DIV/0!</v>
      </c>
      <c r="L37" s="138" t="e">
        <f t="shared" si="6"/>
        <v>#DIV/0!</v>
      </c>
    </row>
    <row r="38" spans="1:12" x14ac:dyDescent="0.4">
      <c r="A38" s="160" t="s">
        <v>130</v>
      </c>
      <c r="B38" s="419">
        <f>SUM(B39:B40)</f>
        <v>2365</v>
      </c>
      <c r="C38" s="418">
        <f>SUM(C39:C40)</f>
        <v>2484</v>
      </c>
      <c r="D38" s="145">
        <f t="shared" ref="D38:D69" si="7">+B38/C38</f>
        <v>0.95209339774557167</v>
      </c>
      <c r="E38" s="144">
        <f t="shared" ref="E38:E73" si="8">+B38-C38</f>
        <v>-119</v>
      </c>
      <c r="F38" s="419">
        <f>SUM(F39:F40)</f>
        <v>3718</v>
      </c>
      <c r="G38" s="418">
        <f>SUM(G39:G40)</f>
        <v>3565</v>
      </c>
      <c r="H38" s="145">
        <f t="shared" ref="H38:H69" si="9">+F38/G38</f>
        <v>1.0429172510518934</v>
      </c>
      <c r="I38" s="144">
        <f t="shared" ref="I38:I73" si="10">+F38-G38</f>
        <v>153</v>
      </c>
      <c r="J38" s="181">
        <f t="shared" ref="J38:J73" si="11">+B38/F38</f>
        <v>0.63609467455621305</v>
      </c>
      <c r="K38" s="181">
        <f t="shared" ref="K38:K73" si="12">+C38/G38</f>
        <v>0.6967741935483871</v>
      </c>
      <c r="L38" s="142">
        <f t="shared" ref="L38:L69" si="13">+J38-K38</f>
        <v>-6.0679518992174053E-2</v>
      </c>
    </row>
    <row r="39" spans="1:12" x14ac:dyDescent="0.4">
      <c r="A39" s="48" t="s">
        <v>129</v>
      </c>
      <c r="B39" s="417">
        <v>1750</v>
      </c>
      <c r="C39" s="410">
        <v>1893</v>
      </c>
      <c r="D39" s="129">
        <f t="shared" si="7"/>
        <v>0.92445853143159007</v>
      </c>
      <c r="E39" s="128">
        <f t="shared" si="8"/>
        <v>-143</v>
      </c>
      <c r="F39" s="417">
        <v>2626</v>
      </c>
      <c r="G39" s="410">
        <v>2384</v>
      </c>
      <c r="H39" s="129">
        <f t="shared" si="9"/>
        <v>1.101510067114094</v>
      </c>
      <c r="I39" s="128">
        <f t="shared" si="10"/>
        <v>242</v>
      </c>
      <c r="J39" s="175">
        <f t="shared" si="11"/>
        <v>0.66641279512566642</v>
      </c>
      <c r="K39" s="175">
        <f t="shared" si="12"/>
        <v>0.79404362416107388</v>
      </c>
      <c r="L39" s="141">
        <f t="shared" si="13"/>
        <v>-0.12763082903540746</v>
      </c>
    </row>
    <row r="40" spans="1:12" x14ac:dyDescent="0.4">
      <c r="A40" s="49" t="s">
        <v>128</v>
      </c>
      <c r="B40" s="406">
        <v>615</v>
      </c>
      <c r="C40" s="405">
        <v>591</v>
      </c>
      <c r="D40" s="126">
        <f t="shared" si="7"/>
        <v>1.0406091370558375</v>
      </c>
      <c r="E40" s="540">
        <f t="shared" si="8"/>
        <v>24</v>
      </c>
      <c r="F40" s="406">
        <v>1092</v>
      </c>
      <c r="G40" s="405">
        <v>1181</v>
      </c>
      <c r="H40" s="126">
        <f t="shared" si="9"/>
        <v>0.92464013547840818</v>
      </c>
      <c r="I40" s="125">
        <f t="shared" si="10"/>
        <v>-89</v>
      </c>
      <c r="J40" s="177">
        <f t="shared" si="11"/>
        <v>0.56318681318681318</v>
      </c>
      <c r="K40" s="177">
        <f t="shared" si="12"/>
        <v>0.50042337002540216</v>
      </c>
      <c r="L40" s="148">
        <f t="shared" si="13"/>
        <v>6.2763443161411026E-2</v>
      </c>
    </row>
    <row r="41" spans="1:12" s="80" customFormat="1" x14ac:dyDescent="0.4">
      <c r="A41" s="136" t="s">
        <v>87</v>
      </c>
      <c r="B41" s="416">
        <f>B42+B61</f>
        <v>262846</v>
      </c>
      <c r="C41" s="415">
        <f>C42+C61</f>
        <v>271386</v>
      </c>
      <c r="D41" s="134">
        <f t="shared" si="7"/>
        <v>0.96853190658324306</v>
      </c>
      <c r="E41" s="144">
        <f t="shared" si="8"/>
        <v>-8540</v>
      </c>
      <c r="F41" s="416">
        <f>F42+F61</f>
        <v>353217</v>
      </c>
      <c r="G41" s="415">
        <f>G42+G61</f>
        <v>356978</v>
      </c>
      <c r="H41" s="134">
        <f t="shared" si="9"/>
        <v>0.98946433673783818</v>
      </c>
      <c r="I41" s="133">
        <f t="shared" si="10"/>
        <v>-3761</v>
      </c>
      <c r="J41" s="168">
        <f t="shared" si="11"/>
        <v>0.74414878106093418</v>
      </c>
      <c r="K41" s="168">
        <f t="shared" si="12"/>
        <v>0.76023172296331987</v>
      </c>
      <c r="L41" s="131">
        <f t="shared" si="13"/>
        <v>-1.6082941902385683E-2</v>
      </c>
    </row>
    <row r="42" spans="1:12" s="80" customFormat="1" x14ac:dyDescent="0.4">
      <c r="A42" s="160" t="s">
        <v>127</v>
      </c>
      <c r="B42" s="389">
        <f>SUM(B43:B60)</f>
        <v>260239</v>
      </c>
      <c r="C42" s="388">
        <f>SUM(C43:C60)</f>
        <v>268812</v>
      </c>
      <c r="D42" s="134">
        <f t="shared" si="7"/>
        <v>0.96810782256744488</v>
      </c>
      <c r="E42" s="144">
        <f t="shared" si="8"/>
        <v>-8573</v>
      </c>
      <c r="F42" s="389">
        <f>SUM(F43:F60)</f>
        <v>348726</v>
      </c>
      <c r="G42" s="388">
        <f>SUM(G43:G60)</f>
        <v>352429</v>
      </c>
      <c r="H42" s="134">
        <f t="shared" si="9"/>
        <v>0.98949291914116033</v>
      </c>
      <c r="I42" s="133">
        <f t="shared" si="10"/>
        <v>-3703</v>
      </c>
      <c r="J42" s="168">
        <f t="shared" si="11"/>
        <v>0.74625637319844229</v>
      </c>
      <c r="K42" s="168">
        <f t="shared" si="12"/>
        <v>0.76274086411731157</v>
      </c>
      <c r="L42" s="131">
        <f t="shared" si="13"/>
        <v>-1.6484490918869277E-2</v>
      </c>
    </row>
    <row r="43" spans="1:12" x14ac:dyDescent="0.4">
      <c r="A43" s="49" t="s">
        <v>86</v>
      </c>
      <c r="B43" s="407">
        <v>119873</v>
      </c>
      <c r="C43" s="414">
        <v>115766</v>
      </c>
      <c r="D43" s="546">
        <f t="shared" si="7"/>
        <v>1.0354767375567957</v>
      </c>
      <c r="E43" s="128">
        <f t="shared" si="8"/>
        <v>4107</v>
      </c>
      <c r="F43" s="413">
        <v>146424</v>
      </c>
      <c r="G43" s="405">
        <v>140657</v>
      </c>
      <c r="H43" s="140">
        <f t="shared" si="9"/>
        <v>1.0410004478980783</v>
      </c>
      <c r="I43" s="125">
        <f t="shared" si="10"/>
        <v>5767</v>
      </c>
      <c r="J43" s="177">
        <f t="shared" si="11"/>
        <v>0.8186704365404579</v>
      </c>
      <c r="K43" s="177">
        <f t="shared" si="12"/>
        <v>0.82303760211009758</v>
      </c>
      <c r="L43" s="148">
        <f t="shared" si="13"/>
        <v>-4.3671655696396749E-3</v>
      </c>
    </row>
    <row r="44" spans="1:12" x14ac:dyDescent="0.4">
      <c r="A44" s="49" t="s">
        <v>126</v>
      </c>
      <c r="B44" s="407">
        <v>4363</v>
      </c>
      <c r="C44" s="405">
        <v>4195</v>
      </c>
      <c r="D44" s="129">
        <f t="shared" si="7"/>
        <v>1.0400476758045292</v>
      </c>
      <c r="E44" s="128">
        <f t="shared" si="8"/>
        <v>168</v>
      </c>
      <c r="F44" s="406">
        <v>7829</v>
      </c>
      <c r="G44" s="405">
        <v>8100</v>
      </c>
      <c r="H44" s="140">
        <f t="shared" si="9"/>
        <v>0.96654320987654319</v>
      </c>
      <c r="I44" s="125">
        <f t="shared" si="10"/>
        <v>-271</v>
      </c>
      <c r="J44" s="177">
        <f t="shared" si="11"/>
        <v>0.55728700983522805</v>
      </c>
      <c r="K44" s="177">
        <f t="shared" si="12"/>
        <v>0.51790123456790127</v>
      </c>
      <c r="L44" s="148">
        <f t="shared" si="13"/>
        <v>3.9385775267326784E-2</v>
      </c>
    </row>
    <row r="45" spans="1:12" x14ac:dyDescent="0.4">
      <c r="A45" s="49" t="s">
        <v>125</v>
      </c>
      <c r="B45" s="407">
        <v>13832</v>
      </c>
      <c r="C45" s="405">
        <v>13694</v>
      </c>
      <c r="D45" s="129">
        <f t="shared" si="7"/>
        <v>1.0100774061632831</v>
      </c>
      <c r="E45" s="128">
        <f t="shared" si="8"/>
        <v>138</v>
      </c>
      <c r="F45" s="406">
        <v>15420</v>
      </c>
      <c r="G45" s="405">
        <v>15417</v>
      </c>
      <c r="H45" s="140">
        <f t="shared" si="9"/>
        <v>1.0001945903872349</v>
      </c>
      <c r="I45" s="125">
        <f t="shared" si="10"/>
        <v>3</v>
      </c>
      <c r="J45" s="177">
        <f t="shared" si="11"/>
        <v>0.89701686121919588</v>
      </c>
      <c r="K45" s="177">
        <f t="shared" si="12"/>
        <v>0.8882402542647726</v>
      </c>
      <c r="L45" s="148">
        <f t="shared" si="13"/>
        <v>8.7766069544232828E-3</v>
      </c>
    </row>
    <row r="46" spans="1:12" x14ac:dyDescent="0.4">
      <c r="A46" s="61" t="s">
        <v>124</v>
      </c>
      <c r="B46" s="407">
        <v>24243</v>
      </c>
      <c r="C46" s="405">
        <v>26831</v>
      </c>
      <c r="D46" s="129">
        <f t="shared" si="7"/>
        <v>0.90354440758823751</v>
      </c>
      <c r="E46" s="128">
        <f t="shared" si="8"/>
        <v>-2588</v>
      </c>
      <c r="F46" s="406">
        <v>31574</v>
      </c>
      <c r="G46" s="405">
        <v>33401</v>
      </c>
      <c r="H46" s="140">
        <f t="shared" si="9"/>
        <v>0.94530103889105122</v>
      </c>
      <c r="I46" s="125">
        <f t="shared" si="10"/>
        <v>-1827</v>
      </c>
      <c r="J46" s="177">
        <f t="shared" si="11"/>
        <v>0.76781529106226643</v>
      </c>
      <c r="K46" s="177">
        <f t="shared" si="12"/>
        <v>0.80329930241609537</v>
      </c>
      <c r="L46" s="148">
        <f t="shared" si="13"/>
        <v>-3.5484011353828948E-2</v>
      </c>
    </row>
    <row r="47" spans="1:12" x14ac:dyDescent="0.4">
      <c r="A47" s="61" t="s">
        <v>123</v>
      </c>
      <c r="B47" s="407">
        <v>15828</v>
      </c>
      <c r="C47" s="405">
        <v>16688</v>
      </c>
      <c r="D47" s="129">
        <f t="shared" si="7"/>
        <v>0.94846596356663471</v>
      </c>
      <c r="E47" s="128">
        <f t="shared" si="8"/>
        <v>-860</v>
      </c>
      <c r="F47" s="406">
        <v>20682</v>
      </c>
      <c r="G47" s="405">
        <v>21179</v>
      </c>
      <c r="H47" s="140">
        <f t="shared" si="9"/>
        <v>0.9765333585155106</v>
      </c>
      <c r="I47" s="125">
        <f t="shared" si="10"/>
        <v>-497</v>
      </c>
      <c r="J47" s="177">
        <f t="shared" si="11"/>
        <v>0.76530316217000294</v>
      </c>
      <c r="K47" s="177">
        <f t="shared" si="12"/>
        <v>0.78795032815524813</v>
      </c>
      <c r="L47" s="148">
        <f t="shared" si="13"/>
        <v>-2.2647165985245188E-2</v>
      </c>
    </row>
    <row r="48" spans="1:12" x14ac:dyDescent="0.4">
      <c r="A48" s="49" t="s">
        <v>84</v>
      </c>
      <c r="B48" s="407">
        <v>34561</v>
      </c>
      <c r="C48" s="405">
        <v>35510</v>
      </c>
      <c r="D48" s="129">
        <f t="shared" si="7"/>
        <v>0.97327513376513664</v>
      </c>
      <c r="E48" s="128">
        <f t="shared" si="8"/>
        <v>-949</v>
      </c>
      <c r="F48" s="406">
        <v>55823</v>
      </c>
      <c r="G48" s="405">
        <v>49024</v>
      </c>
      <c r="H48" s="140">
        <f t="shared" si="9"/>
        <v>1.1386871736292428</v>
      </c>
      <c r="I48" s="125">
        <f t="shared" si="10"/>
        <v>6799</v>
      </c>
      <c r="J48" s="177">
        <f t="shared" si="11"/>
        <v>0.6191175680275155</v>
      </c>
      <c r="K48" s="177">
        <f t="shared" si="12"/>
        <v>0.72433909921671014</v>
      </c>
      <c r="L48" s="148">
        <f t="shared" si="13"/>
        <v>-0.10522153118919464</v>
      </c>
    </row>
    <row r="49" spans="1:12" x14ac:dyDescent="0.4">
      <c r="A49" s="49" t="s">
        <v>85</v>
      </c>
      <c r="B49" s="407">
        <v>17722</v>
      </c>
      <c r="C49" s="405">
        <v>18509</v>
      </c>
      <c r="D49" s="129">
        <f t="shared" si="7"/>
        <v>0.95748014479442434</v>
      </c>
      <c r="E49" s="128">
        <f t="shared" si="8"/>
        <v>-787</v>
      </c>
      <c r="F49" s="412">
        <v>25394</v>
      </c>
      <c r="G49" s="405">
        <v>23382</v>
      </c>
      <c r="H49" s="140">
        <f t="shared" si="9"/>
        <v>1.0860490975964416</v>
      </c>
      <c r="I49" s="125">
        <f t="shared" si="10"/>
        <v>2012</v>
      </c>
      <c r="J49" s="177">
        <f t="shared" si="11"/>
        <v>0.69788138930456012</v>
      </c>
      <c r="K49" s="177">
        <f t="shared" si="12"/>
        <v>0.7915918227696519</v>
      </c>
      <c r="L49" s="148">
        <f t="shared" si="13"/>
        <v>-9.371043346509178E-2</v>
      </c>
    </row>
    <row r="50" spans="1:12" x14ac:dyDescent="0.4">
      <c r="A50" s="49" t="s">
        <v>83</v>
      </c>
      <c r="B50" s="407">
        <v>4911</v>
      </c>
      <c r="C50" s="405">
        <v>5782</v>
      </c>
      <c r="D50" s="129">
        <f t="shared" si="7"/>
        <v>0.84936008301625732</v>
      </c>
      <c r="E50" s="128">
        <f t="shared" si="8"/>
        <v>-871</v>
      </c>
      <c r="F50" s="411">
        <v>8099</v>
      </c>
      <c r="G50" s="405">
        <v>8100</v>
      </c>
      <c r="H50" s="140">
        <f t="shared" si="9"/>
        <v>0.99987654320987651</v>
      </c>
      <c r="I50" s="125">
        <f t="shared" si="10"/>
        <v>-1</v>
      </c>
      <c r="J50" s="177">
        <f t="shared" si="11"/>
        <v>0.60637115693295474</v>
      </c>
      <c r="K50" s="177">
        <f t="shared" si="12"/>
        <v>0.71382716049382711</v>
      </c>
      <c r="L50" s="148">
        <f t="shared" si="13"/>
        <v>-0.10745600356087237</v>
      </c>
    </row>
    <row r="51" spans="1:12" x14ac:dyDescent="0.4">
      <c r="A51" s="49" t="s">
        <v>122</v>
      </c>
      <c r="B51" s="407"/>
      <c r="C51" s="410"/>
      <c r="D51" s="129" t="e">
        <f t="shared" si="7"/>
        <v>#DIV/0!</v>
      </c>
      <c r="E51" s="128">
        <f t="shared" si="8"/>
        <v>0</v>
      </c>
      <c r="F51" s="406"/>
      <c r="G51" s="405"/>
      <c r="H51" s="140" t="e">
        <f t="shared" si="9"/>
        <v>#DIV/0!</v>
      </c>
      <c r="I51" s="125">
        <f t="shared" si="10"/>
        <v>0</v>
      </c>
      <c r="J51" s="177" t="e">
        <f t="shared" si="11"/>
        <v>#DIV/0!</v>
      </c>
      <c r="K51" s="177" t="e">
        <f t="shared" si="12"/>
        <v>#DIV/0!</v>
      </c>
      <c r="L51" s="148" t="e">
        <f t="shared" si="13"/>
        <v>#DIV/0!</v>
      </c>
    </row>
    <row r="52" spans="1:12" x14ac:dyDescent="0.4">
      <c r="A52" s="49" t="s">
        <v>121</v>
      </c>
      <c r="B52" s="407">
        <v>2783</v>
      </c>
      <c r="C52" s="410">
        <v>2850</v>
      </c>
      <c r="D52" s="129">
        <f t="shared" si="7"/>
        <v>0.97649122807017541</v>
      </c>
      <c r="E52" s="128">
        <f t="shared" si="8"/>
        <v>-67</v>
      </c>
      <c r="F52" s="409">
        <v>3480</v>
      </c>
      <c r="G52" s="405">
        <v>3600</v>
      </c>
      <c r="H52" s="140">
        <f t="shared" si="9"/>
        <v>0.96666666666666667</v>
      </c>
      <c r="I52" s="125">
        <f t="shared" si="10"/>
        <v>-120</v>
      </c>
      <c r="J52" s="177">
        <f t="shared" si="11"/>
        <v>0.79971264367816097</v>
      </c>
      <c r="K52" s="177">
        <f t="shared" si="12"/>
        <v>0.79166666666666663</v>
      </c>
      <c r="L52" s="148">
        <f t="shared" si="13"/>
        <v>8.045977011494343E-3</v>
      </c>
    </row>
    <row r="53" spans="1:12" x14ac:dyDescent="0.4">
      <c r="A53" s="49" t="s">
        <v>82</v>
      </c>
      <c r="B53" s="407">
        <v>4386</v>
      </c>
      <c r="C53" s="405">
        <v>8693</v>
      </c>
      <c r="D53" s="129">
        <f t="shared" si="7"/>
        <v>0.50454388588519494</v>
      </c>
      <c r="E53" s="128">
        <f t="shared" si="8"/>
        <v>-4307</v>
      </c>
      <c r="F53" s="409">
        <v>4814</v>
      </c>
      <c r="G53" s="405">
        <v>16200</v>
      </c>
      <c r="H53" s="140">
        <f t="shared" si="9"/>
        <v>0.29716049382716048</v>
      </c>
      <c r="I53" s="125">
        <f t="shared" si="10"/>
        <v>-11386</v>
      </c>
      <c r="J53" s="177">
        <f t="shared" si="11"/>
        <v>0.91109264644786037</v>
      </c>
      <c r="K53" s="177">
        <f t="shared" si="12"/>
        <v>0.53660493827160494</v>
      </c>
      <c r="L53" s="148">
        <f t="shared" si="13"/>
        <v>0.37448770817625543</v>
      </c>
    </row>
    <row r="54" spans="1:12" x14ac:dyDescent="0.4">
      <c r="A54" s="61" t="s">
        <v>80</v>
      </c>
      <c r="B54" s="407">
        <v>2393</v>
      </c>
      <c r="C54" s="408">
        <v>2531</v>
      </c>
      <c r="D54" s="129">
        <f t="shared" si="7"/>
        <v>0.94547609640458319</v>
      </c>
      <c r="E54" s="128">
        <f t="shared" si="8"/>
        <v>-138</v>
      </c>
      <c r="F54" s="406">
        <v>3599</v>
      </c>
      <c r="G54" s="405">
        <v>3606</v>
      </c>
      <c r="H54" s="140">
        <f t="shared" si="9"/>
        <v>0.99805879090404881</v>
      </c>
      <c r="I54" s="125">
        <f t="shared" si="10"/>
        <v>-7</v>
      </c>
      <c r="J54" s="177">
        <f t="shared" si="11"/>
        <v>0.66490691858849682</v>
      </c>
      <c r="K54" s="171">
        <f t="shared" si="12"/>
        <v>0.70188574597892406</v>
      </c>
      <c r="L54" s="138">
        <f t="shared" si="13"/>
        <v>-3.6978827390427238E-2</v>
      </c>
    </row>
    <row r="55" spans="1:12" x14ac:dyDescent="0.4">
      <c r="A55" s="49" t="s">
        <v>81</v>
      </c>
      <c r="B55" s="407">
        <v>5148</v>
      </c>
      <c r="C55" s="405">
        <v>4484</v>
      </c>
      <c r="D55" s="129">
        <f t="shared" si="7"/>
        <v>1.1480820695807314</v>
      </c>
      <c r="E55" s="128">
        <f t="shared" si="8"/>
        <v>664</v>
      </c>
      <c r="F55" s="406">
        <v>7558</v>
      </c>
      <c r="G55" s="405">
        <v>8099</v>
      </c>
      <c r="H55" s="126">
        <f t="shared" si="9"/>
        <v>0.93320162983084332</v>
      </c>
      <c r="I55" s="125">
        <f t="shared" si="10"/>
        <v>-541</v>
      </c>
      <c r="J55" s="177">
        <f t="shared" si="11"/>
        <v>0.68113257475522626</v>
      </c>
      <c r="K55" s="177">
        <f t="shared" si="12"/>
        <v>0.55364859859241877</v>
      </c>
      <c r="L55" s="148">
        <f t="shared" si="13"/>
        <v>0.12748397616280749</v>
      </c>
    </row>
    <row r="56" spans="1:12" x14ac:dyDescent="0.4">
      <c r="A56" s="49" t="s">
        <v>77</v>
      </c>
      <c r="B56" s="407">
        <v>6080</v>
      </c>
      <c r="C56" s="405">
        <v>6474</v>
      </c>
      <c r="D56" s="129">
        <f t="shared" si="7"/>
        <v>0.93914118010503556</v>
      </c>
      <c r="E56" s="128">
        <f t="shared" si="8"/>
        <v>-394</v>
      </c>
      <c r="F56" s="406">
        <v>10843</v>
      </c>
      <c r="G56" s="405">
        <v>10739</v>
      </c>
      <c r="H56" s="126">
        <f t="shared" si="9"/>
        <v>1.0096843281497345</v>
      </c>
      <c r="I56" s="125">
        <f t="shared" si="10"/>
        <v>104</v>
      </c>
      <c r="J56" s="177">
        <f t="shared" si="11"/>
        <v>0.56073042515908877</v>
      </c>
      <c r="K56" s="177">
        <f t="shared" si="12"/>
        <v>0.60284942732097957</v>
      </c>
      <c r="L56" s="148">
        <f t="shared" si="13"/>
        <v>-4.2119002161890795E-2</v>
      </c>
    </row>
    <row r="57" spans="1:12" x14ac:dyDescent="0.4">
      <c r="A57" s="49" t="s">
        <v>79</v>
      </c>
      <c r="B57" s="407">
        <v>1780</v>
      </c>
      <c r="C57" s="405">
        <v>1972</v>
      </c>
      <c r="D57" s="129">
        <f t="shared" si="7"/>
        <v>0.9026369168356998</v>
      </c>
      <c r="E57" s="128">
        <f t="shared" si="8"/>
        <v>-192</v>
      </c>
      <c r="F57" s="406">
        <v>3600</v>
      </c>
      <c r="G57" s="405">
        <v>3595</v>
      </c>
      <c r="H57" s="126">
        <f t="shared" si="9"/>
        <v>1.0013908205841446</v>
      </c>
      <c r="I57" s="125">
        <f t="shared" si="10"/>
        <v>5</v>
      </c>
      <c r="J57" s="177">
        <f t="shared" si="11"/>
        <v>0.49444444444444446</v>
      </c>
      <c r="K57" s="177">
        <f t="shared" si="12"/>
        <v>0.5485396383866481</v>
      </c>
      <c r="L57" s="148">
        <f t="shared" si="13"/>
        <v>-5.4095193942203634E-2</v>
      </c>
    </row>
    <row r="58" spans="1:12" x14ac:dyDescent="0.4">
      <c r="A58" s="49" t="s">
        <v>78</v>
      </c>
      <c r="B58" s="407">
        <v>2336</v>
      </c>
      <c r="C58" s="405">
        <v>2335</v>
      </c>
      <c r="D58" s="129">
        <f t="shared" si="7"/>
        <v>1.0004282655246253</v>
      </c>
      <c r="E58" s="128">
        <f t="shared" si="8"/>
        <v>1</v>
      </c>
      <c r="F58" s="406">
        <v>3587</v>
      </c>
      <c r="G58" s="405">
        <v>3493</v>
      </c>
      <c r="H58" s="126">
        <f t="shared" si="9"/>
        <v>1.0269109647867163</v>
      </c>
      <c r="I58" s="125">
        <f t="shared" si="10"/>
        <v>94</v>
      </c>
      <c r="J58" s="177">
        <f t="shared" si="11"/>
        <v>0.65124059102313914</v>
      </c>
      <c r="K58" s="177">
        <f t="shared" si="12"/>
        <v>0.66847981677641</v>
      </c>
      <c r="L58" s="148">
        <f t="shared" si="13"/>
        <v>-1.7239225753270859E-2</v>
      </c>
    </row>
    <row r="59" spans="1:12" x14ac:dyDescent="0.4">
      <c r="A59" s="55" t="s">
        <v>120</v>
      </c>
      <c r="B59" s="404"/>
      <c r="C59" s="402">
        <v>2498</v>
      </c>
      <c r="D59" s="545">
        <f t="shared" si="7"/>
        <v>0</v>
      </c>
      <c r="E59" s="128">
        <f t="shared" si="8"/>
        <v>-2498</v>
      </c>
      <c r="F59" s="403"/>
      <c r="G59" s="402">
        <v>3837</v>
      </c>
      <c r="H59" s="545">
        <f t="shared" si="9"/>
        <v>0</v>
      </c>
      <c r="I59" s="540">
        <f t="shared" si="10"/>
        <v>-3837</v>
      </c>
      <c r="J59" s="179" t="e">
        <f t="shared" si="11"/>
        <v>#DIV/0!</v>
      </c>
      <c r="K59" s="179">
        <f t="shared" si="12"/>
        <v>0.65102945009121704</v>
      </c>
      <c r="L59" s="544" t="e">
        <f t="shared" si="13"/>
        <v>#DIV/0!</v>
      </c>
    </row>
    <row r="60" spans="1:12" x14ac:dyDescent="0.4">
      <c r="A60" s="42" t="s">
        <v>119</v>
      </c>
      <c r="B60" s="401"/>
      <c r="C60" s="399"/>
      <c r="D60" s="124" t="e">
        <f t="shared" si="7"/>
        <v>#DIV/0!</v>
      </c>
      <c r="E60" s="540">
        <f t="shared" si="8"/>
        <v>0</v>
      </c>
      <c r="F60" s="400"/>
      <c r="G60" s="399"/>
      <c r="H60" s="124" t="e">
        <f t="shared" si="9"/>
        <v>#DIV/0!</v>
      </c>
      <c r="I60" s="123">
        <f t="shared" si="10"/>
        <v>0</v>
      </c>
      <c r="J60" s="194" t="e">
        <f t="shared" si="11"/>
        <v>#DIV/0!</v>
      </c>
      <c r="K60" s="194" t="e">
        <f t="shared" si="12"/>
        <v>#DIV/0!</v>
      </c>
      <c r="L60" s="147" t="e">
        <f t="shared" si="13"/>
        <v>#DIV/0!</v>
      </c>
    </row>
    <row r="61" spans="1:12" x14ac:dyDescent="0.4">
      <c r="A61" s="160" t="s">
        <v>118</v>
      </c>
      <c r="B61" s="398">
        <f>SUM(B62:B65)</f>
        <v>2607</v>
      </c>
      <c r="C61" s="397">
        <f>SUM(C62:C65)</f>
        <v>2574</v>
      </c>
      <c r="D61" s="145">
        <f t="shared" si="7"/>
        <v>1.0128205128205128</v>
      </c>
      <c r="E61" s="144">
        <f t="shared" si="8"/>
        <v>33</v>
      </c>
      <c r="F61" s="398">
        <f>SUM(F62:F65)</f>
        <v>4491</v>
      </c>
      <c r="G61" s="397">
        <f>SUM(G62:G65)</f>
        <v>4549</v>
      </c>
      <c r="H61" s="145">
        <f t="shared" si="9"/>
        <v>0.98724994504286656</v>
      </c>
      <c r="I61" s="144">
        <f t="shared" si="10"/>
        <v>-58</v>
      </c>
      <c r="J61" s="181">
        <f t="shared" si="11"/>
        <v>0.5804943219772879</v>
      </c>
      <c r="K61" s="181">
        <f t="shared" si="12"/>
        <v>0.56583864585623211</v>
      </c>
      <c r="L61" s="142">
        <f t="shared" si="13"/>
        <v>1.4655676121055783E-2</v>
      </c>
    </row>
    <row r="62" spans="1:12" x14ac:dyDescent="0.4">
      <c r="A62" s="55" t="s">
        <v>76</v>
      </c>
      <c r="B62" s="396">
        <f>'[2]9月(上旬～中旬)'!B61+'９月(下旬)'!B62</f>
        <v>629</v>
      </c>
      <c r="C62" s="396">
        <f>'[2]9月(上旬～中旬)'!C61+'９月(下旬)'!C62</f>
        <v>721</v>
      </c>
      <c r="D62" s="129">
        <f t="shared" si="7"/>
        <v>0.87239944521497914</v>
      </c>
      <c r="E62" s="128">
        <f t="shared" si="8"/>
        <v>-92</v>
      </c>
      <c r="F62" s="396">
        <f>'[2]9月(上旬～中旬)'!F61+'９月(下旬)'!F62</f>
        <v>910</v>
      </c>
      <c r="G62" s="396">
        <f>'[2]9月(上旬～中旬)'!G61+'９月(下旬)'!G62</f>
        <v>1004</v>
      </c>
      <c r="H62" s="129">
        <f t="shared" si="9"/>
        <v>0.90637450199203184</v>
      </c>
      <c r="I62" s="128">
        <f t="shared" si="10"/>
        <v>-94</v>
      </c>
      <c r="J62" s="175">
        <f t="shared" si="11"/>
        <v>0.6912087912087912</v>
      </c>
      <c r="K62" s="175">
        <f t="shared" si="12"/>
        <v>0.71812749003984067</v>
      </c>
      <c r="L62" s="141">
        <f t="shared" si="13"/>
        <v>-2.691869883104947E-2</v>
      </c>
    </row>
    <row r="63" spans="1:12" x14ac:dyDescent="0.4">
      <c r="A63" s="49" t="s">
        <v>117</v>
      </c>
      <c r="B63" s="396">
        <f>'[2]9月(上旬～中旬)'!B62+'９月(下旬)'!B63</f>
        <v>537</v>
      </c>
      <c r="C63" s="396">
        <f>'[2]9月(上旬～中旬)'!C62+'９月(下旬)'!C63</f>
        <v>550</v>
      </c>
      <c r="D63" s="129">
        <f t="shared" si="7"/>
        <v>0.97636363636363632</v>
      </c>
      <c r="E63" s="128">
        <f t="shared" si="8"/>
        <v>-13</v>
      </c>
      <c r="F63" s="396">
        <f>'[2]9月(上旬～中旬)'!F62+'９月(下旬)'!F63</f>
        <v>899</v>
      </c>
      <c r="G63" s="396">
        <f>'[2]9月(上旬～中旬)'!G62+'９月(下旬)'!G63</f>
        <v>891</v>
      </c>
      <c r="H63" s="129">
        <f t="shared" si="9"/>
        <v>1.0089786756453423</v>
      </c>
      <c r="I63" s="128">
        <f t="shared" si="10"/>
        <v>8</v>
      </c>
      <c r="J63" s="175">
        <f t="shared" si="11"/>
        <v>0.59733036707452725</v>
      </c>
      <c r="K63" s="175">
        <f t="shared" si="12"/>
        <v>0.61728395061728392</v>
      </c>
      <c r="L63" s="141">
        <f t="shared" si="13"/>
        <v>-1.995358354275667E-2</v>
      </c>
    </row>
    <row r="64" spans="1:12" x14ac:dyDescent="0.4">
      <c r="A64" s="48" t="s">
        <v>116</v>
      </c>
      <c r="B64" s="396">
        <f>'[2]9月(上旬～中旬)'!B63+'９月(下旬)'!B64</f>
        <v>472</v>
      </c>
      <c r="C64" s="396">
        <f>'[2]9月(上旬～中旬)'!C63+'９月(下旬)'!C64</f>
        <v>452</v>
      </c>
      <c r="D64" s="129">
        <f t="shared" si="7"/>
        <v>1.0442477876106195</v>
      </c>
      <c r="E64" s="128">
        <f t="shared" si="8"/>
        <v>20</v>
      </c>
      <c r="F64" s="396">
        <f>'[2]9月(上旬～中旬)'!F63+'９月(下旬)'!F64</f>
        <v>900</v>
      </c>
      <c r="G64" s="396">
        <f>'[2]9月(上旬～中旬)'!G63+'９月(下旬)'!G64</f>
        <v>900</v>
      </c>
      <c r="H64" s="129">
        <f t="shared" si="9"/>
        <v>1</v>
      </c>
      <c r="I64" s="128">
        <f t="shared" si="10"/>
        <v>0</v>
      </c>
      <c r="J64" s="175">
        <f t="shared" si="11"/>
        <v>0.52444444444444449</v>
      </c>
      <c r="K64" s="175">
        <f t="shared" si="12"/>
        <v>0.50222222222222224</v>
      </c>
      <c r="L64" s="141">
        <f t="shared" si="13"/>
        <v>2.2222222222222254E-2</v>
      </c>
    </row>
    <row r="65" spans="1:12" x14ac:dyDescent="0.4">
      <c r="A65" s="42" t="s">
        <v>115</v>
      </c>
      <c r="B65" s="394">
        <f>'[2]9月(上旬～中旬)'!B64+'９月(下旬)'!B65</f>
        <v>969</v>
      </c>
      <c r="C65" s="394">
        <f>'[2]9月(上旬～中旬)'!C64+'９月(下旬)'!C65</f>
        <v>851</v>
      </c>
      <c r="D65" s="126">
        <f t="shared" si="7"/>
        <v>1.1386603995299647</v>
      </c>
      <c r="E65" s="540">
        <f t="shared" si="8"/>
        <v>118</v>
      </c>
      <c r="F65" s="394">
        <f>'[2]9月(上旬～中旬)'!F64+'９月(下旬)'!F65</f>
        <v>1782</v>
      </c>
      <c r="G65" s="394">
        <f>'[2]9月(上旬～中旬)'!G64+'９月(下旬)'!G65</f>
        <v>1754</v>
      </c>
      <c r="H65" s="126">
        <f t="shared" si="9"/>
        <v>1.015963511972634</v>
      </c>
      <c r="I65" s="125">
        <f t="shared" si="10"/>
        <v>28</v>
      </c>
      <c r="J65" s="177">
        <f t="shared" si="11"/>
        <v>0.54377104377104379</v>
      </c>
      <c r="K65" s="177">
        <f t="shared" si="12"/>
        <v>0.48517673888255414</v>
      </c>
      <c r="L65" s="148">
        <f t="shared" si="13"/>
        <v>5.8594304888489657E-2</v>
      </c>
    </row>
    <row r="66" spans="1:12" x14ac:dyDescent="0.4">
      <c r="A66" s="136" t="s">
        <v>98</v>
      </c>
      <c r="B66" s="389">
        <f>SUM(B67:B71)</f>
        <v>50032</v>
      </c>
      <c r="C66" s="388">
        <f>SUM(C67:C71)</f>
        <v>38652</v>
      </c>
      <c r="D66" s="134">
        <f t="shared" si="7"/>
        <v>1.2944220221463314</v>
      </c>
      <c r="E66" s="144">
        <f t="shared" si="8"/>
        <v>11380</v>
      </c>
      <c r="F66" s="389">
        <f>SUM(F67:F71)</f>
        <v>64782</v>
      </c>
      <c r="G66" s="388">
        <f>SUM(G67:G71)</f>
        <v>50268</v>
      </c>
      <c r="H66" s="134">
        <f t="shared" si="9"/>
        <v>1.2887323943661972</v>
      </c>
      <c r="I66" s="133">
        <f t="shared" si="10"/>
        <v>14514</v>
      </c>
      <c r="J66" s="168">
        <f t="shared" si="11"/>
        <v>0.77231329690346084</v>
      </c>
      <c r="K66" s="168">
        <f t="shared" si="12"/>
        <v>0.76891859632370496</v>
      </c>
      <c r="L66" s="131">
        <f t="shared" si="13"/>
        <v>3.3947005797558827E-3</v>
      </c>
    </row>
    <row r="67" spans="1:12" x14ac:dyDescent="0.4">
      <c r="A67" s="227" t="s">
        <v>114</v>
      </c>
      <c r="B67" s="346">
        <v>22775</v>
      </c>
      <c r="C67" s="392">
        <v>20797</v>
      </c>
      <c r="D67" s="543">
        <f t="shared" si="7"/>
        <v>1.0951098716160985</v>
      </c>
      <c r="E67" s="128">
        <f t="shared" si="8"/>
        <v>1978</v>
      </c>
      <c r="F67" s="346">
        <v>25134</v>
      </c>
      <c r="G67" s="392">
        <v>25134</v>
      </c>
      <c r="H67" s="543">
        <f t="shared" si="9"/>
        <v>1</v>
      </c>
      <c r="I67" s="542">
        <f t="shared" si="10"/>
        <v>0</v>
      </c>
      <c r="J67" s="223">
        <f t="shared" si="11"/>
        <v>0.90614307312803377</v>
      </c>
      <c r="K67" s="223">
        <f t="shared" si="12"/>
        <v>0.82744489536086574</v>
      </c>
      <c r="L67" s="541">
        <f t="shared" si="13"/>
        <v>7.8698177767168032E-2</v>
      </c>
    </row>
    <row r="68" spans="1:12" s="33" customFormat="1" x14ac:dyDescent="0.4">
      <c r="A68" s="61" t="s">
        <v>159</v>
      </c>
      <c r="B68" s="345">
        <v>10263</v>
      </c>
      <c r="C68" s="391">
        <v>8001</v>
      </c>
      <c r="D68" s="140">
        <f t="shared" si="7"/>
        <v>1.2827146606674165</v>
      </c>
      <c r="E68" s="128">
        <f t="shared" si="8"/>
        <v>2262</v>
      </c>
      <c r="F68" s="345">
        <v>16461</v>
      </c>
      <c r="G68" s="391">
        <v>9912</v>
      </c>
      <c r="H68" s="140">
        <f t="shared" si="9"/>
        <v>1.6607142857142858</v>
      </c>
      <c r="I68" s="139">
        <f t="shared" si="10"/>
        <v>6549</v>
      </c>
      <c r="J68" s="217">
        <f t="shared" si="11"/>
        <v>0.62347366502642609</v>
      </c>
      <c r="K68" s="217">
        <f t="shared" si="12"/>
        <v>0.80720338983050843</v>
      </c>
      <c r="L68" s="539">
        <f t="shared" si="13"/>
        <v>-0.18372972480408234</v>
      </c>
    </row>
    <row r="69" spans="1:12" s="33" customFormat="1" x14ac:dyDescent="0.4">
      <c r="A69" s="61" t="s">
        <v>97</v>
      </c>
      <c r="B69" s="345">
        <v>8496</v>
      </c>
      <c r="C69" s="391">
        <v>8855</v>
      </c>
      <c r="D69" s="140">
        <f t="shared" si="7"/>
        <v>0.95945793337097685</v>
      </c>
      <c r="E69" s="128">
        <f t="shared" si="8"/>
        <v>-359</v>
      </c>
      <c r="F69" s="345">
        <v>10620</v>
      </c>
      <c r="G69" s="391">
        <v>10620</v>
      </c>
      <c r="H69" s="140">
        <f t="shared" si="9"/>
        <v>1</v>
      </c>
      <c r="I69" s="139">
        <f t="shared" si="10"/>
        <v>0</v>
      </c>
      <c r="J69" s="217">
        <f t="shared" si="11"/>
        <v>0.8</v>
      </c>
      <c r="K69" s="217">
        <f t="shared" si="12"/>
        <v>0.83380414312617701</v>
      </c>
      <c r="L69" s="539">
        <f t="shared" si="13"/>
        <v>-3.3804143126176966E-2</v>
      </c>
    </row>
    <row r="70" spans="1:12" s="33" customFormat="1" x14ac:dyDescent="0.4">
      <c r="A70" s="61" t="s">
        <v>224</v>
      </c>
      <c r="B70" s="345"/>
      <c r="C70" s="391">
        <v>999</v>
      </c>
      <c r="D70" s="140">
        <f t="shared" ref="D70:D73" si="14">+B70/C70</f>
        <v>0</v>
      </c>
      <c r="E70" s="128">
        <f t="shared" si="8"/>
        <v>-999</v>
      </c>
      <c r="F70" s="345"/>
      <c r="G70" s="391">
        <v>4602</v>
      </c>
      <c r="H70" s="140">
        <f t="shared" ref="H70:H73" si="15">+F70/G70</f>
        <v>0</v>
      </c>
      <c r="I70" s="139">
        <f t="shared" si="10"/>
        <v>-4602</v>
      </c>
      <c r="J70" s="217" t="e">
        <f t="shared" si="11"/>
        <v>#DIV/0!</v>
      </c>
      <c r="K70" s="217">
        <f t="shared" si="12"/>
        <v>0.21707953063885269</v>
      </c>
      <c r="L70" s="539" t="e">
        <f t="shared" ref="L70:L73" si="16">+J70-K70</f>
        <v>#DIV/0!</v>
      </c>
    </row>
    <row r="71" spans="1:12" s="33" customFormat="1" x14ac:dyDescent="0.4">
      <c r="A71" s="42" t="s">
        <v>96</v>
      </c>
      <c r="B71" s="343">
        <v>8498</v>
      </c>
      <c r="C71" s="390"/>
      <c r="D71" s="140" t="e">
        <f t="shared" si="14"/>
        <v>#DIV/0!</v>
      </c>
      <c r="E71" s="540">
        <f t="shared" si="8"/>
        <v>8498</v>
      </c>
      <c r="F71" s="343">
        <v>12567</v>
      </c>
      <c r="G71" s="390"/>
      <c r="H71" s="140" t="e">
        <f t="shared" si="15"/>
        <v>#DIV/0!</v>
      </c>
      <c r="I71" s="139">
        <f t="shared" si="10"/>
        <v>12567</v>
      </c>
      <c r="J71" s="217">
        <f t="shared" si="11"/>
        <v>0.67621548500039785</v>
      </c>
      <c r="K71" s="217" t="e">
        <f t="shared" si="12"/>
        <v>#DIV/0!</v>
      </c>
      <c r="L71" s="539" t="e">
        <f t="shared" si="16"/>
        <v>#DIV/0!</v>
      </c>
    </row>
    <row r="72" spans="1:12" s="33" customFormat="1" x14ac:dyDescent="0.4">
      <c r="A72" s="136" t="s">
        <v>111</v>
      </c>
      <c r="B72" s="389">
        <f>B73</f>
        <v>160</v>
      </c>
      <c r="C72" s="388">
        <f>C73</f>
        <v>77</v>
      </c>
      <c r="D72" s="134">
        <f t="shared" si="14"/>
        <v>2.0779220779220777</v>
      </c>
      <c r="E72" s="144">
        <f t="shared" si="8"/>
        <v>83</v>
      </c>
      <c r="F72" s="389">
        <f>F73</f>
        <v>243</v>
      </c>
      <c r="G72" s="388">
        <f>G73</f>
        <v>225</v>
      </c>
      <c r="H72" s="134">
        <f t="shared" si="15"/>
        <v>1.08</v>
      </c>
      <c r="I72" s="133">
        <f t="shared" si="10"/>
        <v>18</v>
      </c>
      <c r="J72" s="168">
        <f t="shared" si="11"/>
        <v>0.65843621399176955</v>
      </c>
      <c r="K72" s="168">
        <f t="shared" si="12"/>
        <v>0.34222222222222221</v>
      </c>
      <c r="L72" s="131">
        <f t="shared" si="16"/>
        <v>0.31621399176954734</v>
      </c>
    </row>
    <row r="73" spans="1:12" s="33" customFormat="1" x14ac:dyDescent="0.4">
      <c r="A73" s="214" t="s">
        <v>110</v>
      </c>
      <c r="B73" s="387">
        <v>160</v>
      </c>
      <c r="C73" s="385">
        <v>77</v>
      </c>
      <c r="D73" s="124">
        <f t="shared" si="14"/>
        <v>2.0779220779220777</v>
      </c>
      <c r="E73" s="144">
        <f t="shared" si="8"/>
        <v>83</v>
      </c>
      <c r="F73" s="386">
        <v>243</v>
      </c>
      <c r="G73" s="385">
        <v>225</v>
      </c>
      <c r="H73" s="145">
        <f t="shared" si="15"/>
        <v>1.08</v>
      </c>
      <c r="I73" s="144">
        <f t="shared" si="10"/>
        <v>18</v>
      </c>
      <c r="J73" s="210">
        <f t="shared" si="11"/>
        <v>0.65843621399176955</v>
      </c>
      <c r="K73" s="210">
        <f t="shared" si="12"/>
        <v>0.34222222222222221</v>
      </c>
      <c r="L73" s="538">
        <f t="shared" si="16"/>
        <v>0.31621399176954734</v>
      </c>
    </row>
    <row r="74" spans="1:12" x14ac:dyDescent="0.4">
      <c r="A74" s="33" t="s">
        <v>109</v>
      </c>
      <c r="C74" s="36"/>
      <c r="E74" s="549"/>
      <c r="G74" s="36"/>
      <c r="I74" s="549"/>
      <c r="K74" s="36"/>
    </row>
    <row r="75" spans="1:12" x14ac:dyDescent="0.4">
      <c r="A75" s="35" t="s">
        <v>108</v>
      </c>
    </row>
    <row r="76" spans="1:12" s="33" customFormat="1" x14ac:dyDescent="0.4">
      <c r="A76" s="33" t="s">
        <v>107</v>
      </c>
      <c r="B76" s="34"/>
      <c r="C76" s="34"/>
      <c r="D76" s="548"/>
      <c r="E76" s="548"/>
      <c r="F76" s="34"/>
      <c r="G76" s="34"/>
      <c r="H76" s="548"/>
      <c r="I76" s="548"/>
      <c r="J76" s="34"/>
      <c r="K76" s="34"/>
      <c r="L76" s="548"/>
    </row>
    <row r="77" spans="1:12" x14ac:dyDescent="0.4">
      <c r="A77" s="33" t="s">
        <v>95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7"/>
  <sheetViews>
    <sheetView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5.75" defaultRowHeight="10.5" x14ac:dyDescent="0.4"/>
  <cols>
    <col min="1" max="1" width="23.375" style="33" customWidth="1"/>
    <col min="2" max="3" width="11" style="34" customWidth="1"/>
    <col min="4" max="5" width="11.25" style="33" customWidth="1"/>
    <col min="6" max="7" width="11" style="34" customWidth="1"/>
    <col min="8" max="9" width="11.25" style="33" customWidth="1"/>
    <col min="10" max="11" width="11.25" style="34" customWidth="1"/>
    <col min="12" max="12" width="11.25" style="33" customWidth="1"/>
    <col min="13" max="13" width="9" style="33" customWidth="1"/>
    <col min="14" max="14" width="6.5" style="33" bestFit="1" customWidth="1"/>
    <col min="15" max="16384" width="15.75" style="33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９月(上旬)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x14ac:dyDescent="0.4">
      <c r="A4" s="685"/>
      <c r="B4" s="686" t="s">
        <v>229</v>
      </c>
      <c r="C4" s="687" t="s">
        <v>228</v>
      </c>
      <c r="D4" s="685" t="s">
        <v>93</v>
      </c>
      <c r="E4" s="685"/>
      <c r="F4" s="699" t="str">
        <f>+B4</f>
        <v>(11'9/1～10)</v>
      </c>
      <c r="G4" s="699" t="str">
        <f>+C4</f>
        <v>(10'9/1～10)</v>
      </c>
      <c r="H4" s="685" t="s">
        <v>93</v>
      </c>
      <c r="I4" s="685"/>
      <c r="J4" s="699" t="str">
        <f>+B4</f>
        <v>(11'9/1～10)</v>
      </c>
      <c r="K4" s="699" t="str">
        <f>+C4</f>
        <v>(10'9/1～10)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160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416">
        <f>+B7+B41+B66</f>
        <v>162581</v>
      </c>
      <c r="C6" s="416">
        <f>+C7+C41+C66</f>
        <v>174260</v>
      </c>
      <c r="D6" s="132">
        <f t="shared" ref="D6:D37" si="0">+B6/C6</f>
        <v>0.93297945598530929</v>
      </c>
      <c r="E6" s="172">
        <f t="shared" ref="E6:E37" si="1">+B6-C6</f>
        <v>-11679</v>
      </c>
      <c r="F6" s="416">
        <f>+F7+F41+F66</f>
        <v>212023</v>
      </c>
      <c r="G6" s="416">
        <f>+G7+G41+G66</f>
        <v>231036</v>
      </c>
      <c r="H6" s="132">
        <f t="shared" ref="H6:H37" si="2">+F6/G6</f>
        <v>0.91770546581485135</v>
      </c>
      <c r="I6" s="172">
        <f t="shared" ref="I6:I37" si="3">+F6-G6</f>
        <v>-19013</v>
      </c>
      <c r="J6" s="132">
        <f t="shared" ref="J6:J37" si="4">+B6/F6</f>
        <v>0.76680831796550375</v>
      </c>
      <c r="K6" s="132">
        <f t="shared" ref="K6:K37" si="5">+C6/G6</f>
        <v>0.75425474817777316</v>
      </c>
      <c r="L6" s="167">
        <f t="shared" ref="L6:L37" si="6">+J6-K6</f>
        <v>1.255356978773059E-2</v>
      </c>
    </row>
    <row r="7" spans="1:12" s="35" customFormat="1" x14ac:dyDescent="0.4">
      <c r="A7" s="136" t="s">
        <v>90</v>
      </c>
      <c r="B7" s="416">
        <f>B8+B18+B38</f>
        <v>75449</v>
      </c>
      <c r="C7" s="416">
        <f>C8+C18+C38</f>
        <v>81351</v>
      </c>
      <c r="D7" s="132">
        <f t="shared" si="0"/>
        <v>0.92745018500079901</v>
      </c>
      <c r="E7" s="172">
        <f t="shared" si="1"/>
        <v>-5902</v>
      </c>
      <c r="F7" s="416">
        <f>F8+F18+F38</f>
        <v>96106</v>
      </c>
      <c r="G7" s="416">
        <f>G8+G18+G38</f>
        <v>108584</v>
      </c>
      <c r="H7" s="132">
        <f t="shared" si="2"/>
        <v>0.88508435865320856</v>
      </c>
      <c r="I7" s="172">
        <f t="shared" si="3"/>
        <v>-12478</v>
      </c>
      <c r="J7" s="132">
        <f t="shared" si="4"/>
        <v>0.78506024597839885</v>
      </c>
      <c r="K7" s="132">
        <f t="shared" si="5"/>
        <v>0.74919877698371773</v>
      </c>
      <c r="L7" s="167">
        <f t="shared" si="6"/>
        <v>3.5861468994681123E-2</v>
      </c>
    </row>
    <row r="8" spans="1:12" x14ac:dyDescent="0.4">
      <c r="A8" s="160" t="s">
        <v>150</v>
      </c>
      <c r="B8" s="398">
        <f>SUM(B9:B17)</f>
        <v>54674</v>
      </c>
      <c r="C8" s="398">
        <f>SUM(C9:C17)</f>
        <v>70662</v>
      </c>
      <c r="D8" s="143">
        <f t="shared" si="0"/>
        <v>0.77373977526817805</v>
      </c>
      <c r="E8" s="165">
        <f t="shared" si="1"/>
        <v>-15988</v>
      </c>
      <c r="F8" s="398">
        <f>SUM(F9:F17)</f>
        <v>69137</v>
      </c>
      <c r="G8" s="398">
        <f>SUM(G9:G17)</f>
        <v>94073</v>
      </c>
      <c r="H8" s="143">
        <f t="shared" si="2"/>
        <v>0.73492925706632084</v>
      </c>
      <c r="I8" s="165">
        <f t="shared" si="3"/>
        <v>-24936</v>
      </c>
      <c r="J8" s="143">
        <f t="shared" si="4"/>
        <v>0.79080665924179527</v>
      </c>
      <c r="K8" s="143">
        <f t="shared" si="5"/>
        <v>0.75114007207168898</v>
      </c>
      <c r="L8" s="164">
        <f t="shared" si="6"/>
        <v>3.9666587170106293E-2</v>
      </c>
    </row>
    <row r="9" spans="1:12" x14ac:dyDescent="0.4">
      <c r="A9" s="48" t="s">
        <v>86</v>
      </c>
      <c r="B9" s="422">
        <v>38165</v>
      </c>
      <c r="C9" s="422">
        <v>42785</v>
      </c>
      <c r="D9" s="64">
        <f t="shared" si="0"/>
        <v>0.89201823068832531</v>
      </c>
      <c r="E9" s="72">
        <f t="shared" si="1"/>
        <v>-4620</v>
      </c>
      <c r="F9" s="422">
        <v>49056</v>
      </c>
      <c r="G9" s="422">
        <v>58060</v>
      </c>
      <c r="H9" s="64">
        <f t="shared" si="2"/>
        <v>0.84491904925938688</v>
      </c>
      <c r="I9" s="72">
        <f t="shared" si="3"/>
        <v>-9004</v>
      </c>
      <c r="J9" s="64">
        <f t="shared" si="4"/>
        <v>0.77798842139595559</v>
      </c>
      <c r="K9" s="64">
        <f t="shared" si="5"/>
        <v>0.73691009300723387</v>
      </c>
      <c r="L9" s="81">
        <f t="shared" si="6"/>
        <v>4.1078328388721719E-2</v>
      </c>
    </row>
    <row r="10" spans="1:12" x14ac:dyDescent="0.4">
      <c r="A10" s="49" t="s">
        <v>89</v>
      </c>
      <c r="B10" s="421">
        <v>4777</v>
      </c>
      <c r="C10" s="421">
        <v>4757</v>
      </c>
      <c r="D10" s="44">
        <f t="shared" si="0"/>
        <v>1.0042043304603743</v>
      </c>
      <c r="E10" s="45">
        <f t="shared" si="1"/>
        <v>20</v>
      </c>
      <c r="F10" s="421">
        <v>5000</v>
      </c>
      <c r="G10" s="421">
        <v>5000</v>
      </c>
      <c r="H10" s="44">
        <f t="shared" si="2"/>
        <v>1</v>
      </c>
      <c r="I10" s="45">
        <f t="shared" si="3"/>
        <v>0</v>
      </c>
      <c r="J10" s="44">
        <f t="shared" si="4"/>
        <v>0.95540000000000003</v>
      </c>
      <c r="K10" s="44">
        <f t="shared" si="5"/>
        <v>0.95140000000000002</v>
      </c>
      <c r="L10" s="43">
        <f t="shared" si="6"/>
        <v>4.0000000000000036E-3</v>
      </c>
    </row>
    <row r="11" spans="1:12" x14ac:dyDescent="0.4">
      <c r="A11" s="49" t="s">
        <v>124</v>
      </c>
      <c r="B11" s="421">
        <v>11135</v>
      </c>
      <c r="C11" s="421">
        <v>10612</v>
      </c>
      <c r="D11" s="44">
        <f t="shared" si="0"/>
        <v>1.0492838296268376</v>
      </c>
      <c r="E11" s="45">
        <f t="shared" si="1"/>
        <v>523</v>
      </c>
      <c r="F11" s="421">
        <v>13631</v>
      </c>
      <c r="G11" s="421">
        <v>12063</v>
      </c>
      <c r="H11" s="44">
        <f t="shared" si="2"/>
        <v>1.1299842493575396</v>
      </c>
      <c r="I11" s="45">
        <f t="shared" si="3"/>
        <v>1568</v>
      </c>
      <c r="J11" s="44">
        <f t="shared" si="4"/>
        <v>0.81688797593720197</v>
      </c>
      <c r="K11" s="44">
        <f t="shared" si="5"/>
        <v>0.87971483047334831</v>
      </c>
      <c r="L11" s="43">
        <f t="shared" si="6"/>
        <v>-6.2826854536146337E-2</v>
      </c>
    </row>
    <row r="12" spans="1:12" x14ac:dyDescent="0.4">
      <c r="A12" s="49" t="s">
        <v>84</v>
      </c>
      <c r="B12" s="421"/>
      <c r="C12" s="421">
        <v>6183</v>
      </c>
      <c r="D12" s="44">
        <f t="shared" si="0"/>
        <v>0</v>
      </c>
      <c r="E12" s="45">
        <f t="shared" si="1"/>
        <v>-6183</v>
      </c>
      <c r="F12" s="421"/>
      <c r="G12" s="421">
        <v>8450</v>
      </c>
      <c r="H12" s="44">
        <f t="shared" si="2"/>
        <v>0</v>
      </c>
      <c r="I12" s="45">
        <f t="shared" si="3"/>
        <v>-8450</v>
      </c>
      <c r="J12" s="44" t="e">
        <f t="shared" si="4"/>
        <v>#DIV/0!</v>
      </c>
      <c r="K12" s="44">
        <f t="shared" si="5"/>
        <v>0.73171597633136098</v>
      </c>
      <c r="L12" s="43" t="e">
        <f t="shared" si="6"/>
        <v>#DIV/0!</v>
      </c>
    </row>
    <row r="13" spans="1:12" x14ac:dyDescent="0.4">
      <c r="A13" s="49" t="s">
        <v>85</v>
      </c>
      <c r="B13" s="421"/>
      <c r="C13" s="421">
        <v>5530</v>
      </c>
      <c r="D13" s="44">
        <f t="shared" si="0"/>
        <v>0</v>
      </c>
      <c r="E13" s="45">
        <f t="shared" si="1"/>
        <v>-5530</v>
      </c>
      <c r="F13" s="421"/>
      <c r="G13" s="421">
        <v>9050</v>
      </c>
      <c r="H13" s="44">
        <f t="shared" si="2"/>
        <v>0</v>
      </c>
      <c r="I13" s="45">
        <f t="shared" si="3"/>
        <v>-9050</v>
      </c>
      <c r="J13" s="44" t="e">
        <f t="shared" si="4"/>
        <v>#DIV/0!</v>
      </c>
      <c r="K13" s="44">
        <f t="shared" si="5"/>
        <v>0.61104972375690603</v>
      </c>
      <c r="L13" s="43" t="e">
        <f t="shared" si="6"/>
        <v>#DIV/0!</v>
      </c>
    </row>
    <row r="14" spans="1:12" x14ac:dyDescent="0.4">
      <c r="A14" s="55" t="s">
        <v>149</v>
      </c>
      <c r="B14" s="420">
        <v>597</v>
      </c>
      <c r="C14" s="420">
        <v>795</v>
      </c>
      <c r="D14" s="58">
        <f t="shared" si="0"/>
        <v>0.75094339622641515</v>
      </c>
      <c r="E14" s="59">
        <f t="shared" si="1"/>
        <v>-198</v>
      </c>
      <c r="F14" s="420">
        <v>1450</v>
      </c>
      <c r="G14" s="420">
        <v>1450</v>
      </c>
      <c r="H14" s="58">
        <f t="shared" si="2"/>
        <v>1</v>
      </c>
      <c r="I14" s="59">
        <f t="shared" si="3"/>
        <v>0</v>
      </c>
      <c r="J14" s="58">
        <f t="shared" si="4"/>
        <v>0.41172413793103446</v>
      </c>
      <c r="K14" s="58">
        <f t="shared" si="5"/>
        <v>0.5482758620689655</v>
      </c>
      <c r="L14" s="57">
        <f t="shared" si="6"/>
        <v>-0.13655172413793104</v>
      </c>
    </row>
    <row r="15" spans="1:12" x14ac:dyDescent="0.4">
      <c r="A15" s="49" t="s">
        <v>148</v>
      </c>
      <c r="B15" s="421"/>
      <c r="C15" s="405"/>
      <c r="D15" s="44" t="e">
        <f t="shared" si="0"/>
        <v>#DIV/0!</v>
      </c>
      <c r="E15" s="45">
        <f t="shared" si="1"/>
        <v>0</v>
      </c>
      <c r="F15" s="421"/>
      <c r="G15" s="421"/>
      <c r="H15" s="44" t="e">
        <f t="shared" si="2"/>
        <v>#DIV/0!</v>
      </c>
      <c r="I15" s="45">
        <f t="shared" si="3"/>
        <v>0</v>
      </c>
      <c r="J15" s="44" t="e">
        <f t="shared" si="4"/>
        <v>#DIV/0!</v>
      </c>
      <c r="K15" s="44" t="e">
        <f t="shared" si="5"/>
        <v>#DIV/0!</v>
      </c>
      <c r="L15" s="43" t="e">
        <f t="shared" si="6"/>
        <v>#DIV/0!</v>
      </c>
    </row>
    <row r="16" spans="1:12" x14ac:dyDescent="0.4">
      <c r="A16" s="61" t="s">
        <v>147</v>
      </c>
      <c r="B16" s="405"/>
      <c r="C16" s="405"/>
      <c r="D16" s="86" t="e">
        <f t="shared" si="0"/>
        <v>#DIV/0!</v>
      </c>
      <c r="E16" s="45">
        <f t="shared" si="1"/>
        <v>0</v>
      </c>
      <c r="F16" s="405"/>
      <c r="G16" s="405"/>
      <c r="H16" s="64" t="e">
        <f t="shared" si="2"/>
        <v>#DIV/0!</v>
      </c>
      <c r="I16" s="72">
        <f t="shared" si="3"/>
        <v>0</v>
      </c>
      <c r="J16" s="44" t="e">
        <f t="shared" si="4"/>
        <v>#DIV/0!</v>
      </c>
      <c r="K16" s="44" t="e">
        <f t="shared" si="5"/>
        <v>#DIV/0!</v>
      </c>
      <c r="L16" s="43" t="e">
        <f t="shared" si="6"/>
        <v>#DIV/0!</v>
      </c>
    </row>
    <row r="17" spans="1:12" s="36" customFormat="1" x14ac:dyDescent="0.4">
      <c r="A17" s="61" t="s">
        <v>146</v>
      </c>
      <c r="B17" s="420"/>
      <c r="C17" s="420"/>
      <c r="D17" s="171" t="e">
        <f t="shared" si="0"/>
        <v>#DIV/0!</v>
      </c>
      <c r="E17" s="161">
        <f t="shared" si="1"/>
        <v>0</v>
      </c>
      <c r="F17" s="420"/>
      <c r="G17" s="420"/>
      <c r="H17" s="64" t="e">
        <f t="shared" si="2"/>
        <v>#DIV/0!</v>
      </c>
      <c r="I17" s="161">
        <f t="shared" si="3"/>
        <v>0</v>
      </c>
      <c r="J17" s="171" t="e">
        <f t="shared" si="4"/>
        <v>#DIV/0!</v>
      </c>
      <c r="K17" s="171" t="e">
        <f t="shared" si="5"/>
        <v>#DIV/0!</v>
      </c>
      <c r="L17" s="170" t="e">
        <f t="shared" si="6"/>
        <v>#DIV/0!</v>
      </c>
    </row>
    <row r="18" spans="1:12" x14ac:dyDescent="0.4">
      <c r="A18" s="160" t="s">
        <v>145</v>
      </c>
      <c r="B18" s="398">
        <f>SUM(B19:B37)</f>
        <v>19988</v>
      </c>
      <c r="C18" s="398">
        <f>SUM(C19:C37)</f>
        <v>9809</v>
      </c>
      <c r="D18" s="143">
        <f t="shared" si="0"/>
        <v>2.0377204608013049</v>
      </c>
      <c r="E18" s="165">
        <f t="shared" si="1"/>
        <v>10179</v>
      </c>
      <c r="F18" s="398">
        <f>SUM(F19:F37)</f>
        <v>25590</v>
      </c>
      <c r="G18" s="398">
        <f>SUM(G19:G37)</f>
        <v>13330</v>
      </c>
      <c r="H18" s="143">
        <f t="shared" si="2"/>
        <v>1.9197299324831207</v>
      </c>
      <c r="I18" s="165">
        <f t="shared" si="3"/>
        <v>12260</v>
      </c>
      <c r="J18" s="143">
        <f t="shared" si="4"/>
        <v>0.78108636186010161</v>
      </c>
      <c r="K18" s="143">
        <f t="shared" si="5"/>
        <v>0.73585896474118528</v>
      </c>
      <c r="L18" s="164">
        <f t="shared" si="6"/>
        <v>4.5227397118916324E-2</v>
      </c>
    </row>
    <row r="19" spans="1:12" x14ac:dyDescent="0.4">
      <c r="A19" s="48" t="s">
        <v>144</v>
      </c>
      <c r="B19" s="410"/>
      <c r="C19" s="410"/>
      <c r="D19" s="44" t="e">
        <f t="shared" si="0"/>
        <v>#DIV/0!</v>
      </c>
      <c r="E19" s="45">
        <f t="shared" si="1"/>
        <v>0</v>
      </c>
      <c r="F19" s="410"/>
      <c r="G19" s="410"/>
      <c r="H19" s="64" t="e">
        <f t="shared" si="2"/>
        <v>#DIV/0!</v>
      </c>
      <c r="I19" s="45">
        <f t="shared" si="3"/>
        <v>0</v>
      </c>
      <c r="J19" s="44" t="e">
        <f t="shared" si="4"/>
        <v>#DIV/0!</v>
      </c>
      <c r="K19" s="44" t="e">
        <f t="shared" si="5"/>
        <v>#DIV/0!</v>
      </c>
      <c r="L19" s="81" t="e">
        <f t="shared" si="6"/>
        <v>#DIV/0!</v>
      </c>
    </row>
    <row r="20" spans="1:12" x14ac:dyDescent="0.4">
      <c r="A20" s="49" t="s">
        <v>124</v>
      </c>
      <c r="B20" s="405"/>
      <c r="C20" s="405"/>
      <c r="D20" s="44" t="e">
        <f t="shared" si="0"/>
        <v>#DIV/0!</v>
      </c>
      <c r="E20" s="45">
        <f t="shared" si="1"/>
        <v>0</v>
      </c>
      <c r="F20" s="405"/>
      <c r="G20" s="405"/>
      <c r="H20" s="44" t="e">
        <f t="shared" si="2"/>
        <v>#DIV/0!</v>
      </c>
      <c r="I20" s="45">
        <f t="shared" si="3"/>
        <v>0</v>
      </c>
      <c r="J20" s="58" t="e">
        <f t="shared" si="4"/>
        <v>#DIV/0!</v>
      </c>
      <c r="K20" s="44" t="e">
        <f t="shared" si="5"/>
        <v>#DIV/0!</v>
      </c>
      <c r="L20" s="43" t="e">
        <f t="shared" si="6"/>
        <v>#DIV/0!</v>
      </c>
    </row>
    <row r="21" spans="1:12" x14ac:dyDescent="0.4">
      <c r="A21" s="49" t="s">
        <v>113</v>
      </c>
      <c r="B21" s="405">
        <v>7173</v>
      </c>
      <c r="C21" s="405">
        <v>932</v>
      </c>
      <c r="D21" s="44">
        <f t="shared" si="0"/>
        <v>7.6963519313304722</v>
      </c>
      <c r="E21" s="45">
        <f t="shared" si="1"/>
        <v>6241</v>
      </c>
      <c r="F21" s="405">
        <v>10170</v>
      </c>
      <c r="G21" s="405">
        <v>1450</v>
      </c>
      <c r="H21" s="58">
        <f t="shared" si="2"/>
        <v>7.0137931034482754</v>
      </c>
      <c r="I21" s="45">
        <f t="shared" si="3"/>
        <v>8720</v>
      </c>
      <c r="J21" s="44">
        <f t="shared" si="4"/>
        <v>0.70530973451327439</v>
      </c>
      <c r="K21" s="44">
        <f t="shared" si="5"/>
        <v>0.64275862068965517</v>
      </c>
      <c r="L21" s="43">
        <f t="shared" si="6"/>
        <v>6.255111382361922E-2</v>
      </c>
    </row>
    <row r="22" spans="1:12" x14ac:dyDescent="0.4">
      <c r="A22" s="49" t="s">
        <v>143</v>
      </c>
      <c r="B22" s="405">
        <v>1465</v>
      </c>
      <c r="C22" s="405">
        <v>1399</v>
      </c>
      <c r="D22" s="44">
        <f t="shared" si="0"/>
        <v>1.0471765546819156</v>
      </c>
      <c r="E22" s="45">
        <f t="shared" si="1"/>
        <v>66</v>
      </c>
      <c r="F22" s="405">
        <v>1490</v>
      </c>
      <c r="G22" s="405">
        <v>1485</v>
      </c>
      <c r="H22" s="44">
        <f t="shared" si="2"/>
        <v>1.0033670033670035</v>
      </c>
      <c r="I22" s="45">
        <f t="shared" si="3"/>
        <v>5</v>
      </c>
      <c r="J22" s="44">
        <f t="shared" si="4"/>
        <v>0.98322147651006708</v>
      </c>
      <c r="K22" s="44">
        <f t="shared" si="5"/>
        <v>0.94208754208754208</v>
      </c>
      <c r="L22" s="43">
        <f t="shared" si="6"/>
        <v>4.1133934422524998E-2</v>
      </c>
    </row>
    <row r="23" spans="1:12" x14ac:dyDescent="0.4">
      <c r="A23" s="49" t="s">
        <v>142</v>
      </c>
      <c r="B23" s="408">
        <v>2236</v>
      </c>
      <c r="C23" s="408">
        <v>2307</v>
      </c>
      <c r="D23" s="44">
        <f t="shared" si="0"/>
        <v>0.96922410056350239</v>
      </c>
      <c r="E23" s="59">
        <f t="shared" si="1"/>
        <v>-71</v>
      </c>
      <c r="F23" s="408">
        <v>2950</v>
      </c>
      <c r="G23" s="408">
        <v>2970</v>
      </c>
      <c r="H23" s="58">
        <f t="shared" si="2"/>
        <v>0.9932659932659933</v>
      </c>
      <c r="I23" s="59">
        <f t="shared" si="3"/>
        <v>-20</v>
      </c>
      <c r="J23" s="58">
        <f t="shared" si="4"/>
        <v>0.7579661016949153</v>
      </c>
      <c r="K23" s="44">
        <f t="shared" si="5"/>
        <v>0.77676767676767677</v>
      </c>
      <c r="L23" s="57">
        <f t="shared" si="6"/>
        <v>-1.8801575072761478E-2</v>
      </c>
    </row>
    <row r="24" spans="1:12" x14ac:dyDescent="0.4">
      <c r="A24" s="61" t="s">
        <v>141</v>
      </c>
      <c r="B24" s="405"/>
      <c r="C24" s="405"/>
      <c r="D24" s="44" t="e">
        <f t="shared" si="0"/>
        <v>#DIV/0!</v>
      </c>
      <c r="E24" s="45">
        <f t="shared" si="1"/>
        <v>0</v>
      </c>
      <c r="F24" s="405"/>
      <c r="G24" s="405"/>
      <c r="H24" s="44" t="e">
        <f t="shared" si="2"/>
        <v>#DIV/0!</v>
      </c>
      <c r="I24" s="45">
        <f t="shared" si="3"/>
        <v>0</v>
      </c>
      <c r="J24" s="44" t="e">
        <f t="shared" si="4"/>
        <v>#DIV/0!</v>
      </c>
      <c r="K24" s="44" t="e">
        <f t="shared" si="5"/>
        <v>#DIV/0!</v>
      </c>
      <c r="L24" s="43" t="e">
        <f t="shared" si="6"/>
        <v>#DIV/0!</v>
      </c>
    </row>
    <row r="25" spans="1:12" x14ac:dyDescent="0.4">
      <c r="A25" s="61" t="s">
        <v>140</v>
      </c>
      <c r="B25" s="405">
        <v>1243</v>
      </c>
      <c r="C25" s="405">
        <v>1324</v>
      </c>
      <c r="D25" s="44">
        <f t="shared" si="0"/>
        <v>0.93882175226586106</v>
      </c>
      <c r="E25" s="45">
        <f t="shared" si="1"/>
        <v>-81</v>
      </c>
      <c r="F25" s="405">
        <v>1350</v>
      </c>
      <c r="G25" s="405">
        <v>1475</v>
      </c>
      <c r="H25" s="44">
        <f t="shared" si="2"/>
        <v>0.9152542372881356</v>
      </c>
      <c r="I25" s="45">
        <f t="shared" si="3"/>
        <v>-125</v>
      </c>
      <c r="J25" s="44">
        <f t="shared" si="4"/>
        <v>0.92074074074074075</v>
      </c>
      <c r="K25" s="44">
        <f t="shared" si="5"/>
        <v>0.89762711864406775</v>
      </c>
      <c r="L25" s="43">
        <f t="shared" si="6"/>
        <v>2.3113622096673003E-2</v>
      </c>
    </row>
    <row r="26" spans="1:12" x14ac:dyDescent="0.4">
      <c r="A26" s="61" t="s">
        <v>225</v>
      </c>
      <c r="B26" s="405">
        <v>412</v>
      </c>
      <c r="C26" s="405"/>
      <c r="D26" s="44" t="e">
        <f t="shared" si="0"/>
        <v>#DIV/0!</v>
      </c>
      <c r="E26" s="45">
        <f t="shared" si="1"/>
        <v>412</v>
      </c>
      <c r="F26" s="405">
        <v>435</v>
      </c>
      <c r="G26" s="405"/>
      <c r="H26" s="44" t="e">
        <f t="shared" si="2"/>
        <v>#DIV/0!</v>
      </c>
      <c r="I26" s="45">
        <f t="shared" si="3"/>
        <v>435</v>
      </c>
      <c r="J26" s="44">
        <f t="shared" si="4"/>
        <v>0.94712643678160924</v>
      </c>
      <c r="K26" s="44" t="e">
        <f t="shared" si="5"/>
        <v>#DIV/0!</v>
      </c>
      <c r="L26" s="43" t="e">
        <f t="shared" si="6"/>
        <v>#DIV/0!</v>
      </c>
    </row>
    <row r="27" spans="1:12" x14ac:dyDescent="0.4">
      <c r="A27" s="49" t="s">
        <v>139</v>
      </c>
      <c r="B27" s="405"/>
      <c r="C27" s="405"/>
      <c r="D27" s="44" t="e">
        <f t="shared" si="0"/>
        <v>#DIV/0!</v>
      </c>
      <c r="E27" s="45">
        <f t="shared" si="1"/>
        <v>0</v>
      </c>
      <c r="F27" s="405"/>
      <c r="G27" s="405"/>
      <c r="H27" s="44" t="e">
        <f t="shared" si="2"/>
        <v>#DIV/0!</v>
      </c>
      <c r="I27" s="45">
        <f t="shared" si="3"/>
        <v>0</v>
      </c>
      <c r="J27" s="44" t="e">
        <f t="shared" si="4"/>
        <v>#DIV/0!</v>
      </c>
      <c r="K27" s="44" t="e">
        <f t="shared" si="5"/>
        <v>#DIV/0!</v>
      </c>
      <c r="L27" s="43" t="e">
        <f t="shared" si="6"/>
        <v>#DIV/0!</v>
      </c>
    </row>
    <row r="28" spans="1:12" x14ac:dyDescent="0.4">
      <c r="A28" s="49" t="s">
        <v>138</v>
      </c>
      <c r="B28" s="410">
        <v>961</v>
      </c>
      <c r="C28" s="410">
        <v>721</v>
      </c>
      <c r="D28" s="44">
        <f t="shared" si="0"/>
        <v>1.332871012482663</v>
      </c>
      <c r="E28" s="45">
        <f t="shared" si="1"/>
        <v>240</v>
      </c>
      <c r="F28" s="410">
        <v>1345</v>
      </c>
      <c r="G28" s="410">
        <v>1470</v>
      </c>
      <c r="H28" s="44">
        <f t="shared" si="2"/>
        <v>0.91496598639455784</v>
      </c>
      <c r="I28" s="45">
        <f t="shared" si="3"/>
        <v>-125</v>
      </c>
      <c r="J28" s="44">
        <f t="shared" si="4"/>
        <v>0.71449814126394051</v>
      </c>
      <c r="K28" s="44">
        <f t="shared" si="5"/>
        <v>0.49047619047619045</v>
      </c>
      <c r="L28" s="43">
        <f t="shared" si="6"/>
        <v>0.22402195078775006</v>
      </c>
    </row>
    <row r="29" spans="1:12" x14ac:dyDescent="0.4">
      <c r="A29" s="49" t="s">
        <v>213</v>
      </c>
      <c r="B29" s="402"/>
      <c r="C29" s="402"/>
      <c r="D29" s="44" t="e">
        <f t="shared" si="0"/>
        <v>#DIV/0!</v>
      </c>
      <c r="E29" s="45">
        <f t="shared" si="1"/>
        <v>0</v>
      </c>
      <c r="F29" s="402"/>
      <c r="G29" s="402"/>
      <c r="H29" s="44" t="e">
        <f t="shared" si="2"/>
        <v>#DIV/0!</v>
      </c>
      <c r="I29" s="45">
        <f t="shared" si="3"/>
        <v>0</v>
      </c>
      <c r="J29" s="44" t="e">
        <f t="shared" si="4"/>
        <v>#DIV/0!</v>
      </c>
      <c r="K29" s="44" t="e">
        <f t="shared" si="5"/>
        <v>#DIV/0!</v>
      </c>
      <c r="L29" s="43" t="e">
        <f t="shared" si="6"/>
        <v>#DIV/0!</v>
      </c>
    </row>
    <row r="30" spans="1:12" x14ac:dyDescent="0.4">
      <c r="A30" s="49" t="s">
        <v>137</v>
      </c>
      <c r="B30" s="408"/>
      <c r="C30" s="408">
        <v>1117</v>
      </c>
      <c r="D30" s="44">
        <f t="shared" si="0"/>
        <v>0</v>
      </c>
      <c r="E30" s="59">
        <f t="shared" si="1"/>
        <v>-1117</v>
      </c>
      <c r="F30" s="408"/>
      <c r="G30" s="408">
        <v>1495</v>
      </c>
      <c r="H30" s="58">
        <f t="shared" si="2"/>
        <v>0</v>
      </c>
      <c r="I30" s="59">
        <f t="shared" si="3"/>
        <v>-1495</v>
      </c>
      <c r="J30" s="58" t="e">
        <f t="shared" si="4"/>
        <v>#DIV/0!</v>
      </c>
      <c r="K30" s="44">
        <f t="shared" si="5"/>
        <v>0.7471571906354515</v>
      </c>
      <c r="L30" s="57" t="e">
        <f t="shared" si="6"/>
        <v>#DIV/0!</v>
      </c>
    </row>
    <row r="31" spans="1:12" x14ac:dyDescent="0.4">
      <c r="A31" s="61" t="s">
        <v>136</v>
      </c>
      <c r="B31" s="405"/>
      <c r="C31" s="405"/>
      <c r="D31" s="44" t="e">
        <f t="shared" si="0"/>
        <v>#DIV/0!</v>
      </c>
      <c r="E31" s="45">
        <f t="shared" si="1"/>
        <v>0</v>
      </c>
      <c r="F31" s="405"/>
      <c r="G31" s="405"/>
      <c r="H31" s="44" t="e">
        <f t="shared" si="2"/>
        <v>#DIV/0!</v>
      </c>
      <c r="I31" s="45">
        <f t="shared" si="3"/>
        <v>0</v>
      </c>
      <c r="J31" s="44" t="e">
        <f t="shared" si="4"/>
        <v>#DIV/0!</v>
      </c>
      <c r="K31" s="44" t="e">
        <f t="shared" si="5"/>
        <v>#DIV/0!</v>
      </c>
      <c r="L31" s="43" t="e">
        <f t="shared" si="6"/>
        <v>#DIV/0!</v>
      </c>
    </row>
    <row r="32" spans="1:12" x14ac:dyDescent="0.4">
      <c r="A32" s="49" t="s">
        <v>135</v>
      </c>
      <c r="B32" s="405">
        <v>1063</v>
      </c>
      <c r="C32" s="405">
        <v>901</v>
      </c>
      <c r="D32" s="44">
        <f t="shared" si="0"/>
        <v>1.1798002219755828</v>
      </c>
      <c r="E32" s="45">
        <f t="shared" si="1"/>
        <v>162</v>
      </c>
      <c r="F32" s="405">
        <v>1315</v>
      </c>
      <c r="G32" s="405">
        <v>1490</v>
      </c>
      <c r="H32" s="44">
        <f t="shared" si="2"/>
        <v>0.8825503355704698</v>
      </c>
      <c r="I32" s="45">
        <f t="shared" si="3"/>
        <v>-175</v>
      </c>
      <c r="J32" s="44">
        <f t="shared" si="4"/>
        <v>0.80836501901140689</v>
      </c>
      <c r="K32" s="44">
        <f t="shared" si="5"/>
        <v>0.60469798657718121</v>
      </c>
      <c r="L32" s="43">
        <f t="shared" si="6"/>
        <v>0.20366703243422568</v>
      </c>
    </row>
    <row r="33" spans="1:64" x14ac:dyDescent="0.4">
      <c r="A33" s="61" t="s">
        <v>134</v>
      </c>
      <c r="B33" s="408"/>
      <c r="C33" s="408"/>
      <c r="D33" s="44" t="e">
        <f t="shared" si="0"/>
        <v>#DIV/0!</v>
      </c>
      <c r="E33" s="59">
        <f t="shared" si="1"/>
        <v>0</v>
      </c>
      <c r="F33" s="408"/>
      <c r="G33" s="408"/>
      <c r="H33" s="58" t="e">
        <f t="shared" si="2"/>
        <v>#DIV/0!</v>
      </c>
      <c r="I33" s="59">
        <f t="shared" si="3"/>
        <v>0</v>
      </c>
      <c r="J33" s="58" t="e">
        <f t="shared" si="4"/>
        <v>#DIV/0!</v>
      </c>
      <c r="K33" s="44" t="e">
        <f t="shared" si="5"/>
        <v>#DIV/0!</v>
      </c>
      <c r="L33" s="57" t="e">
        <f t="shared" si="6"/>
        <v>#DIV/0!</v>
      </c>
    </row>
    <row r="34" spans="1:64" x14ac:dyDescent="0.4">
      <c r="A34" s="61" t="s">
        <v>133</v>
      </c>
      <c r="B34" s="408">
        <v>1170</v>
      </c>
      <c r="C34" s="408">
        <v>1108</v>
      </c>
      <c r="D34" s="58">
        <f t="shared" si="0"/>
        <v>1.0559566787003609</v>
      </c>
      <c r="E34" s="59">
        <f t="shared" si="1"/>
        <v>62</v>
      </c>
      <c r="F34" s="408">
        <v>1455</v>
      </c>
      <c r="G34" s="408">
        <v>1495</v>
      </c>
      <c r="H34" s="58">
        <f t="shared" si="2"/>
        <v>0.97324414715719065</v>
      </c>
      <c r="I34" s="59">
        <f t="shared" si="3"/>
        <v>-40</v>
      </c>
      <c r="J34" s="58">
        <f t="shared" si="4"/>
        <v>0.80412371134020622</v>
      </c>
      <c r="K34" s="58">
        <f t="shared" si="5"/>
        <v>0.74113712374581941</v>
      </c>
      <c r="L34" s="57">
        <f t="shared" si="6"/>
        <v>6.29865875943868E-2</v>
      </c>
    </row>
    <row r="35" spans="1:64" x14ac:dyDescent="0.4">
      <c r="A35" s="49" t="s">
        <v>132</v>
      </c>
      <c r="B35" s="405"/>
      <c r="C35" s="405"/>
      <c r="D35" s="44" t="e">
        <f t="shared" si="0"/>
        <v>#DIV/0!</v>
      </c>
      <c r="E35" s="45">
        <f t="shared" si="1"/>
        <v>0</v>
      </c>
      <c r="F35" s="405"/>
      <c r="G35" s="405"/>
      <c r="H35" s="44" t="e">
        <f t="shared" si="2"/>
        <v>#DIV/0!</v>
      </c>
      <c r="I35" s="45">
        <f t="shared" si="3"/>
        <v>0</v>
      </c>
      <c r="J35" s="44" t="e">
        <f t="shared" si="4"/>
        <v>#DIV/0!</v>
      </c>
      <c r="K35" s="44" t="e">
        <f t="shared" si="5"/>
        <v>#DIV/0!</v>
      </c>
      <c r="L35" s="43" t="e">
        <f t="shared" si="6"/>
        <v>#DIV/0!</v>
      </c>
    </row>
    <row r="36" spans="1:64" x14ac:dyDescent="0.4">
      <c r="A36" s="61" t="s">
        <v>88</v>
      </c>
      <c r="B36" s="408"/>
      <c r="C36" s="408"/>
      <c r="D36" s="58" t="e">
        <f t="shared" si="0"/>
        <v>#DIV/0!</v>
      </c>
      <c r="E36" s="59">
        <f t="shared" si="1"/>
        <v>0</v>
      </c>
      <c r="F36" s="408"/>
      <c r="G36" s="408"/>
      <c r="H36" s="58" t="e">
        <f t="shared" si="2"/>
        <v>#DIV/0!</v>
      </c>
      <c r="I36" s="59">
        <f t="shared" si="3"/>
        <v>0</v>
      </c>
      <c r="J36" s="58" t="e">
        <f t="shared" si="4"/>
        <v>#DIV/0!</v>
      </c>
      <c r="K36" s="58" t="e">
        <f t="shared" si="5"/>
        <v>#DIV/0!</v>
      </c>
      <c r="L36" s="57" t="e">
        <f t="shared" si="6"/>
        <v>#DIV/0!</v>
      </c>
    </row>
    <row r="37" spans="1:64" x14ac:dyDescent="0.4">
      <c r="A37" s="42" t="s">
        <v>131</v>
      </c>
      <c r="B37" s="399">
        <v>4265</v>
      </c>
      <c r="C37" s="399"/>
      <c r="D37" s="58" t="e">
        <f t="shared" si="0"/>
        <v>#DIV/0!</v>
      </c>
      <c r="E37" s="59">
        <f t="shared" si="1"/>
        <v>4265</v>
      </c>
      <c r="F37" s="399">
        <v>5080</v>
      </c>
      <c r="G37" s="399"/>
      <c r="H37" s="58" t="e">
        <f t="shared" si="2"/>
        <v>#DIV/0!</v>
      </c>
      <c r="I37" s="59">
        <f t="shared" si="3"/>
        <v>5080</v>
      </c>
      <c r="J37" s="58">
        <f t="shared" si="4"/>
        <v>0.83956692913385822</v>
      </c>
      <c r="K37" s="58" t="e">
        <f t="shared" si="5"/>
        <v>#DIV/0!</v>
      </c>
      <c r="L37" s="57" t="e">
        <f t="shared" si="6"/>
        <v>#DIV/0!</v>
      </c>
    </row>
    <row r="38" spans="1:64" x14ac:dyDescent="0.4">
      <c r="A38" s="160" t="s">
        <v>130</v>
      </c>
      <c r="B38" s="398">
        <f>SUM(B39:B40)</f>
        <v>787</v>
      </c>
      <c r="C38" s="398">
        <f>SUM(C39:C40)</f>
        <v>880</v>
      </c>
      <c r="D38" s="143">
        <f t="shared" ref="D38:D65" si="7">+B38/C38</f>
        <v>0.89431818181818179</v>
      </c>
      <c r="E38" s="165">
        <f t="shared" ref="E38:E65" si="8">+B38-C38</f>
        <v>-93</v>
      </c>
      <c r="F38" s="398">
        <f>SUM(F39:F40)</f>
        <v>1379</v>
      </c>
      <c r="G38" s="398">
        <f>SUM(G39:G40)</f>
        <v>1181</v>
      </c>
      <c r="H38" s="143">
        <f t="shared" ref="H38:H65" si="9">+F38/G38</f>
        <v>1.1676545300592718</v>
      </c>
      <c r="I38" s="165">
        <f t="shared" ref="I38:I65" si="10">+F38-G38</f>
        <v>198</v>
      </c>
      <c r="J38" s="143">
        <f t="shared" ref="J38:J65" si="11">+B38/F38</f>
        <v>0.57070340826686006</v>
      </c>
      <c r="K38" s="143">
        <f t="shared" ref="K38:K65" si="12">+C38/G38</f>
        <v>0.74513124470787473</v>
      </c>
      <c r="L38" s="164">
        <f t="shared" ref="L38:L65" si="13">+J38-K38</f>
        <v>-0.17442783644101467</v>
      </c>
    </row>
    <row r="39" spans="1:64" x14ac:dyDescent="0.4">
      <c r="A39" s="48" t="s">
        <v>129</v>
      </c>
      <c r="B39" s="410">
        <v>576</v>
      </c>
      <c r="C39" s="410">
        <v>670</v>
      </c>
      <c r="D39" s="64">
        <f t="shared" si="7"/>
        <v>0.85970149253731343</v>
      </c>
      <c r="E39" s="72">
        <f t="shared" si="8"/>
        <v>-94</v>
      </c>
      <c r="F39" s="410">
        <v>989</v>
      </c>
      <c r="G39" s="410">
        <v>780</v>
      </c>
      <c r="H39" s="64">
        <f t="shared" si="9"/>
        <v>1.2679487179487179</v>
      </c>
      <c r="I39" s="72">
        <f t="shared" si="10"/>
        <v>209</v>
      </c>
      <c r="J39" s="64">
        <f t="shared" si="11"/>
        <v>0.58240647118301314</v>
      </c>
      <c r="K39" s="64">
        <f t="shared" si="12"/>
        <v>0.85897435897435892</v>
      </c>
      <c r="L39" s="81">
        <f t="shared" si="13"/>
        <v>-0.27656788779134578</v>
      </c>
    </row>
    <row r="40" spans="1:64" x14ac:dyDescent="0.4">
      <c r="A40" s="49" t="s">
        <v>128</v>
      </c>
      <c r="B40" s="405">
        <v>211</v>
      </c>
      <c r="C40" s="405">
        <v>210</v>
      </c>
      <c r="D40" s="44">
        <f t="shared" si="7"/>
        <v>1.0047619047619047</v>
      </c>
      <c r="E40" s="45">
        <f t="shared" si="8"/>
        <v>1</v>
      </c>
      <c r="F40" s="405">
        <v>390</v>
      </c>
      <c r="G40" s="405">
        <v>401</v>
      </c>
      <c r="H40" s="44">
        <f t="shared" si="9"/>
        <v>0.972568578553616</v>
      </c>
      <c r="I40" s="45">
        <f t="shared" si="10"/>
        <v>-11</v>
      </c>
      <c r="J40" s="44">
        <f t="shared" si="11"/>
        <v>0.54102564102564099</v>
      </c>
      <c r="K40" s="44">
        <f t="shared" si="12"/>
        <v>0.52369077306733169</v>
      </c>
      <c r="L40" s="43">
        <f t="shared" si="13"/>
        <v>1.7334867958309297E-2</v>
      </c>
    </row>
    <row r="41" spans="1:64" s="80" customFormat="1" x14ac:dyDescent="0.4">
      <c r="A41" s="136" t="s">
        <v>87</v>
      </c>
      <c r="B41" s="416">
        <f>B42+B61</f>
        <v>87132</v>
      </c>
      <c r="C41" s="416">
        <f>C42+C61</f>
        <v>92909</v>
      </c>
      <c r="D41" s="168">
        <f t="shared" si="7"/>
        <v>0.9378208784940103</v>
      </c>
      <c r="E41" s="169">
        <f t="shared" si="8"/>
        <v>-5777</v>
      </c>
      <c r="F41" s="416">
        <f>F42+F61</f>
        <v>115917</v>
      </c>
      <c r="G41" s="416">
        <f>G42+G61</f>
        <v>122452</v>
      </c>
      <c r="H41" s="168">
        <f t="shared" si="9"/>
        <v>0.94663214974030641</v>
      </c>
      <c r="I41" s="169">
        <f t="shared" si="10"/>
        <v>-6535</v>
      </c>
      <c r="J41" s="168">
        <f t="shared" si="11"/>
        <v>0.75167576800641833</v>
      </c>
      <c r="K41" s="168">
        <f t="shared" si="12"/>
        <v>0.75873811779309441</v>
      </c>
      <c r="L41" s="184">
        <f t="shared" si="13"/>
        <v>-7.0623497866760809E-3</v>
      </c>
    </row>
    <row r="42" spans="1:64" s="35" customFormat="1" x14ac:dyDescent="0.4">
      <c r="A42" s="160" t="s">
        <v>127</v>
      </c>
      <c r="B42" s="416">
        <f>SUM(B43:B60)</f>
        <v>86308</v>
      </c>
      <c r="C42" s="416">
        <f>SUM(C43:C60)</f>
        <v>92000</v>
      </c>
      <c r="D42" s="132">
        <f t="shared" si="7"/>
        <v>0.93813043478260871</v>
      </c>
      <c r="E42" s="172">
        <f t="shared" si="8"/>
        <v>-5692</v>
      </c>
      <c r="F42" s="416">
        <f>SUM(F43:F60)</f>
        <v>114427</v>
      </c>
      <c r="G42" s="416">
        <f>SUM(G43:G60)</f>
        <v>120851</v>
      </c>
      <c r="H42" s="132">
        <f t="shared" si="9"/>
        <v>0.94684363389628556</v>
      </c>
      <c r="I42" s="172">
        <f t="shared" si="10"/>
        <v>-6424</v>
      </c>
      <c r="J42" s="132">
        <f t="shared" si="11"/>
        <v>0.75426254293130113</v>
      </c>
      <c r="K42" s="132">
        <f t="shared" si="12"/>
        <v>0.76126800771197589</v>
      </c>
      <c r="L42" s="167">
        <f t="shared" si="13"/>
        <v>-7.0054647806747639E-3</v>
      </c>
    </row>
    <row r="43" spans="1:64" x14ac:dyDescent="0.4">
      <c r="A43" s="49" t="s">
        <v>86</v>
      </c>
      <c r="B43" s="535">
        <v>39715</v>
      </c>
      <c r="C43" s="414">
        <v>38322</v>
      </c>
      <c r="D43" s="51">
        <f t="shared" si="7"/>
        <v>1.0363498773550441</v>
      </c>
      <c r="E43" s="59">
        <f t="shared" si="8"/>
        <v>1393</v>
      </c>
      <c r="F43" s="535">
        <v>49443</v>
      </c>
      <c r="G43" s="405">
        <v>47235</v>
      </c>
      <c r="H43" s="58">
        <f t="shared" si="9"/>
        <v>1.0467449984121944</v>
      </c>
      <c r="I43" s="68">
        <f t="shared" si="10"/>
        <v>2208</v>
      </c>
      <c r="J43" s="44">
        <f t="shared" si="11"/>
        <v>0.80324818477843174</v>
      </c>
      <c r="K43" s="44">
        <f t="shared" si="12"/>
        <v>0.8113051762464274</v>
      </c>
      <c r="L43" s="66">
        <f t="shared" si="13"/>
        <v>-8.0569914679956556E-3</v>
      </c>
    </row>
    <row r="44" spans="1:64" x14ac:dyDescent="0.4">
      <c r="A44" s="49" t="s">
        <v>126</v>
      </c>
      <c r="B44" s="421">
        <v>1398</v>
      </c>
      <c r="C44" s="557">
        <v>1279</v>
      </c>
      <c r="D44" s="64">
        <f t="shared" si="7"/>
        <v>1.0930414386239249</v>
      </c>
      <c r="E44" s="59">
        <f t="shared" si="8"/>
        <v>119</v>
      </c>
      <c r="F44" s="421">
        <v>2700</v>
      </c>
      <c r="G44" s="554">
        <v>2700</v>
      </c>
      <c r="H44" s="58">
        <f t="shared" si="9"/>
        <v>1</v>
      </c>
      <c r="I44" s="68">
        <f t="shared" si="10"/>
        <v>0</v>
      </c>
      <c r="J44" s="44">
        <f t="shared" si="11"/>
        <v>0.51777777777777778</v>
      </c>
      <c r="K44" s="44">
        <f t="shared" si="12"/>
        <v>0.47370370370370368</v>
      </c>
      <c r="L44" s="66">
        <f t="shared" si="13"/>
        <v>4.4074074074074099E-2</v>
      </c>
    </row>
    <row r="45" spans="1:64" x14ac:dyDescent="0.4">
      <c r="A45" s="49" t="s">
        <v>125</v>
      </c>
      <c r="B45" s="421">
        <v>4950</v>
      </c>
      <c r="C45" s="554">
        <v>4801</v>
      </c>
      <c r="D45" s="64">
        <f t="shared" si="7"/>
        <v>1.0310352009997916</v>
      </c>
      <c r="E45" s="59">
        <f t="shared" si="8"/>
        <v>149</v>
      </c>
      <c r="F45" s="421">
        <v>5140</v>
      </c>
      <c r="G45" s="554">
        <v>5140</v>
      </c>
      <c r="H45" s="70">
        <f t="shared" si="9"/>
        <v>1</v>
      </c>
      <c r="I45" s="68">
        <f t="shared" si="10"/>
        <v>0</v>
      </c>
      <c r="J45" s="44">
        <f t="shared" si="11"/>
        <v>0.96303501945525294</v>
      </c>
      <c r="K45" s="44">
        <f t="shared" si="12"/>
        <v>0.9340466926070039</v>
      </c>
      <c r="L45" s="66">
        <f t="shared" si="13"/>
        <v>2.8988326848249035E-2</v>
      </c>
    </row>
    <row r="46" spans="1:64" x14ac:dyDescent="0.4">
      <c r="A46" s="61" t="s">
        <v>124</v>
      </c>
      <c r="B46" s="421">
        <v>7472</v>
      </c>
      <c r="C46" s="554">
        <v>10747</v>
      </c>
      <c r="D46" s="67">
        <f t="shared" si="7"/>
        <v>0.69526379454731557</v>
      </c>
      <c r="E46" s="68">
        <f t="shared" si="8"/>
        <v>-3275</v>
      </c>
      <c r="F46" s="421">
        <v>9004</v>
      </c>
      <c r="G46" s="559">
        <v>13464</v>
      </c>
      <c r="H46" s="70">
        <f t="shared" si="9"/>
        <v>0.66874628639334521</v>
      </c>
      <c r="I46" s="75">
        <f t="shared" si="10"/>
        <v>-4460</v>
      </c>
      <c r="J46" s="67">
        <f t="shared" si="11"/>
        <v>0.82985339848956019</v>
      </c>
      <c r="K46" s="67">
        <f t="shared" si="12"/>
        <v>0.79820261437908502</v>
      </c>
      <c r="L46" s="77">
        <f t="shared" si="13"/>
        <v>3.1650784110475172E-2</v>
      </c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</row>
    <row r="47" spans="1:64" s="76" customFormat="1" x14ac:dyDescent="0.4">
      <c r="A47" s="61" t="s">
        <v>123</v>
      </c>
      <c r="B47" s="421">
        <v>5307</v>
      </c>
      <c r="C47" s="558">
        <v>5592</v>
      </c>
      <c r="D47" s="67">
        <f t="shared" si="7"/>
        <v>0.94903433476394849</v>
      </c>
      <c r="E47" s="68">
        <f t="shared" si="8"/>
        <v>-285</v>
      </c>
      <c r="F47" s="421">
        <v>6458</v>
      </c>
      <c r="G47" s="554">
        <v>7060</v>
      </c>
      <c r="H47" s="70">
        <f t="shared" si="9"/>
        <v>0.91473087818696885</v>
      </c>
      <c r="I47" s="75">
        <f t="shared" si="10"/>
        <v>-602</v>
      </c>
      <c r="J47" s="67">
        <f t="shared" si="11"/>
        <v>0.82177144626819454</v>
      </c>
      <c r="K47" s="78">
        <f t="shared" si="12"/>
        <v>0.79206798866855521</v>
      </c>
      <c r="L47" s="77">
        <f t="shared" si="13"/>
        <v>2.9703457599639327E-2</v>
      </c>
    </row>
    <row r="48" spans="1:64" x14ac:dyDescent="0.4">
      <c r="A48" s="49" t="s">
        <v>84</v>
      </c>
      <c r="B48" s="421">
        <v>11988</v>
      </c>
      <c r="C48" s="554">
        <v>12172</v>
      </c>
      <c r="D48" s="69">
        <f t="shared" si="7"/>
        <v>0.98488333881038448</v>
      </c>
      <c r="E48" s="73">
        <f t="shared" si="8"/>
        <v>-184</v>
      </c>
      <c r="F48" s="421">
        <v>18374</v>
      </c>
      <c r="G48" s="557">
        <v>16375</v>
      </c>
      <c r="H48" s="67">
        <f t="shared" si="9"/>
        <v>1.1220763358778625</v>
      </c>
      <c r="I48" s="68">
        <f t="shared" si="10"/>
        <v>1999</v>
      </c>
      <c r="J48" s="69">
        <f t="shared" si="11"/>
        <v>0.65244367040383155</v>
      </c>
      <c r="K48" s="67">
        <f t="shared" si="12"/>
        <v>0.74332824427480915</v>
      </c>
      <c r="L48" s="66">
        <f t="shared" si="13"/>
        <v>-9.0884573870977592E-2</v>
      </c>
    </row>
    <row r="49" spans="1:12" x14ac:dyDescent="0.4">
      <c r="A49" s="49" t="s">
        <v>85</v>
      </c>
      <c r="B49" s="556">
        <v>5515</v>
      </c>
      <c r="C49" s="405">
        <v>6325</v>
      </c>
      <c r="D49" s="69">
        <f t="shared" si="7"/>
        <v>0.87193675889328059</v>
      </c>
      <c r="E49" s="75">
        <f t="shared" si="8"/>
        <v>-810</v>
      </c>
      <c r="F49" s="556">
        <v>8228</v>
      </c>
      <c r="G49" s="405">
        <v>8404</v>
      </c>
      <c r="H49" s="67">
        <f t="shared" si="9"/>
        <v>0.97905759162303663</v>
      </c>
      <c r="I49" s="68">
        <f t="shared" si="10"/>
        <v>-176</v>
      </c>
      <c r="J49" s="67">
        <f t="shared" si="11"/>
        <v>0.67027224112785611</v>
      </c>
      <c r="K49" s="67">
        <f t="shared" si="12"/>
        <v>0.75261780104712039</v>
      </c>
      <c r="L49" s="66">
        <f t="shared" si="13"/>
        <v>-8.2345559919264288E-2</v>
      </c>
    </row>
    <row r="50" spans="1:12" x14ac:dyDescent="0.4">
      <c r="A50" s="49" t="s">
        <v>83</v>
      </c>
      <c r="B50" s="555">
        <v>1457</v>
      </c>
      <c r="C50" s="405">
        <v>1941</v>
      </c>
      <c r="D50" s="69">
        <f t="shared" si="7"/>
        <v>0.75064399793920655</v>
      </c>
      <c r="E50" s="68">
        <f t="shared" si="8"/>
        <v>-484</v>
      </c>
      <c r="F50" s="555">
        <v>2700</v>
      </c>
      <c r="G50" s="405">
        <v>2700</v>
      </c>
      <c r="H50" s="58">
        <f t="shared" si="9"/>
        <v>1</v>
      </c>
      <c r="I50" s="45">
        <f t="shared" si="10"/>
        <v>0</v>
      </c>
      <c r="J50" s="44">
        <f t="shared" si="11"/>
        <v>0.53962962962962968</v>
      </c>
      <c r="K50" s="67">
        <f t="shared" si="12"/>
        <v>0.71888888888888891</v>
      </c>
      <c r="L50" s="66">
        <f t="shared" si="13"/>
        <v>-0.17925925925925923</v>
      </c>
    </row>
    <row r="51" spans="1:12" x14ac:dyDescent="0.4">
      <c r="A51" s="49" t="s">
        <v>122</v>
      </c>
      <c r="B51" s="421"/>
      <c r="C51" s="410"/>
      <c r="D51" s="64" t="e">
        <f t="shared" si="7"/>
        <v>#DIV/0!</v>
      </c>
      <c r="E51" s="59">
        <f t="shared" si="8"/>
        <v>0</v>
      </c>
      <c r="F51" s="421"/>
      <c r="G51" s="554"/>
      <c r="H51" s="58" t="e">
        <f t="shared" si="9"/>
        <v>#DIV/0!</v>
      </c>
      <c r="I51" s="45">
        <f t="shared" si="10"/>
        <v>0</v>
      </c>
      <c r="J51" s="44" t="e">
        <f t="shared" si="11"/>
        <v>#DIV/0!</v>
      </c>
      <c r="K51" s="44" t="e">
        <f t="shared" si="12"/>
        <v>#DIV/0!</v>
      </c>
      <c r="L51" s="43" t="e">
        <f t="shared" si="13"/>
        <v>#DIV/0!</v>
      </c>
    </row>
    <row r="52" spans="1:12" x14ac:dyDescent="0.4">
      <c r="A52" s="49" t="s">
        <v>121</v>
      </c>
      <c r="B52" s="420">
        <v>957</v>
      </c>
      <c r="C52" s="410">
        <v>1003</v>
      </c>
      <c r="D52" s="69">
        <f t="shared" si="7"/>
        <v>0.95413758723828512</v>
      </c>
      <c r="E52" s="68">
        <f t="shared" si="8"/>
        <v>-46</v>
      </c>
      <c r="F52" s="420">
        <v>1200</v>
      </c>
      <c r="G52" s="554">
        <v>1200</v>
      </c>
      <c r="H52" s="58">
        <f t="shared" si="9"/>
        <v>1</v>
      </c>
      <c r="I52" s="45">
        <f t="shared" si="10"/>
        <v>0</v>
      </c>
      <c r="J52" s="44">
        <f t="shared" si="11"/>
        <v>0.79749999999999999</v>
      </c>
      <c r="K52" s="67">
        <f t="shared" si="12"/>
        <v>0.83583333333333332</v>
      </c>
      <c r="L52" s="66">
        <f t="shared" si="13"/>
        <v>-3.833333333333333E-2</v>
      </c>
    </row>
    <row r="53" spans="1:12" x14ac:dyDescent="0.4">
      <c r="A53" s="49" t="s">
        <v>82</v>
      </c>
      <c r="B53" s="420">
        <v>1464</v>
      </c>
      <c r="C53" s="405">
        <v>2982</v>
      </c>
      <c r="D53" s="64">
        <f t="shared" si="7"/>
        <v>0.49094567404426559</v>
      </c>
      <c r="E53" s="59">
        <f t="shared" si="8"/>
        <v>-1518</v>
      </c>
      <c r="F53" s="420">
        <v>1494</v>
      </c>
      <c r="G53" s="405">
        <v>5400</v>
      </c>
      <c r="H53" s="58">
        <f t="shared" si="9"/>
        <v>0.27666666666666667</v>
      </c>
      <c r="I53" s="45">
        <f t="shared" si="10"/>
        <v>-3906</v>
      </c>
      <c r="J53" s="44">
        <f t="shared" si="11"/>
        <v>0.97991967871485941</v>
      </c>
      <c r="K53" s="44">
        <f t="shared" si="12"/>
        <v>0.55222222222222217</v>
      </c>
      <c r="L53" s="43">
        <f t="shared" si="13"/>
        <v>0.42769745649263724</v>
      </c>
    </row>
    <row r="54" spans="1:12" x14ac:dyDescent="0.4">
      <c r="A54" s="61" t="s">
        <v>80</v>
      </c>
      <c r="B54" s="421">
        <v>797</v>
      </c>
      <c r="C54" s="408">
        <v>926</v>
      </c>
      <c r="D54" s="64">
        <f t="shared" si="7"/>
        <v>0.86069114470842334</v>
      </c>
      <c r="E54" s="59">
        <f t="shared" si="8"/>
        <v>-129</v>
      </c>
      <c r="F54" s="421">
        <v>1200</v>
      </c>
      <c r="G54" s="408">
        <v>1195</v>
      </c>
      <c r="H54" s="58">
        <f t="shared" si="9"/>
        <v>1.00418410041841</v>
      </c>
      <c r="I54" s="45">
        <f t="shared" si="10"/>
        <v>5</v>
      </c>
      <c r="J54" s="44">
        <f t="shared" si="11"/>
        <v>0.66416666666666668</v>
      </c>
      <c r="K54" s="58">
        <f t="shared" si="12"/>
        <v>0.77489539748953973</v>
      </c>
      <c r="L54" s="57">
        <f t="shared" si="13"/>
        <v>-0.11072873082287304</v>
      </c>
    </row>
    <row r="55" spans="1:12" x14ac:dyDescent="0.4">
      <c r="A55" s="49" t="s">
        <v>81</v>
      </c>
      <c r="B55" s="421">
        <v>1860</v>
      </c>
      <c r="C55" s="405">
        <v>1403</v>
      </c>
      <c r="D55" s="64">
        <f t="shared" si="7"/>
        <v>1.3257305773342838</v>
      </c>
      <c r="E55" s="45">
        <f t="shared" si="8"/>
        <v>457</v>
      </c>
      <c r="F55" s="421">
        <v>2430</v>
      </c>
      <c r="G55" s="405">
        <v>2699</v>
      </c>
      <c r="H55" s="44">
        <f t="shared" si="9"/>
        <v>0.90033345683586519</v>
      </c>
      <c r="I55" s="45">
        <f t="shared" si="10"/>
        <v>-269</v>
      </c>
      <c r="J55" s="44">
        <f t="shared" si="11"/>
        <v>0.76543209876543206</v>
      </c>
      <c r="K55" s="44">
        <f t="shared" si="12"/>
        <v>0.51982215635420526</v>
      </c>
      <c r="L55" s="43">
        <f t="shared" si="13"/>
        <v>0.2456099424112268</v>
      </c>
    </row>
    <row r="56" spans="1:12" x14ac:dyDescent="0.4">
      <c r="A56" s="49" t="s">
        <v>77</v>
      </c>
      <c r="B56" s="421">
        <v>1957</v>
      </c>
      <c r="C56" s="405">
        <v>2170</v>
      </c>
      <c r="D56" s="64">
        <f t="shared" si="7"/>
        <v>0.90184331797235018</v>
      </c>
      <c r="E56" s="45">
        <f t="shared" si="8"/>
        <v>-213</v>
      </c>
      <c r="F56" s="421">
        <v>3658</v>
      </c>
      <c r="G56" s="405">
        <v>3661</v>
      </c>
      <c r="H56" s="44">
        <f t="shared" si="9"/>
        <v>0.99918055176181375</v>
      </c>
      <c r="I56" s="45">
        <f t="shared" si="10"/>
        <v>-3</v>
      </c>
      <c r="J56" s="44">
        <f t="shared" si="11"/>
        <v>0.53499179879715697</v>
      </c>
      <c r="K56" s="44">
        <f t="shared" si="12"/>
        <v>0.59273422562141487</v>
      </c>
      <c r="L56" s="43">
        <f t="shared" si="13"/>
        <v>-5.7742426824257898E-2</v>
      </c>
    </row>
    <row r="57" spans="1:12" x14ac:dyDescent="0.4">
      <c r="A57" s="49" t="s">
        <v>79</v>
      </c>
      <c r="B57" s="421">
        <v>644</v>
      </c>
      <c r="C57" s="405">
        <v>663</v>
      </c>
      <c r="D57" s="64">
        <f t="shared" si="7"/>
        <v>0.97134238310708898</v>
      </c>
      <c r="E57" s="45">
        <f t="shared" si="8"/>
        <v>-19</v>
      </c>
      <c r="F57" s="421">
        <v>1200</v>
      </c>
      <c r="G57" s="405">
        <v>1200</v>
      </c>
      <c r="H57" s="44">
        <f t="shared" si="9"/>
        <v>1</v>
      </c>
      <c r="I57" s="45">
        <f t="shared" si="10"/>
        <v>0</v>
      </c>
      <c r="J57" s="44">
        <f t="shared" si="11"/>
        <v>0.53666666666666663</v>
      </c>
      <c r="K57" s="44">
        <f t="shared" si="12"/>
        <v>0.55249999999999999</v>
      </c>
      <c r="L57" s="43">
        <f t="shared" si="13"/>
        <v>-1.5833333333333366E-2</v>
      </c>
    </row>
    <row r="58" spans="1:12" x14ac:dyDescent="0.4">
      <c r="A58" s="49" t="s">
        <v>78</v>
      </c>
      <c r="B58" s="420">
        <v>827</v>
      </c>
      <c r="C58" s="408">
        <v>788</v>
      </c>
      <c r="D58" s="86">
        <f t="shared" si="7"/>
        <v>1.0494923857868019</v>
      </c>
      <c r="E58" s="59">
        <f t="shared" si="8"/>
        <v>39</v>
      </c>
      <c r="F58" s="420">
        <v>1198</v>
      </c>
      <c r="G58" s="408">
        <v>1108</v>
      </c>
      <c r="H58" s="58">
        <f t="shared" si="9"/>
        <v>1.0812274368231047</v>
      </c>
      <c r="I58" s="59">
        <f t="shared" si="10"/>
        <v>90</v>
      </c>
      <c r="J58" s="58">
        <f t="shared" si="11"/>
        <v>0.69031719532554259</v>
      </c>
      <c r="K58" s="58">
        <f t="shared" si="12"/>
        <v>0.71119133574007221</v>
      </c>
      <c r="L58" s="57">
        <f t="shared" si="13"/>
        <v>-2.0874140414529618E-2</v>
      </c>
    </row>
    <row r="59" spans="1:12" x14ac:dyDescent="0.4">
      <c r="A59" s="55" t="s">
        <v>120</v>
      </c>
      <c r="B59" s="420"/>
      <c r="C59" s="408">
        <v>886</v>
      </c>
      <c r="D59" s="58">
        <f t="shared" si="7"/>
        <v>0</v>
      </c>
      <c r="E59" s="59">
        <f t="shared" si="8"/>
        <v>-886</v>
      </c>
      <c r="F59" s="420"/>
      <c r="G59" s="408">
        <v>1310</v>
      </c>
      <c r="H59" s="58">
        <f t="shared" si="9"/>
        <v>0</v>
      </c>
      <c r="I59" s="59">
        <f t="shared" si="10"/>
        <v>-1310</v>
      </c>
      <c r="J59" s="58" t="e">
        <f t="shared" si="11"/>
        <v>#DIV/0!</v>
      </c>
      <c r="K59" s="58">
        <f t="shared" si="12"/>
        <v>0.67633587786259541</v>
      </c>
      <c r="L59" s="57" t="e">
        <f t="shared" si="13"/>
        <v>#DIV/0!</v>
      </c>
    </row>
    <row r="60" spans="1:12" x14ac:dyDescent="0.4">
      <c r="A60" s="42" t="s">
        <v>119</v>
      </c>
      <c r="B60" s="460"/>
      <c r="C60" s="399"/>
      <c r="D60" s="38" t="e">
        <f t="shared" si="7"/>
        <v>#DIV/0!</v>
      </c>
      <c r="E60" s="39">
        <f t="shared" si="8"/>
        <v>0</v>
      </c>
      <c r="F60" s="460"/>
      <c r="G60" s="399"/>
      <c r="H60" s="38" t="e">
        <f t="shared" si="9"/>
        <v>#DIV/0!</v>
      </c>
      <c r="I60" s="39">
        <f t="shared" si="10"/>
        <v>0</v>
      </c>
      <c r="J60" s="38" t="e">
        <f t="shared" si="11"/>
        <v>#DIV/0!</v>
      </c>
      <c r="K60" s="38" t="e">
        <f t="shared" si="12"/>
        <v>#DIV/0!</v>
      </c>
      <c r="L60" s="37" t="e">
        <f t="shared" si="13"/>
        <v>#DIV/0!</v>
      </c>
    </row>
    <row r="61" spans="1:12" s="36" customFormat="1" x14ac:dyDescent="0.4">
      <c r="A61" s="160" t="s">
        <v>118</v>
      </c>
      <c r="B61" s="398">
        <f>SUM(B62:B65)</f>
        <v>824</v>
      </c>
      <c r="C61" s="398">
        <f>SUM(C62:C65)</f>
        <v>909</v>
      </c>
      <c r="D61" s="143">
        <f t="shared" si="7"/>
        <v>0.90649064906490651</v>
      </c>
      <c r="E61" s="166">
        <f t="shared" si="8"/>
        <v>-85</v>
      </c>
      <c r="F61" s="398">
        <f>SUM(F62:F65)</f>
        <v>1490</v>
      </c>
      <c r="G61" s="398">
        <f>SUM(G62:G65)</f>
        <v>1601</v>
      </c>
      <c r="H61" s="143">
        <f t="shared" si="9"/>
        <v>0.93066833229231727</v>
      </c>
      <c r="I61" s="165">
        <f t="shared" si="10"/>
        <v>-111</v>
      </c>
      <c r="J61" s="143">
        <f t="shared" si="11"/>
        <v>0.55302013422818797</v>
      </c>
      <c r="K61" s="143">
        <f t="shared" si="12"/>
        <v>0.56777014366021239</v>
      </c>
      <c r="L61" s="164">
        <f t="shared" si="13"/>
        <v>-1.4750009432024425E-2</v>
      </c>
    </row>
    <row r="62" spans="1:12" s="36" customFormat="1" x14ac:dyDescent="0.4">
      <c r="A62" s="55" t="s">
        <v>76</v>
      </c>
      <c r="B62" s="414">
        <v>226</v>
      </c>
      <c r="C62" s="414">
        <v>293</v>
      </c>
      <c r="D62" s="51">
        <f t="shared" si="7"/>
        <v>0.77133105802047786</v>
      </c>
      <c r="E62" s="163">
        <f t="shared" si="8"/>
        <v>-67</v>
      </c>
      <c r="F62" s="414">
        <v>308</v>
      </c>
      <c r="G62" s="414">
        <v>391</v>
      </c>
      <c r="H62" s="51">
        <f t="shared" si="9"/>
        <v>0.78772378516624042</v>
      </c>
      <c r="I62" s="52">
        <f t="shared" si="10"/>
        <v>-83</v>
      </c>
      <c r="J62" s="51">
        <f t="shared" si="11"/>
        <v>0.73376623376623373</v>
      </c>
      <c r="K62" s="51">
        <f t="shared" si="12"/>
        <v>0.7493606138107417</v>
      </c>
      <c r="L62" s="50">
        <f t="shared" si="13"/>
        <v>-1.5594380044507972E-2</v>
      </c>
    </row>
    <row r="63" spans="1:12" s="36" customFormat="1" x14ac:dyDescent="0.4">
      <c r="A63" s="49" t="s">
        <v>117</v>
      </c>
      <c r="B63" s="405">
        <v>166</v>
      </c>
      <c r="C63" s="405">
        <v>188</v>
      </c>
      <c r="D63" s="44">
        <f t="shared" si="7"/>
        <v>0.88297872340425532</v>
      </c>
      <c r="E63" s="162">
        <f t="shared" si="8"/>
        <v>-22</v>
      </c>
      <c r="F63" s="405">
        <v>300</v>
      </c>
      <c r="G63" s="405">
        <v>305</v>
      </c>
      <c r="H63" s="44">
        <f t="shared" si="9"/>
        <v>0.98360655737704916</v>
      </c>
      <c r="I63" s="45">
        <f t="shared" si="10"/>
        <v>-5</v>
      </c>
      <c r="J63" s="44">
        <f t="shared" si="11"/>
        <v>0.55333333333333334</v>
      </c>
      <c r="K63" s="44">
        <f t="shared" si="12"/>
        <v>0.61639344262295082</v>
      </c>
      <c r="L63" s="43">
        <f t="shared" si="13"/>
        <v>-6.3060109289617472E-2</v>
      </c>
    </row>
    <row r="64" spans="1:12" s="36" customFormat="1" x14ac:dyDescent="0.4">
      <c r="A64" s="48" t="s">
        <v>116</v>
      </c>
      <c r="B64" s="405">
        <v>151</v>
      </c>
      <c r="C64" s="421">
        <v>151</v>
      </c>
      <c r="D64" s="44">
        <f t="shared" si="7"/>
        <v>1</v>
      </c>
      <c r="E64" s="162">
        <f t="shared" si="8"/>
        <v>0</v>
      </c>
      <c r="F64" s="421">
        <v>300</v>
      </c>
      <c r="G64" s="405">
        <v>300</v>
      </c>
      <c r="H64" s="44">
        <f t="shared" si="9"/>
        <v>1</v>
      </c>
      <c r="I64" s="45">
        <f t="shared" si="10"/>
        <v>0</v>
      </c>
      <c r="J64" s="44">
        <f t="shared" si="11"/>
        <v>0.5033333333333333</v>
      </c>
      <c r="K64" s="44">
        <f t="shared" si="12"/>
        <v>0.5033333333333333</v>
      </c>
      <c r="L64" s="43">
        <f t="shared" si="13"/>
        <v>0</v>
      </c>
    </row>
    <row r="65" spans="1:12" s="36" customFormat="1" x14ac:dyDescent="0.4">
      <c r="A65" s="42" t="s">
        <v>115</v>
      </c>
      <c r="B65" s="399">
        <v>281</v>
      </c>
      <c r="C65" s="460">
        <v>277</v>
      </c>
      <c r="D65" s="38">
        <f t="shared" si="7"/>
        <v>1.0144404332129964</v>
      </c>
      <c r="E65" s="137">
        <f t="shared" si="8"/>
        <v>4</v>
      </c>
      <c r="F65" s="460">
        <v>582</v>
      </c>
      <c r="G65" s="399">
        <v>605</v>
      </c>
      <c r="H65" s="38">
        <f t="shared" si="9"/>
        <v>0.9619834710743802</v>
      </c>
      <c r="I65" s="39">
        <f t="shared" si="10"/>
        <v>-23</v>
      </c>
      <c r="J65" s="38">
        <f t="shared" si="11"/>
        <v>0.48281786941580757</v>
      </c>
      <c r="K65" s="38">
        <f t="shared" si="12"/>
        <v>0.45785123966942148</v>
      </c>
      <c r="L65" s="37">
        <f t="shared" si="13"/>
        <v>2.4966629746386082E-2</v>
      </c>
    </row>
    <row r="66" spans="1:12" x14ac:dyDescent="0.4">
      <c r="A66" s="136" t="s">
        <v>98</v>
      </c>
      <c r="B66" s="435"/>
      <c r="C66" s="435"/>
      <c r="D66" s="275"/>
      <c r="E66" s="436"/>
      <c r="F66" s="435"/>
      <c r="G66" s="435"/>
      <c r="H66" s="275"/>
      <c r="I66" s="276"/>
      <c r="J66" s="275"/>
      <c r="K66" s="275"/>
      <c r="L66" s="274"/>
    </row>
    <row r="67" spans="1:12" x14ac:dyDescent="0.4">
      <c r="A67" s="227" t="s">
        <v>114</v>
      </c>
      <c r="B67" s="433"/>
      <c r="C67" s="432"/>
      <c r="D67" s="271"/>
      <c r="E67" s="434"/>
      <c r="F67" s="433"/>
      <c r="G67" s="432"/>
      <c r="H67" s="271"/>
      <c r="I67" s="270"/>
      <c r="J67" s="269"/>
      <c r="K67" s="269"/>
      <c r="L67" s="268"/>
    </row>
    <row r="68" spans="1:12" x14ac:dyDescent="0.4">
      <c r="A68" s="61" t="s">
        <v>113</v>
      </c>
      <c r="B68" s="431"/>
      <c r="C68" s="430"/>
      <c r="D68" s="265"/>
      <c r="E68" s="429"/>
      <c r="F68" s="431"/>
      <c r="G68" s="430"/>
      <c r="H68" s="265"/>
      <c r="I68" s="264"/>
      <c r="J68" s="263"/>
      <c r="K68" s="263"/>
      <c r="L68" s="262"/>
    </row>
    <row r="69" spans="1:12" x14ac:dyDescent="0.4">
      <c r="A69" s="61" t="s">
        <v>97</v>
      </c>
      <c r="B69" s="431"/>
      <c r="C69" s="430"/>
      <c r="D69" s="265"/>
      <c r="E69" s="429"/>
      <c r="F69" s="431"/>
      <c r="G69" s="430"/>
      <c r="H69" s="265"/>
      <c r="I69" s="264"/>
      <c r="J69" s="263"/>
      <c r="K69" s="263"/>
      <c r="L69" s="262"/>
    </row>
    <row r="70" spans="1:12" x14ac:dyDescent="0.4">
      <c r="A70" s="61" t="s">
        <v>112</v>
      </c>
      <c r="B70" s="431"/>
      <c r="C70" s="430"/>
      <c r="D70" s="265"/>
      <c r="E70" s="429"/>
      <c r="F70" s="431"/>
      <c r="G70" s="430"/>
      <c r="H70" s="265"/>
      <c r="I70" s="264"/>
      <c r="J70" s="263"/>
      <c r="K70" s="263"/>
      <c r="L70" s="262"/>
    </row>
    <row r="71" spans="1:12" x14ac:dyDescent="0.4">
      <c r="A71" s="42" t="s">
        <v>96</v>
      </c>
      <c r="B71" s="428"/>
      <c r="C71" s="427"/>
      <c r="D71" s="265"/>
      <c r="E71" s="429"/>
      <c r="F71" s="428"/>
      <c r="G71" s="427"/>
      <c r="H71" s="265"/>
      <c r="I71" s="264">
        <f>+F71-G71</f>
        <v>0</v>
      </c>
      <c r="J71" s="263"/>
      <c r="K71" s="263"/>
      <c r="L71" s="262"/>
    </row>
    <row r="72" spans="1:12" x14ac:dyDescent="0.4">
      <c r="A72" s="136" t="s">
        <v>111</v>
      </c>
      <c r="B72" s="424"/>
      <c r="C72" s="423"/>
      <c r="D72" s="252"/>
      <c r="E72" s="425"/>
      <c r="F72" s="424"/>
      <c r="G72" s="423"/>
      <c r="H72" s="252"/>
      <c r="I72" s="251"/>
      <c r="J72" s="250"/>
      <c r="K72" s="250"/>
      <c r="L72" s="249"/>
    </row>
    <row r="73" spans="1:12" x14ac:dyDescent="0.4">
      <c r="A73" s="214" t="s">
        <v>110</v>
      </c>
      <c r="B73" s="426"/>
      <c r="C73" s="423"/>
      <c r="D73" s="252"/>
      <c r="E73" s="425"/>
      <c r="F73" s="424"/>
      <c r="G73" s="423"/>
      <c r="H73" s="252"/>
      <c r="I73" s="251"/>
      <c r="J73" s="250"/>
      <c r="K73" s="250"/>
      <c r="L73" s="249"/>
    </row>
    <row r="74" spans="1:12" x14ac:dyDescent="0.4">
      <c r="A74" s="33" t="s">
        <v>109</v>
      </c>
      <c r="C74" s="33"/>
      <c r="E74" s="34"/>
      <c r="G74" s="33"/>
      <c r="I74" s="34"/>
      <c r="K74" s="33"/>
    </row>
    <row r="75" spans="1:12" x14ac:dyDescent="0.4">
      <c r="A75" s="35" t="s">
        <v>108</v>
      </c>
      <c r="C75" s="33"/>
      <c r="E75" s="34"/>
      <c r="G75" s="33"/>
      <c r="I75" s="34"/>
      <c r="K75" s="33"/>
    </row>
    <row r="76" spans="1:12" x14ac:dyDescent="0.4">
      <c r="A76" s="33" t="s">
        <v>107</v>
      </c>
    </row>
    <row r="77" spans="1:12" x14ac:dyDescent="0.4">
      <c r="A77" s="33" t="s">
        <v>156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９月(中旬)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2" t="s">
        <v>94</v>
      </c>
      <c r="C2" s="770"/>
      <c r="D2" s="770"/>
      <c r="E2" s="771"/>
      <c r="F2" s="772" t="s">
        <v>155</v>
      </c>
      <c r="G2" s="770"/>
      <c r="H2" s="770"/>
      <c r="I2" s="771"/>
      <c r="J2" s="772" t="s">
        <v>154</v>
      </c>
      <c r="K2" s="770"/>
      <c r="L2" s="771"/>
    </row>
    <row r="3" spans="1:12" x14ac:dyDescent="0.4">
      <c r="A3" s="685"/>
      <c r="B3" s="689"/>
      <c r="C3" s="690"/>
      <c r="D3" s="690"/>
      <c r="E3" s="691"/>
      <c r="F3" s="689"/>
      <c r="G3" s="690"/>
      <c r="H3" s="690"/>
      <c r="I3" s="691"/>
      <c r="J3" s="689"/>
      <c r="K3" s="690"/>
      <c r="L3" s="691"/>
    </row>
    <row r="4" spans="1:12" x14ac:dyDescent="0.4">
      <c r="A4" s="685"/>
      <c r="B4" s="686" t="s">
        <v>231</v>
      </c>
      <c r="C4" s="687" t="s">
        <v>230</v>
      </c>
      <c r="D4" s="692" t="s">
        <v>93</v>
      </c>
      <c r="E4" s="692"/>
      <c r="F4" s="693" t="str">
        <f>+B4</f>
        <v>(11'9/11～20)</v>
      </c>
      <c r="G4" s="693" t="str">
        <f>+C4</f>
        <v>(10'9/11～20)</v>
      </c>
      <c r="H4" s="692" t="s">
        <v>93</v>
      </c>
      <c r="I4" s="692"/>
      <c r="J4" s="693" t="str">
        <f>+B4</f>
        <v>(11'9/11～20)</v>
      </c>
      <c r="K4" s="693" t="str">
        <f>+C4</f>
        <v>(10'9/11～20)</v>
      </c>
      <c r="L4" s="694" t="s">
        <v>91</v>
      </c>
    </row>
    <row r="5" spans="1:12" s="107" customFormat="1" x14ac:dyDescent="0.4">
      <c r="A5" s="685"/>
      <c r="B5" s="686"/>
      <c r="C5" s="688"/>
      <c r="D5" s="248" t="s">
        <v>92</v>
      </c>
      <c r="E5" s="248" t="s">
        <v>91</v>
      </c>
      <c r="F5" s="693"/>
      <c r="G5" s="693"/>
      <c r="H5" s="248" t="s">
        <v>92</v>
      </c>
      <c r="I5" s="248" t="s">
        <v>91</v>
      </c>
      <c r="J5" s="693"/>
      <c r="K5" s="693"/>
      <c r="L5" s="695"/>
    </row>
    <row r="6" spans="1:12" s="80" customFormat="1" x14ac:dyDescent="0.4">
      <c r="A6" s="136" t="s">
        <v>151</v>
      </c>
      <c r="B6" s="388">
        <f>+B7+B41+B66</f>
        <v>153779</v>
      </c>
      <c r="C6" s="388">
        <f>+C7+C41+C66</f>
        <v>186223</v>
      </c>
      <c r="D6" s="168">
        <f t="shared" ref="D6:D37" si="0">+B6/C6</f>
        <v>0.82577877061372651</v>
      </c>
      <c r="E6" s="169">
        <f t="shared" ref="E6:E37" si="1">+B6-C6</f>
        <v>-32444</v>
      </c>
      <c r="F6" s="388">
        <f>+F7+F41+F66</f>
        <v>217971</v>
      </c>
      <c r="G6" s="388">
        <f>+G7+G41+G66</f>
        <v>226945</v>
      </c>
      <c r="H6" s="168">
        <f t="shared" ref="H6:H37" si="2">+F6/G6</f>
        <v>0.96045737954129851</v>
      </c>
      <c r="I6" s="169">
        <f t="shared" ref="I6:I37" si="3">+F6-G6</f>
        <v>-8974</v>
      </c>
      <c r="J6" s="168">
        <f t="shared" ref="J6:J37" si="4">+B6/F6</f>
        <v>0.70550210807859759</v>
      </c>
      <c r="K6" s="168">
        <f t="shared" ref="K6:K37" si="5">+C6/G6</f>
        <v>0.82056445394258526</v>
      </c>
      <c r="L6" s="184">
        <f t="shared" ref="L6:L37" si="6">+J6-K6</f>
        <v>-0.11506234586398767</v>
      </c>
    </row>
    <row r="7" spans="1:12" s="80" customFormat="1" x14ac:dyDescent="0.4">
      <c r="A7" s="136" t="s">
        <v>90</v>
      </c>
      <c r="B7" s="388">
        <f>+B8+B18+B38</f>
        <v>71226</v>
      </c>
      <c r="C7" s="388">
        <f>+C8+C18+C38</f>
        <v>89511</v>
      </c>
      <c r="D7" s="168">
        <f t="shared" si="0"/>
        <v>0.79572343063980966</v>
      </c>
      <c r="E7" s="169">
        <f t="shared" si="1"/>
        <v>-18285</v>
      </c>
      <c r="F7" s="388">
        <f>+F8+F18+F38</f>
        <v>98356</v>
      </c>
      <c r="G7" s="388">
        <f>+G8+G18+G38</f>
        <v>109866</v>
      </c>
      <c r="H7" s="168">
        <f t="shared" si="2"/>
        <v>0.89523601478164305</v>
      </c>
      <c r="I7" s="169">
        <f t="shared" si="3"/>
        <v>-11510</v>
      </c>
      <c r="J7" s="168">
        <f t="shared" si="4"/>
        <v>0.72416527715645207</v>
      </c>
      <c r="K7" s="168">
        <f t="shared" si="5"/>
        <v>0.81472885151002128</v>
      </c>
      <c r="L7" s="184">
        <f t="shared" si="6"/>
        <v>-9.0563574353569209E-2</v>
      </c>
    </row>
    <row r="8" spans="1:12" x14ac:dyDescent="0.4">
      <c r="A8" s="160" t="s">
        <v>150</v>
      </c>
      <c r="B8" s="418">
        <f>SUM(B9:B17)</f>
        <v>51798</v>
      </c>
      <c r="C8" s="418">
        <f>SUM(C9:C17)</f>
        <v>78255</v>
      </c>
      <c r="D8" s="181">
        <f t="shared" si="0"/>
        <v>0.66191297680659378</v>
      </c>
      <c r="E8" s="166">
        <f t="shared" si="1"/>
        <v>-26457</v>
      </c>
      <c r="F8" s="418">
        <f>SUM(F9:F17)</f>
        <v>69318</v>
      </c>
      <c r="G8" s="418">
        <f>SUM(G9:G17)</f>
        <v>95180</v>
      </c>
      <c r="H8" s="181">
        <f t="shared" si="2"/>
        <v>0.72828325278419836</v>
      </c>
      <c r="I8" s="166">
        <f t="shared" si="3"/>
        <v>-25862</v>
      </c>
      <c r="J8" s="181">
        <f t="shared" si="4"/>
        <v>0.7472517960702848</v>
      </c>
      <c r="K8" s="181">
        <f t="shared" si="5"/>
        <v>0.82217902920781671</v>
      </c>
      <c r="L8" s="180">
        <f t="shared" si="6"/>
        <v>-7.4927233137531912E-2</v>
      </c>
    </row>
    <row r="9" spans="1:12" x14ac:dyDescent="0.4">
      <c r="A9" s="48" t="s">
        <v>86</v>
      </c>
      <c r="B9" s="422">
        <v>38342</v>
      </c>
      <c r="C9" s="422">
        <v>48500</v>
      </c>
      <c r="D9" s="175">
        <f t="shared" si="0"/>
        <v>0.79055670103092779</v>
      </c>
      <c r="E9" s="176">
        <f t="shared" si="1"/>
        <v>-10158</v>
      </c>
      <c r="F9" s="422">
        <v>51336</v>
      </c>
      <c r="G9" s="422">
        <v>59138</v>
      </c>
      <c r="H9" s="175">
        <f t="shared" si="2"/>
        <v>0.86807129087896107</v>
      </c>
      <c r="I9" s="176">
        <f t="shared" si="3"/>
        <v>-7802</v>
      </c>
      <c r="J9" s="175">
        <f t="shared" si="4"/>
        <v>0.74688327879071215</v>
      </c>
      <c r="K9" s="175">
        <f t="shared" si="5"/>
        <v>0.82011566167269778</v>
      </c>
      <c r="L9" s="174">
        <f t="shared" si="6"/>
        <v>-7.3232382881985636E-2</v>
      </c>
    </row>
    <row r="10" spans="1:12" x14ac:dyDescent="0.4">
      <c r="A10" s="49" t="s">
        <v>89</v>
      </c>
      <c r="B10" s="422">
        <v>3824</v>
      </c>
      <c r="C10" s="422">
        <v>4722</v>
      </c>
      <c r="D10" s="177">
        <f t="shared" si="0"/>
        <v>0.8098263447691656</v>
      </c>
      <c r="E10" s="162">
        <f t="shared" si="1"/>
        <v>-898</v>
      </c>
      <c r="F10" s="422">
        <v>5000</v>
      </c>
      <c r="G10" s="422">
        <v>5000</v>
      </c>
      <c r="H10" s="177">
        <f t="shared" si="2"/>
        <v>1</v>
      </c>
      <c r="I10" s="162">
        <f t="shared" si="3"/>
        <v>0</v>
      </c>
      <c r="J10" s="177">
        <f t="shared" si="4"/>
        <v>0.76480000000000004</v>
      </c>
      <c r="K10" s="177">
        <f t="shared" si="5"/>
        <v>0.94440000000000002</v>
      </c>
      <c r="L10" s="182">
        <f t="shared" si="6"/>
        <v>-0.17959999999999998</v>
      </c>
    </row>
    <row r="11" spans="1:12" x14ac:dyDescent="0.4">
      <c r="A11" s="49" t="s">
        <v>124</v>
      </c>
      <c r="B11" s="422">
        <v>8850</v>
      </c>
      <c r="C11" s="422">
        <v>10937</v>
      </c>
      <c r="D11" s="177">
        <f t="shared" si="0"/>
        <v>0.80917984822163302</v>
      </c>
      <c r="E11" s="162">
        <f t="shared" si="1"/>
        <v>-2087</v>
      </c>
      <c r="F11" s="422">
        <v>11532</v>
      </c>
      <c r="G11" s="422">
        <v>12082</v>
      </c>
      <c r="H11" s="177">
        <f t="shared" si="2"/>
        <v>0.95447773547425918</v>
      </c>
      <c r="I11" s="162">
        <f t="shared" si="3"/>
        <v>-550</v>
      </c>
      <c r="J11" s="177">
        <f t="shared" si="4"/>
        <v>0.7674297606659729</v>
      </c>
      <c r="K11" s="177">
        <f t="shared" si="5"/>
        <v>0.905230922032776</v>
      </c>
      <c r="L11" s="182">
        <f t="shared" si="6"/>
        <v>-0.13780116136680309</v>
      </c>
    </row>
    <row r="12" spans="1:12" x14ac:dyDescent="0.4">
      <c r="A12" s="49" t="s">
        <v>84</v>
      </c>
      <c r="B12" s="422"/>
      <c r="C12" s="422">
        <v>6765</v>
      </c>
      <c r="D12" s="177">
        <f t="shared" si="0"/>
        <v>0</v>
      </c>
      <c r="E12" s="162">
        <f t="shared" si="1"/>
        <v>-6765</v>
      </c>
      <c r="F12" s="422"/>
      <c r="G12" s="422">
        <v>8460</v>
      </c>
      <c r="H12" s="177">
        <f t="shared" si="2"/>
        <v>0</v>
      </c>
      <c r="I12" s="162">
        <f t="shared" si="3"/>
        <v>-8460</v>
      </c>
      <c r="J12" s="177" t="e">
        <f t="shared" si="4"/>
        <v>#DIV/0!</v>
      </c>
      <c r="K12" s="177">
        <f t="shared" si="5"/>
        <v>0.79964539007092195</v>
      </c>
      <c r="L12" s="182" t="e">
        <f t="shared" si="6"/>
        <v>#DIV/0!</v>
      </c>
    </row>
    <row r="13" spans="1:12" x14ac:dyDescent="0.4">
      <c r="A13" s="49" t="s">
        <v>85</v>
      </c>
      <c r="B13" s="422"/>
      <c r="C13" s="422">
        <v>6513</v>
      </c>
      <c r="D13" s="177">
        <f t="shared" si="0"/>
        <v>0</v>
      </c>
      <c r="E13" s="162">
        <f t="shared" si="1"/>
        <v>-6513</v>
      </c>
      <c r="F13" s="422"/>
      <c r="G13" s="422">
        <v>9050</v>
      </c>
      <c r="H13" s="177">
        <f t="shared" si="2"/>
        <v>0</v>
      </c>
      <c r="I13" s="162">
        <f t="shared" si="3"/>
        <v>-9050</v>
      </c>
      <c r="J13" s="177" t="e">
        <f t="shared" si="4"/>
        <v>#DIV/0!</v>
      </c>
      <c r="K13" s="177">
        <f t="shared" si="5"/>
        <v>0.71966850828729279</v>
      </c>
      <c r="L13" s="182" t="e">
        <f t="shared" si="6"/>
        <v>#DIV/0!</v>
      </c>
    </row>
    <row r="14" spans="1:12" x14ac:dyDescent="0.4">
      <c r="A14" s="55" t="s">
        <v>149</v>
      </c>
      <c r="B14" s="461">
        <v>782</v>
      </c>
      <c r="C14" s="461">
        <v>818</v>
      </c>
      <c r="D14" s="171">
        <f t="shared" si="0"/>
        <v>0.95599022004889977</v>
      </c>
      <c r="E14" s="161">
        <f t="shared" si="1"/>
        <v>-36</v>
      </c>
      <c r="F14" s="461">
        <v>1450</v>
      </c>
      <c r="G14" s="461">
        <v>1450</v>
      </c>
      <c r="H14" s="171">
        <f t="shared" si="2"/>
        <v>1</v>
      </c>
      <c r="I14" s="161">
        <f t="shared" si="3"/>
        <v>0</v>
      </c>
      <c r="J14" s="171">
        <f t="shared" si="4"/>
        <v>0.53931034482758622</v>
      </c>
      <c r="K14" s="171">
        <f t="shared" si="5"/>
        <v>0.56413793103448273</v>
      </c>
      <c r="L14" s="170">
        <f t="shared" si="6"/>
        <v>-2.4827586206896513E-2</v>
      </c>
    </row>
    <row r="15" spans="1:12" x14ac:dyDescent="0.4">
      <c r="A15" s="49" t="s">
        <v>148</v>
      </c>
      <c r="B15" s="421"/>
      <c r="C15" s="421"/>
      <c r="D15" s="177" t="e">
        <f t="shared" si="0"/>
        <v>#DIV/0!</v>
      </c>
      <c r="E15" s="162">
        <f t="shared" si="1"/>
        <v>0</v>
      </c>
      <c r="F15" s="421"/>
      <c r="G15" s="421"/>
      <c r="H15" s="177" t="e">
        <f t="shared" si="2"/>
        <v>#DIV/0!</v>
      </c>
      <c r="I15" s="162">
        <f t="shared" si="3"/>
        <v>0</v>
      </c>
      <c r="J15" s="177" t="e">
        <f t="shared" si="4"/>
        <v>#DIV/0!</v>
      </c>
      <c r="K15" s="177" t="e">
        <f t="shared" si="5"/>
        <v>#DIV/0!</v>
      </c>
      <c r="L15" s="182" t="e">
        <f t="shared" si="6"/>
        <v>#DIV/0!</v>
      </c>
    </row>
    <row r="16" spans="1:12" x14ac:dyDescent="0.4">
      <c r="A16" s="61" t="s">
        <v>147</v>
      </c>
      <c r="B16" s="422"/>
      <c r="C16" s="422"/>
      <c r="D16" s="177" t="e">
        <f t="shared" si="0"/>
        <v>#DIV/0!</v>
      </c>
      <c r="E16" s="162">
        <f t="shared" si="1"/>
        <v>0</v>
      </c>
      <c r="F16" s="422"/>
      <c r="G16" s="422"/>
      <c r="H16" s="175" t="e">
        <f t="shared" si="2"/>
        <v>#DIV/0!</v>
      </c>
      <c r="I16" s="176">
        <f t="shared" si="3"/>
        <v>0</v>
      </c>
      <c r="J16" s="179" t="e">
        <f t="shared" si="4"/>
        <v>#DIV/0!</v>
      </c>
      <c r="K16" s="179" t="e">
        <f t="shared" si="5"/>
        <v>#DIV/0!</v>
      </c>
      <c r="L16" s="170" t="e">
        <f t="shared" si="6"/>
        <v>#DIV/0!</v>
      </c>
    </row>
    <row r="17" spans="1:12" x14ac:dyDescent="0.4">
      <c r="A17" s="61" t="s">
        <v>146</v>
      </c>
      <c r="B17" s="461"/>
      <c r="C17" s="461"/>
      <c r="D17" s="179" t="e">
        <f t="shared" si="0"/>
        <v>#DIV/0!</v>
      </c>
      <c r="E17" s="161">
        <f t="shared" si="1"/>
        <v>0</v>
      </c>
      <c r="F17" s="461"/>
      <c r="G17" s="461"/>
      <c r="H17" s="179" t="e">
        <f t="shared" si="2"/>
        <v>#DIV/0!</v>
      </c>
      <c r="I17" s="178">
        <f t="shared" si="3"/>
        <v>0</v>
      </c>
      <c r="J17" s="171" t="e">
        <f t="shared" si="4"/>
        <v>#DIV/0!</v>
      </c>
      <c r="K17" s="171" t="e">
        <f t="shared" si="5"/>
        <v>#DIV/0!</v>
      </c>
      <c r="L17" s="170" t="e">
        <f t="shared" si="6"/>
        <v>#DIV/0!</v>
      </c>
    </row>
    <row r="18" spans="1:12" x14ac:dyDescent="0.4">
      <c r="A18" s="160" t="s">
        <v>145</v>
      </c>
      <c r="B18" s="418">
        <f>SUM(B19:B37)</f>
        <v>18703</v>
      </c>
      <c r="C18" s="418">
        <f>SUM(C19:C37)</f>
        <v>10479</v>
      </c>
      <c r="D18" s="181">
        <f t="shared" si="0"/>
        <v>1.784807710659414</v>
      </c>
      <c r="E18" s="166">
        <f t="shared" si="1"/>
        <v>8224</v>
      </c>
      <c r="F18" s="418">
        <f>SUM(F19:F37)</f>
        <v>27830</v>
      </c>
      <c r="G18" s="418">
        <f>SUM(G19:G37)</f>
        <v>13505</v>
      </c>
      <c r="H18" s="181">
        <f t="shared" si="2"/>
        <v>2.0607182524990746</v>
      </c>
      <c r="I18" s="166">
        <f t="shared" si="3"/>
        <v>14325</v>
      </c>
      <c r="J18" s="181">
        <f t="shared" si="4"/>
        <v>0.6720445562342795</v>
      </c>
      <c r="K18" s="181">
        <f t="shared" si="5"/>
        <v>0.77593483894853754</v>
      </c>
      <c r="L18" s="180">
        <f t="shared" si="6"/>
        <v>-0.10389028271425804</v>
      </c>
    </row>
    <row r="19" spans="1:12" x14ac:dyDescent="0.4">
      <c r="A19" s="48" t="s">
        <v>144</v>
      </c>
      <c r="B19" s="405"/>
      <c r="C19" s="422"/>
      <c r="D19" s="175" t="e">
        <f t="shared" si="0"/>
        <v>#DIV/0!</v>
      </c>
      <c r="E19" s="176">
        <f t="shared" si="1"/>
        <v>0</v>
      </c>
      <c r="F19" s="422"/>
      <c r="G19" s="410"/>
      <c r="H19" s="64" t="e">
        <f t="shared" si="2"/>
        <v>#DIV/0!</v>
      </c>
      <c r="I19" s="176">
        <f t="shared" si="3"/>
        <v>0</v>
      </c>
      <c r="J19" s="175" t="e">
        <f t="shared" si="4"/>
        <v>#DIV/0!</v>
      </c>
      <c r="K19" s="175" t="e">
        <f t="shared" si="5"/>
        <v>#DIV/0!</v>
      </c>
      <c r="L19" s="174" t="e">
        <f t="shared" si="6"/>
        <v>#DIV/0!</v>
      </c>
    </row>
    <row r="20" spans="1:12" x14ac:dyDescent="0.4">
      <c r="A20" s="49" t="s">
        <v>124</v>
      </c>
      <c r="B20" s="462"/>
      <c r="C20" s="422"/>
      <c r="D20" s="177" t="e">
        <f t="shared" si="0"/>
        <v>#DIV/0!</v>
      </c>
      <c r="E20" s="162">
        <f t="shared" si="1"/>
        <v>0</v>
      </c>
      <c r="F20" s="422"/>
      <c r="G20" s="410"/>
      <c r="H20" s="44" t="e">
        <f t="shared" si="2"/>
        <v>#DIV/0!</v>
      </c>
      <c r="I20" s="162">
        <f t="shared" si="3"/>
        <v>0</v>
      </c>
      <c r="J20" s="177" t="e">
        <f t="shared" si="4"/>
        <v>#DIV/0!</v>
      </c>
      <c r="K20" s="177" t="e">
        <f t="shared" si="5"/>
        <v>#DIV/0!</v>
      </c>
      <c r="L20" s="182" t="e">
        <f t="shared" si="6"/>
        <v>#DIV/0!</v>
      </c>
    </row>
    <row r="21" spans="1:12" x14ac:dyDescent="0.4">
      <c r="A21" s="49" t="s">
        <v>113</v>
      </c>
      <c r="B21" s="405">
        <v>6205</v>
      </c>
      <c r="C21" s="422">
        <v>1123</v>
      </c>
      <c r="D21" s="177">
        <f t="shared" si="0"/>
        <v>5.5253784505788071</v>
      </c>
      <c r="E21" s="162">
        <f t="shared" si="1"/>
        <v>5082</v>
      </c>
      <c r="F21" s="422">
        <v>10190</v>
      </c>
      <c r="G21" s="410">
        <v>1450</v>
      </c>
      <c r="H21" s="44">
        <f t="shared" si="2"/>
        <v>7.0275862068965518</v>
      </c>
      <c r="I21" s="162">
        <f t="shared" si="3"/>
        <v>8740</v>
      </c>
      <c r="J21" s="177">
        <f t="shared" si="4"/>
        <v>0.60893032384690871</v>
      </c>
      <c r="K21" s="177">
        <f t="shared" si="5"/>
        <v>0.7744827586206896</v>
      </c>
      <c r="L21" s="182">
        <f t="shared" si="6"/>
        <v>-0.1655524347737809</v>
      </c>
    </row>
    <row r="22" spans="1:12" x14ac:dyDescent="0.4">
      <c r="A22" s="49" t="s">
        <v>143</v>
      </c>
      <c r="B22" s="405">
        <v>1407</v>
      </c>
      <c r="C22" s="422">
        <v>1339</v>
      </c>
      <c r="D22" s="177">
        <f t="shared" si="0"/>
        <v>1.0507841672890217</v>
      </c>
      <c r="E22" s="162">
        <f t="shared" si="1"/>
        <v>68</v>
      </c>
      <c r="F22" s="422">
        <v>1500</v>
      </c>
      <c r="G22" s="410">
        <v>1490</v>
      </c>
      <c r="H22" s="44">
        <f t="shared" si="2"/>
        <v>1.0067114093959733</v>
      </c>
      <c r="I22" s="162">
        <f t="shared" si="3"/>
        <v>10</v>
      </c>
      <c r="J22" s="177">
        <f t="shared" si="4"/>
        <v>0.93799999999999994</v>
      </c>
      <c r="K22" s="177">
        <f t="shared" si="5"/>
        <v>0.89865771812080542</v>
      </c>
      <c r="L22" s="182">
        <f t="shared" si="6"/>
        <v>3.9342281879194529E-2</v>
      </c>
    </row>
    <row r="23" spans="1:12" x14ac:dyDescent="0.4">
      <c r="A23" s="49" t="s">
        <v>142</v>
      </c>
      <c r="B23" s="408">
        <v>2094</v>
      </c>
      <c r="C23" s="422">
        <v>2359</v>
      </c>
      <c r="D23" s="171">
        <f t="shared" si="0"/>
        <v>0.88766426451886393</v>
      </c>
      <c r="E23" s="161">
        <f t="shared" si="1"/>
        <v>-265</v>
      </c>
      <c r="F23" s="422">
        <v>2945</v>
      </c>
      <c r="G23" s="410">
        <v>2835</v>
      </c>
      <c r="H23" s="58">
        <f t="shared" si="2"/>
        <v>1.0388007054673722</v>
      </c>
      <c r="I23" s="161">
        <f t="shared" si="3"/>
        <v>110</v>
      </c>
      <c r="J23" s="171">
        <f t="shared" si="4"/>
        <v>0.71103565365025467</v>
      </c>
      <c r="K23" s="171">
        <f t="shared" si="5"/>
        <v>0.83209876543209882</v>
      </c>
      <c r="L23" s="170">
        <f t="shared" si="6"/>
        <v>-0.12106311178184415</v>
      </c>
    </row>
    <row r="24" spans="1:12" x14ac:dyDescent="0.4">
      <c r="A24" s="61" t="s">
        <v>141</v>
      </c>
      <c r="B24" s="405"/>
      <c r="C24" s="422"/>
      <c r="D24" s="177" t="e">
        <f t="shared" si="0"/>
        <v>#DIV/0!</v>
      </c>
      <c r="E24" s="162">
        <f t="shared" si="1"/>
        <v>0</v>
      </c>
      <c r="F24" s="422"/>
      <c r="G24" s="410"/>
      <c r="H24" s="44" t="e">
        <f t="shared" si="2"/>
        <v>#DIV/0!</v>
      </c>
      <c r="I24" s="162">
        <f t="shared" si="3"/>
        <v>0</v>
      </c>
      <c r="J24" s="177" t="e">
        <f t="shared" si="4"/>
        <v>#DIV/0!</v>
      </c>
      <c r="K24" s="177" t="e">
        <f t="shared" si="5"/>
        <v>#DIV/0!</v>
      </c>
      <c r="L24" s="182" t="e">
        <f t="shared" si="6"/>
        <v>#DIV/0!</v>
      </c>
    </row>
    <row r="25" spans="1:12" x14ac:dyDescent="0.4">
      <c r="A25" s="61" t="s">
        <v>140</v>
      </c>
      <c r="B25" s="560">
        <v>1264</v>
      </c>
      <c r="C25" s="422">
        <v>1193</v>
      </c>
      <c r="D25" s="177">
        <f t="shared" si="0"/>
        <v>1.0595138306789607</v>
      </c>
      <c r="E25" s="162">
        <f t="shared" si="1"/>
        <v>71</v>
      </c>
      <c r="F25" s="422">
        <v>1500</v>
      </c>
      <c r="G25" s="410">
        <v>1470</v>
      </c>
      <c r="H25" s="44">
        <f t="shared" si="2"/>
        <v>1.0204081632653061</v>
      </c>
      <c r="I25" s="162">
        <f t="shared" si="3"/>
        <v>30</v>
      </c>
      <c r="J25" s="177">
        <f t="shared" si="4"/>
        <v>0.84266666666666667</v>
      </c>
      <c r="K25" s="177">
        <f t="shared" si="5"/>
        <v>0.81156462585034017</v>
      </c>
      <c r="L25" s="182">
        <f t="shared" si="6"/>
        <v>3.1102040816326504E-2</v>
      </c>
    </row>
    <row r="26" spans="1:12" s="33" customFormat="1" x14ac:dyDescent="0.4">
      <c r="A26" s="61" t="s">
        <v>225</v>
      </c>
      <c r="B26" s="560">
        <v>1084</v>
      </c>
      <c r="C26" s="407"/>
      <c r="D26" s="44" t="e">
        <f t="shared" si="0"/>
        <v>#DIV/0!</v>
      </c>
      <c r="E26" s="45">
        <f t="shared" si="1"/>
        <v>1084</v>
      </c>
      <c r="F26" s="407">
        <v>1460</v>
      </c>
      <c r="G26" s="407"/>
      <c r="H26" s="44" t="e">
        <f t="shared" si="2"/>
        <v>#DIV/0!</v>
      </c>
      <c r="I26" s="45">
        <f t="shared" si="3"/>
        <v>1460</v>
      </c>
      <c r="J26" s="44">
        <f t="shared" si="4"/>
        <v>0.74246575342465748</v>
      </c>
      <c r="K26" s="44" t="e">
        <f t="shared" si="5"/>
        <v>#DIV/0!</v>
      </c>
      <c r="L26" s="43" t="e">
        <f t="shared" si="6"/>
        <v>#DIV/0!</v>
      </c>
    </row>
    <row r="27" spans="1:12" x14ac:dyDescent="0.4">
      <c r="A27" s="49" t="s">
        <v>139</v>
      </c>
      <c r="B27" s="405"/>
      <c r="C27" s="422"/>
      <c r="D27" s="177" t="e">
        <f t="shared" si="0"/>
        <v>#DIV/0!</v>
      </c>
      <c r="E27" s="162">
        <f t="shared" si="1"/>
        <v>0</v>
      </c>
      <c r="F27" s="422"/>
      <c r="G27" s="410"/>
      <c r="H27" s="44" t="e">
        <f t="shared" si="2"/>
        <v>#DIV/0!</v>
      </c>
      <c r="I27" s="162">
        <f t="shared" si="3"/>
        <v>0</v>
      </c>
      <c r="J27" s="177" t="e">
        <f t="shared" si="4"/>
        <v>#DIV/0!</v>
      </c>
      <c r="K27" s="177" t="e">
        <f t="shared" si="5"/>
        <v>#DIV/0!</v>
      </c>
      <c r="L27" s="182" t="e">
        <f t="shared" si="6"/>
        <v>#DIV/0!</v>
      </c>
    </row>
    <row r="28" spans="1:12" x14ac:dyDescent="0.4">
      <c r="A28" s="49" t="s">
        <v>138</v>
      </c>
      <c r="B28" s="410">
        <v>1128</v>
      </c>
      <c r="C28" s="422">
        <v>849</v>
      </c>
      <c r="D28" s="177">
        <f t="shared" si="0"/>
        <v>1.3286219081272084</v>
      </c>
      <c r="E28" s="162">
        <f t="shared" si="1"/>
        <v>279</v>
      </c>
      <c r="F28" s="422">
        <v>1490</v>
      </c>
      <c r="G28" s="410">
        <v>1480</v>
      </c>
      <c r="H28" s="44">
        <f t="shared" si="2"/>
        <v>1.0067567567567568</v>
      </c>
      <c r="I28" s="162">
        <f t="shared" si="3"/>
        <v>10</v>
      </c>
      <c r="J28" s="177">
        <f t="shared" si="4"/>
        <v>0.75704697986577185</v>
      </c>
      <c r="K28" s="177">
        <f t="shared" si="5"/>
        <v>0.57364864864864862</v>
      </c>
      <c r="L28" s="182">
        <f t="shared" si="6"/>
        <v>0.18339833121712323</v>
      </c>
    </row>
    <row r="29" spans="1:12" x14ac:dyDescent="0.4">
      <c r="A29" s="49" t="s">
        <v>213</v>
      </c>
      <c r="B29" s="402"/>
      <c r="C29" s="422"/>
      <c r="D29" s="177" t="e">
        <f t="shared" si="0"/>
        <v>#DIV/0!</v>
      </c>
      <c r="E29" s="162">
        <f t="shared" si="1"/>
        <v>0</v>
      </c>
      <c r="F29" s="422"/>
      <c r="G29" s="410"/>
      <c r="H29" s="44" t="e">
        <f t="shared" si="2"/>
        <v>#DIV/0!</v>
      </c>
      <c r="I29" s="162">
        <f t="shared" si="3"/>
        <v>0</v>
      </c>
      <c r="J29" s="177" t="e">
        <f t="shared" si="4"/>
        <v>#DIV/0!</v>
      </c>
      <c r="K29" s="177" t="e">
        <f t="shared" si="5"/>
        <v>#DIV/0!</v>
      </c>
      <c r="L29" s="182" t="e">
        <f t="shared" si="6"/>
        <v>#DIV/0!</v>
      </c>
    </row>
    <row r="30" spans="1:12" x14ac:dyDescent="0.4">
      <c r="A30" s="49" t="s">
        <v>137</v>
      </c>
      <c r="B30" s="408"/>
      <c r="C30" s="422">
        <v>1301</v>
      </c>
      <c r="D30" s="171">
        <f t="shared" si="0"/>
        <v>0</v>
      </c>
      <c r="E30" s="161">
        <f t="shared" si="1"/>
        <v>-1301</v>
      </c>
      <c r="F30" s="422"/>
      <c r="G30" s="410">
        <v>1490</v>
      </c>
      <c r="H30" s="58">
        <f t="shared" si="2"/>
        <v>0</v>
      </c>
      <c r="I30" s="161">
        <f t="shared" si="3"/>
        <v>-1490</v>
      </c>
      <c r="J30" s="171" t="e">
        <f t="shared" si="4"/>
        <v>#DIV/0!</v>
      </c>
      <c r="K30" s="171">
        <f t="shared" si="5"/>
        <v>0.87315436241610733</v>
      </c>
      <c r="L30" s="170" t="e">
        <f t="shared" si="6"/>
        <v>#DIV/0!</v>
      </c>
    </row>
    <row r="31" spans="1:12" x14ac:dyDescent="0.4">
      <c r="A31" s="61" t="s">
        <v>136</v>
      </c>
      <c r="B31" s="405"/>
      <c r="C31" s="422"/>
      <c r="D31" s="177" t="e">
        <f t="shared" si="0"/>
        <v>#DIV/0!</v>
      </c>
      <c r="E31" s="162">
        <f t="shared" si="1"/>
        <v>0</v>
      </c>
      <c r="F31" s="422"/>
      <c r="G31" s="410"/>
      <c r="H31" s="44" t="e">
        <f t="shared" si="2"/>
        <v>#DIV/0!</v>
      </c>
      <c r="I31" s="162">
        <f t="shared" si="3"/>
        <v>0</v>
      </c>
      <c r="J31" s="177" t="e">
        <f t="shared" si="4"/>
        <v>#DIV/0!</v>
      </c>
      <c r="K31" s="177" t="e">
        <f t="shared" si="5"/>
        <v>#DIV/0!</v>
      </c>
      <c r="L31" s="182" t="e">
        <f t="shared" si="6"/>
        <v>#DIV/0!</v>
      </c>
    </row>
    <row r="32" spans="1:12" x14ac:dyDescent="0.4">
      <c r="A32" s="49" t="s">
        <v>135</v>
      </c>
      <c r="B32" s="405">
        <v>931</v>
      </c>
      <c r="C32" s="422">
        <v>976</v>
      </c>
      <c r="D32" s="177">
        <f t="shared" si="0"/>
        <v>0.95389344262295084</v>
      </c>
      <c r="E32" s="162">
        <f t="shared" si="1"/>
        <v>-45</v>
      </c>
      <c r="F32" s="422">
        <v>1460</v>
      </c>
      <c r="G32" s="410">
        <v>1490</v>
      </c>
      <c r="H32" s="44">
        <f t="shared" si="2"/>
        <v>0.97986577181208057</v>
      </c>
      <c r="I32" s="162">
        <f t="shared" si="3"/>
        <v>-30</v>
      </c>
      <c r="J32" s="177">
        <f t="shared" si="4"/>
        <v>0.63767123287671235</v>
      </c>
      <c r="K32" s="177">
        <f t="shared" si="5"/>
        <v>0.65503355704697985</v>
      </c>
      <c r="L32" s="182">
        <f t="shared" si="6"/>
        <v>-1.7362324170267507E-2</v>
      </c>
    </row>
    <row r="33" spans="1:12" x14ac:dyDescent="0.4">
      <c r="A33" s="61" t="s">
        <v>134</v>
      </c>
      <c r="B33" s="408"/>
      <c r="C33" s="422"/>
      <c r="D33" s="171" t="e">
        <f t="shared" si="0"/>
        <v>#DIV/0!</v>
      </c>
      <c r="E33" s="161">
        <f t="shared" si="1"/>
        <v>0</v>
      </c>
      <c r="F33" s="422"/>
      <c r="G33" s="410"/>
      <c r="H33" s="58" t="e">
        <f t="shared" si="2"/>
        <v>#DIV/0!</v>
      </c>
      <c r="I33" s="161">
        <f t="shared" si="3"/>
        <v>0</v>
      </c>
      <c r="J33" s="171" t="e">
        <f t="shared" si="4"/>
        <v>#DIV/0!</v>
      </c>
      <c r="K33" s="171" t="e">
        <f t="shared" si="5"/>
        <v>#DIV/0!</v>
      </c>
      <c r="L33" s="170" t="e">
        <f t="shared" si="6"/>
        <v>#DIV/0!</v>
      </c>
    </row>
    <row r="34" spans="1:12" x14ac:dyDescent="0.4">
      <c r="A34" s="61" t="s">
        <v>133</v>
      </c>
      <c r="B34" s="408">
        <v>930</v>
      </c>
      <c r="C34" s="461">
        <v>1339</v>
      </c>
      <c r="D34" s="171">
        <f t="shared" si="0"/>
        <v>0.69454817027632565</v>
      </c>
      <c r="E34" s="161">
        <f t="shared" si="1"/>
        <v>-409</v>
      </c>
      <c r="F34" s="461">
        <v>1460</v>
      </c>
      <c r="G34" s="402">
        <v>1800</v>
      </c>
      <c r="H34" s="58">
        <f t="shared" si="2"/>
        <v>0.81111111111111112</v>
      </c>
      <c r="I34" s="161">
        <f t="shared" si="3"/>
        <v>-340</v>
      </c>
      <c r="J34" s="171">
        <f t="shared" si="4"/>
        <v>0.63698630136986301</v>
      </c>
      <c r="K34" s="171">
        <f t="shared" si="5"/>
        <v>0.74388888888888893</v>
      </c>
      <c r="L34" s="170">
        <f t="shared" si="6"/>
        <v>-0.10690258751902593</v>
      </c>
    </row>
    <row r="35" spans="1:12" x14ac:dyDescent="0.4">
      <c r="A35" s="49" t="s">
        <v>132</v>
      </c>
      <c r="B35" s="405"/>
      <c r="C35" s="421"/>
      <c r="D35" s="177" t="e">
        <f t="shared" si="0"/>
        <v>#DIV/0!</v>
      </c>
      <c r="E35" s="162">
        <f t="shared" si="1"/>
        <v>0</v>
      </c>
      <c r="F35" s="421"/>
      <c r="G35" s="421"/>
      <c r="H35" s="44" t="e">
        <f t="shared" si="2"/>
        <v>#DIV/0!</v>
      </c>
      <c r="I35" s="162">
        <f t="shared" si="3"/>
        <v>0</v>
      </c>
      <c r="J35" s="177" t="e">
        <f t="shared" si="4"/>
        <v>#DIV/0!</v>
      </c>
      <c r="K35" s="177" t="e">
        <f t="shared" si="5"/>
        <v>#DIV/0!</v>
      </c>
      <c r="L35" s="182" t="e">
        <f t="shared" si="6"/>
        <v>#DIV/0!</v>
      </c>
    </row>
    <row r="36" spans="1:12" x14ac:dyDescent="0.4">
      <c r="A36" s="61" t="s">
        <v>88</v>
      </c>
      <c r="B36" s="408"/>
      <c r="C36" s="461"/>
      <c r="D36" s="171" t="e">
        <f t="shared" si="0"/>
        <v>#DIV/0!</v>
      </c>
      <c r="E36" s="161">
        <f t="shared" si="1"/>
        <v>0</v>
      </c>
      <c r="F36" s="461"/>
      <c r="G36" s="402"/>
      <c r="H36" s="58" t="e">
        <f t="shared" si="2"/>
        <v>#DIV/0!</v>
      </c>
      <c r="I36" s="161">
        <f t="shared" si="3"/>
        <v>0</v>
      </c>
      <c r="J36" s="171" t="e">
        <f t="shared" si="4"/>
        <v>#DIV/0!</v>
      </c>
      <c r="K36" s="171" t="e">
        <f t="shared" si="5"/>
        <v>#DIV/0!</v>
      </c>
      <c r="L36" s="170" t="e">
        <f t="shared" si="6"/>
        <v>#DIV/0!</v>
      </c>
    </row>
    <row r="37" spans="1:12" x14ac:dyDescent="0.4">
      <c r="A37" s="42" t="s">
        <v>131</v>
      </c>
      <c r="B37" s="399">
        <v>3660</v>
      </c>
      <c r="C37" s="460"/>
      <c r="D37" s="171" t="e">
        <f t="shared" si="0"/>
        <v>#DIV/0!</v>
      </c>
      <c r="E37" s="161">
        <f t="shared" si="1"/>
        <v>3660</v>
      </c>
      <c r="F37" s="460">
        <v>5825</v>
      </c>
      <c r="G37" s="399"/>
      <c r="H37" s="58" t="e">
        <f t="shared" si="2"/>
        <v>#DIV/0!</v>
      </c>
      <c r="I37" s="161">
        <f t="shared" si="3"/>
        <v>5825</v>
      </c>
      <c r="J37" s="171">
        <f t="shared" si="4"/>
        <v>0.62832618025751075</v>
      </c>
      <c r="K37" s="171" t="e">
        <f t="shared" si="5"/>
        <v>#DIV/0!</v>
      </c>
      <c r="L37" s="170" t="e">
        <f t="shared" si="6"/>
        <v>#DIV/0!</v>
      </c>
    </row>
    <row r="38" spans="1:12" x14ac:dyDescent="0.4">
      <c r="A38" s="160" t="s">
        <v>130</v>
      </c>
      <c r="B38" s="418">
        <f>SUM(B39:B40)</f>
        <v>725</v>
      </c>
      <c r="C38" s="418">
        <f>SUM(C39:C40)</f>
        <v>777</v>
      </c>
      <c r="D38" s="181">
        <f t="shared" ref="D38:D65" si="7">+B38/C38</f>
        <v>0.93307593307593306</v>
      </c>
      <c r="E38" s="166">
        <f t="shared" ref="E38:E65" si="8">+B38-C38</f>
        <v>-52</v>
      </c>
      <c r="F38" s="418">
        <f>SUM(F39:F40)</f>
        <v>1208</v>
      </c>
      <c r="G38" s="418">
        <f>SUM(G39:G40)</f>
        <v>1181</v>
      </c>
      <c r="H38" s="181">
        <f t="shared" ref="H38:H65" si="9">+F38/G38</f>
        <v>1.0228619813717188</v>
      </c>
      <c r="I38" s="166">
        <f t="shared" ref="I38:I65" si="10">+F38-G38</f>
        <v>27</v>
      </c>
      <c r="J38" s="181">
        <f t="shared" ref="J38:J65" si="11">+B38/F38</f>
        <v>0.60016556291390732</v>
      </c>
      <c r="K38" s="181">
        <f t="shared" ref="K38:K65" si="12">+C38/G38</f>
        <v>0.65791701947502113</v>
      </c>
      <c r="L38" s="180">
        <f t="shared" ref="L38:L65" si="13">+J38-K38</f>
        <v>-5.7751456561113801E-2</v>
      </c>
    </row>
    <row r="39" spans="1:12" x14ac:dyDescent="0.4">
      <c r="A39" s="48" t="s">
        <v>129</v>
      </c>
      <c r="B39" s="422">
        <v>541</v>
      </c>
      <c r="C39" s="422">
        <v>569</v>
      </c>
      <c r="D39" s="175">
        <f t="shared" si="7"/>
        <v>0.95079086115992972</v>
      </c>
      <c r="E39" s="176">
        <f t="shared" si="8"/>
        <v>-28</v>
      </c>
      <c r="F39" s="422">
        <v>857</v>
      </c>
      <c r="G39" s="422">
        <v>791</v>
      </c>
      <c r="H39" s="175">
        <f t="shared" si="9"/>
        <v>1.0834386852085967</v>
      </c>
      <c r="I39" s="176">
        <f t="shared" si="10"/>
        <v>66</v>
      </c>
      <c r="J39" s="175">
        <f t="shared" si="11"/>
        <v>0.63127187864644108</v>
      </c>
      <c r="K39" s="175">
        <f t="shared" si="12"/>
        <v>0.7193426042983565</v>
      </c>
      <c r="L39" s="174">
        <f t="shared" si="13"/>
        <v>-8.8070725651915427E-2</v>
      </c>
    </row>
    <row r="40" spans="1:12" x14ac:dyDescent="0.4">
      <c r="A40" s="49" t="s">
        <v>128</v>
      </c>
      <c r="B40" s="422">
        <v>184</v>
      </c>
      <c r="C40" s="422">
        <v>208</v>
      </c>
      <c r="D40" s="177">
        <f t="shared" si="7"/>
        <v>0.88461538461538458</v>
      </c>
      <c r="E40" s="162">
        <f t="shared" si="8"/>
        <v>-24</v>
      </c>
      <c r="F40" s="422">
        <v>351</v>
      </c>
      <c r="G40" s="422">
        <v>390</v>
      </c>
      <c r="H40" s="177">
        <f t="shared" si="9"/>
        <v>0.9</v>
      </c>
      <c r="I40" s="162">
        <f t="shared" si="10"/>
        <v>-39</v>
      </c>
      <c r="J40" s="177">
        <f t="shared" si="11"/>
        <v>0.5242165242165242</v>
      </c>
      <c r="K40" s="177">
        <f t="shared" si="12"/>
        <v>0.53333333333333333</v>
      </c>
      <c r="L40" s="182">
        <f t="shared" si="13"/>
        <v>-9.1168091168091214E-3</v>
      </c>
    </row>
    <row r="41" spans="1:12" s="80" customFormat="1" x14ac:dyDescent="0.4">
      <c r="A41" s="136" t="s">
        <v>87</v>
      </c>
      <c r="B41" s="415">
        <f>B42+B61</f>
        <v>82553</v>
      </c>
      <c r="C41" s="415">
        <f>C42+C61</f>
        <v>96712</v>
      </c>
      <c r="D41" s="168">
        <f t="shared" si="7"/>
        <v>0.85359624451981142</v>
      </c>
      <c r="E41" s="169">
        <f t="shared" si="8"/>
        <v>-14159</v>
      </c>
      <c r="F41" s="415">
        <f>F42+F61</f>
        <v>119615</v>
      </c>
      <c r="G41" s="415">
        <f>G42+G61</f>
        <v>117079</v>
      </c>
      <c r="H41" s="168">
        <f t="shared" si="9"/>
        <v>1.0216605881498817</v>
      </c>
      <c r="I41" s="169">
        <f t="shared" si="10"/>
        <v>2536</v>
      </c>
      <c r="J41" s="168">
        <f t="shared" si="11"/>
        <v>0.69015591690005429</v>
      </c>
      <c r="K41" s="168">
        <f t="shared" si="12"/>
        <v>0.8260405367316086</v>
      </c>
      <c r="L41" s="184">
        <f t="shared" si="13"/>
        <v>-0.13588461983155431</v>
      </c>
    </row>
    <row r="42" spans="1:12" s="80" customFormat="1" x14ac:dyDescent="0.4">
      <c r="A42" s="160" t="s">
        <v>127</v>
      </c>
      <c r="B42" s="388">
        <f>SUM(B43:B60)</f>
        <v>81709</v>
      </c>
      <c r="C42" s="388">
        <f>SUM(C43:C60)</f>
        <v>95979</v>
      </c>
      <c r="D42" s="168">
        <f t="shared" si="7"/>
        <v>0.85132164327613336</v>
      </c>
      <c r="E42" s="169">
        <f t="shared" si="8"/>
        <v>-14270</v>
      </c>
      <c r="F42" s="388">
        <f>SUM(F43:F60)</f>
        <v>118114</v>
      </c>
      <c r="G42" s="388">
        <f>SUM(G43:G60)</f>
        <v>115641</v>
      </c>
      <c r="H42" s="168">
        <f t="shared" si="9"/>
        <v>1.0213851488658867</v>
      </c>
      <c r="I42" s="169">
        <f t="shared" si="10"/>
        <v>2473</v>
      </c>
      <c r="J42" s="168">
        <f t="shared" si="11"/>
        <v>0.69178082191780821</v>
      </c>
      <c r="K42" s="168">
        <f t="shared" si="12"/>
        <v>0.82997379822035433</v>
      </c>
      <c r="L42" s="184">
        <f t="shared" si="13"/>
        <v>-0.13819297630254612</v>
      </c>
    </row>
    <row r="43" spans="1:12" x14ac:dyDescent="0.4">
      <c r="A43" s="49" t="s">
        <v>86</v>
      </c>
      <c r="B43" s="459">
        <f>'[2]9月(上旬～中旬)'!B42-'９月(上旬)'!B43</f>
        <v>38240</v>
      </c>
      <c r="C43" s="459">
        <f>'[2]9月(上旬～中旬)'!C42-'９月(上旬)'!C43</f>
        <v>40763</v>
      </c>
      <c r="D43" s="225">
        <f t="shared" si="7"/>
        <v>0.93810563501214339</v>
      </c>
      <c r="E43" s="161">
        <f t="shared" si="8"/>
        <v>-2523</v>
      </c>
      <c r="F43" s="459">
        <f>'[2]9月(上旬～中旬)'!F42-'９月(上旬)'!F43</f>
        <v>49501</v>
      </c>
      <c r="G43" s="459">
        <f>'[2]9月(上旬～中旬)'!G42-'９月(上旬)'!G43</f>
        <v>46084</v>
      </c>
      <c r="H43" s="171">
        <f t="shared" si="9"/>
        <v>1.0741472094436246</v>
      </c>
      <c r="I43" s="161">
        <f t="shared" si="10"/>
        <v>3417</v>
      </c>
      <c r="J43" s="171">
        <f t="shared" si="11"/>
        <v>0.77250964626977237</v>
      </c>
      <c r="K43" s="171">
        <f t="shared" si="12"/>
        <v>0.88453693255793764</v>
      </c>
      <c r="L43" s="170">
        <f t="shared" si="13"/>
        <v>-0.11202728628816527</v>
      </c>
    </row>
    <row r="44" spans="1:12" x14ac:dyDescent="0.4">
      <c r="A44" s="49" t="s">
        <v>126</v>
      </c>
      <c r="B44" s="456">
        <f>'[2]9月(上旬～中旬)'!B43-'９月(上旬)'!B44</f>
        <v>1471</v>
      </c>
      <c r="C44" s="456">
        <f>'[2]9月(上旬～中旬)'!C43-'９月(上旬)'!C44</f>
        <v>1432</v>
      </c>
      <c r="D44" s="177">
        <f t="shared" si="7"/>
        <v>1.0272346368715084</v>
      </c>
      <c r="E44" s="162">
        <f t="shared" si="8"/>
        <v>39</v>
      </c>
      <c r="F44" s="456">
        <f>'[2]9月(上旬～中旬)'!F43-'９月(上旬)'!F44</f>
        <v>2699</v>
      </c>
      <c r="G44" s="456">
        <f>'[2]9月(上旬～中旬)'!G43-'９月(上旬)'!G44</f>
        <v>2700</v>
      </c>
      <c r="H44" s="177">
        <f t="shared" si="9"/>
        <v>0.99962962962962965</v>
      </c>
      <c r="I44" s="162">
        <f t="shared" si="10"/>
        <v>-1</v>
      </c>
      <c r="J44" s="177">
        <f t="shared" si="11"/>
        <v>0.54501667284179323</v>
      </c>
      <c r="K44" s="177">
        <f t="shared" si="12"/>
        <v>0.53037037037037038</v>
      </c>
      <c r="L44" s="182">
        <f t="shared" si="13"/>
        <v>1.4646302471422845E-2</v>
      </c>
    </row>
    <row r="45" spans="1:12" x14ac:dyDescent="0.4">
      <c r="A45" s="49" t="s">
        <v>125</v>
      </c>
      <c r="B45" s="456">
        <f>'[2]9月(上旬～中旬)'!B44-'９月(上旬)'!B45</f>
        <v>4136</v>
      </c>
      <c r="C45" s="456">
        <f>'[2]9月(上旬～中旬)'!C44-'９月(上旬)'!C45</f>
        <v>4955</v>
      </c>
      <c r="D45" s="177">
        <f t="shared" si="7"/>
        <v>0.83471241170534816</v>
      </c>
      <c r="E45" s="162">
        <f t="shared" si="8"/>
        <v>-819</v>
      </c>
      <c r="F45" s="456">
        <f>'[2]9月(上旬～中旬)'!F44-'９月(上旬)'!F45</f>
        <v>5140</v>
      </c>
      <c r="G45" s="456">
        <f>'[2]9月(上旬～中旬)'!G44-'９月(上旬)'!G45</f>
        <v>5139</v>
      </c>
      <c r="H45" s="317">
        <f t="shared" si="9"/>
        <v>1.0001945903872349</v>
      </c>
      <c r="I45" s="162">
        <f t="shared" si="10"/>
        <v>1</v>
      </c>
      <c r="J45" s="177">
        <f t="shared" si="11"/>
        <v>0.80466926070038913</v>
      </c>
      <c r="K45" s="177">
        <f t="shared" si="12"/>
        <v>0.96419536874878387</v>
      </c>
      <c r="L45" s="182">
        <f t="shared" si="13"/>
        <v>-0.15952610804839473</v>
      </c>
    </row>
    <row r="46" spans="1:12" x14ac:dyDescent="0.4">
      <c r="A46" s="61" t="s">
        <v>124</v>
      </c>
      <c r="B46" s="456">
        <f>'[2]9月(上旬～中旬)'!B45-'９月(上旬)'!B46</f>
        <v>7995</v>
      </c>
      <c r="C46" s="456">
        <f>'[2]9月(上旬～中旬)'!C45-'９月(上旬)'!C46</f>
        <v>9129</v>
      </c>
      <c r="D46" s="316">
        <f t="shared" si="7"/>
        <v>0.87578047978968121</v>
      </c>
      <c r="E46" s="187">
        <f t="shared" si="8"/>
        <v>-1134</v>
      </c>
      <c r="F46" s="456">
        <f>'[2]9月(上旬～中旬)'!F45-'９月(上旬)'!F46</f>
        <v>11280</v>
      </c>
      <c r="G46" s="456">
        <f>'[2]9月(上旬～中旬)'!G45-'９月(上旬)'!G46</f>
        <v>10417</v>
      </c>
      <c r="H46" s="317">
        <f t="shared" si="9"/>
        <v>1.0828453489488337</v>
      </c>
      <c r="I46" s="162">
        <f t="shared" si="10"/>
        <v>863</v>
      </c>
      <c r="J46" s="177">
        <f t="shared" si="11"/>
        <v>0.70877659574468088</v>
      </c>
      <c r="K46" s="177">
        <f t="shared" si="12"/>
        <v>0.87635595660938848</v>
      </c>
      <c r="L46" s="182">
        <f t="shared" si="13"/>
        <v>-0.16757936086470759</v>
      </c>
    </row>
    <row r="47" spans="1:12" x14ac:dyDescent="0.4">
      <c r="A47" s="61" t="s">
        <v>123</v>
      </c>
      <c r="B47" s="456">
        <f>'[2]9月(上旬～中旬)'!B46-'９月(上旬)'!B47</f>
        <v>5126</v>
      </c>
      <c r="C47" s="456">
        <f>'[2]9月(上旬～中旬)'!C46-'９月(上旬)'!C47</f>
        <v>6132</v>
      </c>
      <c r="D47" s="316">
        <f t="shared" si="7"/>
        <v>0.83594259621656886</v>
      </c>
      <c r="E47" s="187">
        <f t="shared" si="8"/>
        <v>-1006</v>
      </c>
      <c r="F47" s="456">
        <f>'[2]9月(上旬～中旬)'!F46-'９月(上旬)'!F47</f>
        <v>7060</v>
      </c>
      <c r="G47" s="456">
        <f>'[2]9月(上旬～中旬)'!G46-'９月(上旬)'!G47</f>
        <v>7060</v>
      </c>
      <c r="H47" s="317">
        <f t="shared" si="9"/>
        <v>1</v>
      </c>
      <c r="I47" s="162">
        <f t="shared" si="10"/>
        <v>0</v>
      </c>
      <c r="J47" s="177">
        <f t="shared" si="11"/>
        <v>0.72606232294617568</v>
      </c>
      <c r="K47" s="177">
        <f t="shared" si="12"/>
        <v>0.86855524079320112</v>
      </c>
      <c r="L47" s="182">
        <f t="shared" si="13"/>
        <v>-0.14249291784702545</v>
      </c>
    </row>
    <row r="48" spans="1:12" x14ac:dyDescent="0.4">
      <c r="A48" s="49" t="s">
        <v>84</v>
      </c>
      <c r="B48" s="456">
        <f>'[2]9月(上旬～中旬)'!B47-'９月(上旬)'!B48</f>
        <v>10786</v>
      </c>
      <c r="C48" s="456">
        <f>'[2]9月(上旬～中旬)'!C47-'９月(上旬)'!C48</f>
        <v>13324</v>
      </c>
      <c r="D48" s="316">
        <f t="shared" si="7"/>
        <v>0.80951666166316416</v>
      </c>
      <c r="E48" s="187">
        <f t="shared" si="8"/>
        <v>-2538</v>
      </c>
      <c r="F48" s="456">
        <f>'[2]9月(上旬～中旬)'!F47-'９月(上旬)'!F48</f>
        <v>18602</v>
      </c>
      <c r="G48" s="456">
        <f>'[2]9月(上旬～中旬)'!G47-'９月(上旬)'!G48</f>
        <v>16261</v>
      </c>
      <c r="H48" s="317">
        <f t="shared" si="9"/>
        <v>1.1439640858495788</v>
      </c>
      <c r="I48" s="162">
        <f t="shared" si="10"/>
        <v>2341</v>
      </c>
      <c r="J48" s="177">
        <f t="shared" si="11"/>
        <v>0.57983012579292548</v>
      </c>
      <c r="K48" s="177">
        <f t="shared" si="12"/>
        <v>0.81938380173421066</v>
      </c>
      <c r="L48" s="182">
        <f t="shared" si="13"/>
        <v>-0.23955367594128518</v>
      </c>
    </row>
    <row r="49" spans="1:12" x14ac:dyDescent="0.4">
      <c r="A49" s="49" t="s">
        <v>85</v>
      </c>
      <c r="B49" s="456">
        <f>'[2]9月(上旬～中旬)'!B48-'９月(上旬)'!B49</f>
        <v>4776</v>
      </c>
      <c r="C49" s="456">
        <f>'[2]9月(上旬～中旬)'!C48-'９月(上旬)'!C49</f>
        <v>6459</v>
      </c>
      <c r="D49" s="316">
        <f t="shared" si="7"/>
        <v>0.73943334881560618</v>
      </c>
      <c r="E49" s="161">
        <f t="shared" si="8"/>
        <v>-1683</v>
      </c>
      <c r="F49" s="456">
        <f>'[2]9月(上旬～中旬)'!F48-'９月(上旬)'!F49</f>
        <v>8460</v>
      </c>
      <c r="G49" s="456">
        <f>'[2]9月(上旬～中旬)'!G48-'９月(上旬)'!G49</f>
        <v>7542</v>
      </c>
      <c r="H49" s="317">
        <f t="shared" si="9"/>
        <v>1.1217183770883055</v>
      </c>
      <c r="I49" s="162">
        <f t="shared" si="10"/>
        <v>918</v>
      </c>
      <c r="J49" s="177">
        <f t="shared" si="11"/>
        <v>0.56453900709219862</v>
      </c>
      <c r="K49" s="177">
        <f t="shared" si="12"/>
        <v>0.85640413683373107</v>
      </c>
      <c r="L49" s="182">
        <f t="shared" si="13"/>
        <v>-0.29186512974153245</v>
      </c>
    </row>
    <row r="50" spans="1:12" x14ac:dyDescent="0.4">
      <c r="A50" s="49" t="s">
        <v>83</v>
      </c>
      <c r="B50" s="456">
        <f>'[2]9月(上旬～中旬)'!B49-'９月(上旬)'!B50</f>
        <v>1638</v>
      </c>
      <c r="C50" s="456">
        <f>'[2]9月(上旬～中旬)'!C49-'９月(上旬)'!C50</f>
        <v>2182</v>
      </c>
      <c r="D50" s="316">
        <f t="shared" si="7"/>
        <v>0.75068744271310728</v>
      </c>
      <c r="E50" s="161">
        <f t="shared" si="8"/>
        <v>-544</v>
      </c>
      <c r="F50" s="456">
        <f>'[2]9月(上旬～中旬)'!F49-'９月(上旬)'!F50</f>
        <v>2699</v>
      </c>
      <c r="G50" s="456">
        <f>'[2]9月(上旬～中旬)'!G49-'９月(上旬)'!G50</f>
        <v>2700</v>
      </c>
      <c r="H50" s="315">
        <f t="shared" si="9"/>
        <v>0.99962962962962965</v>
      </c>
      <c r="I50" s="162">
        <f t="shared" si="10"/>
        <v>-1</v>
      </c>
      <c r="J50" s="177">
        <f t="shared" si="11"/>
        <v>0.60689144127454608</v>
      </c>
      <c r="K50" s="177">
        <f t="shared" si="12"/>
        <v>0.80814814814814817</v>
      </c>
      <c r="L50" s="182">
        <f t="shared" si="13"/>
        <v>-0.20125670687360209</v>
      </c>
    </row>
    <row r="51" spans="1:12" x14ac:dyDescent="0.4">
      <c r="A51" s="49" t="s">
        <v>122</v>
      </c>
      <c r="B51" s="456">
        <f>'[2]9月(上旬～中旬)'!B50-'９月(上旬)'!B51</f>
        <v>0</v>
      </c>
      <c r="C51" s="456">
        <f>'[2]9月(上旬～中旬)'!C50-'９月(上旬)'!C51</f>
        <v>0</v>
      </c>
      <c r="D51" s="316" t="e">
        <f t="shared" si="7"/>
        <v>#DIV/0!</v>
      </c>
      <c r="E51" s="161">
        <f t="shared" si="8"/>
        <v>0</v>
      </c>
      <c r="F51" s="456">
        <f>'[2]9月(上旬～中旬)'!F50-'９月(上旬)'!F51</f>
        <v>0</v>
      </c>
      <c r="G51" s="456">
        <f>'[2]9月(上旬～中旬)'!G50-'９月(上旬)'!G51</f>
        <v>0</v>
      </c>
      <c r="H51" s="318" t="e">
        <f t="shared" si="9"/>
        <v>#DIV/0!</v>
      </c>
      <c r="I51" s="162">
        <f t="shared" si="10"/>
        <v>0</v>
      </c>
      <c r="J51" s="177" t="e">
        <f t="shared" si="11"/>
        <v>#DIV/0!</v>
      </c>
      <c r="K51" s="177" t="e">
        <f t="shared" si="12"/>
        <v>#DIV/0!</v>
      </c>
      <c r="L51" s="182" t="e">
        <f t="shared" si="13"/>
        <v>#DIV/0!</v>
      </c>
    </row>
    <row r="52" spans="1:12" x14ac:dyDescent="0.4">
      <c r="A52" s="49" t="s">
        <v>121</v>
      </c>
      <c r="B52" s="456">
        <f>'[2]9月(上旬～中旬)'!B51-'９月(上旬)'!B52</f>
        <v>857</v>
      </c>
      <c r="C52" s="456">
        <f>'[2]9月(上旬～中旬)'!C51-'９月(上旬)'!C52</f>
        <v>950</v>
      </c>
      <c r="D52" s="316">
        <f t="shared" si="7"/>
        <v>0.90210526315789474</v>
      </c>
      <c r="E52" s="161">
        <f t="shared" si="8"/>
        <v>-93</v>
      </c>
      <c r="F52" s="456">
        <f>'[2]9月(上旬～中旬)'!F51-'９月(上旬)'!F52</f>
        <v>1200</v>
      </c>
      <c r="G52" s="456">
        <f>'[2]9月(上旬～中旬)'!G51-'９月(上旬)'!G52</f>
        <v>1200</v>
      </c>
      <c r="H52" s="315">
        <f t="shared" si="9"/>
        <v>1</v>
      </c>
      <c r="I52" s="162">
        <f t="shared" si="10"/>
        <v>0</v>
      </c>
      <c r="J52" s="177">
        <f t="shared" si="11"/>
        <v>0.71416666666666662</v>
      </c>
      <c r="K52" s="177">
        <f t="shared" si="12"/>
        <v>0.79166666666666663</v>
      </c>
      <c r="L52" s="182">
        <f t="shared" si="13"/>
        <v>-7.7500000000000013E-2</v>
      </c>
    </row>
    <row r="53" spans="1:12" x14ac:dyDescent="0.4">
      <c r="A53" s="49" t="s">
        <v>82</v>
      </c>
      <c r="B53" s="456">
        <f>'[2]9月(上旬～中旬)'!B52-'９月(上旬)'!B53</f>
        <v>1292</v>
      </c>
      <c r="C53" s="456">
        <f>'[2]9月(上旬～中旬)'!C52-'９月(上旬)'!C53</f>
        <v>3087</v>
      </c>
      <c r="D53" s="316">
        <f t="shared" si="7"/>
        <v>0.41852931648850017</v>
      </c>
      <c r="E53" s="161">
        <f t="shared" si="8"/>
        <v>-1795</v>
      </c>
      <c r="F53" s="456">
        <f>'[2]9月(上旬～中旬)'!F52-'９月(上旬)'!F53</f>
        <v>1660</v>
      </c>
      <c r="G53" s="456">
        <f>'[2]9月(上旬～中旬)'!G52-'９月(上旬)'!G53</f>
        <v>5400</v>
      </c>
      <c r="H53" s="317">
        <f t="shared" si="9"/>
        <v>0.30740740740740741</v>
      </c>
      <c r="I53" s="162">
        <f t="shared" si="10"/>
        <v>-3740</v>
      </c>
      <c r="J53" s="177">
        <f t="shared" si="11"/>
        <v>0.77831325301204823</v>
      </c>
      <c r="K53" s="177">
        <f t="shared" si="12"/>
        <v>0.57166666666666666</v>
      </c>
      <c r="L53" s="182">
        <f t="shared" si="13"/>
        <v>0.20664658634538158</v>
      </c>
    </row>
    <row r="54" spans="1:12" x14ac:dyDescent="0.4">
      <c r="A54" s="61" t="s">
        <v>80</v>
      </c>
      <c r="B54" s="456">
        <f>'[2]9月(上旬～中旬)'!B53-'９月(上旬)'!B54</f>
        <v>755</v>
      </c>
      <c r="C54" s="456">
        <f>'[2]9月(上旬～中旬)'!C53-'９月(上旬)'!C54</f>
        <v>930</v>
      </c>
      <c r="D54" s="316">
        <f t="shared" si="7"/>
        <v>0.81182795698924726</v>
      </c>
      <c r="E54" s="161">
        <f t="shared" si="8"/>
        <v>-175</v>
      </c>
      <c r="F54" s="456">
        <f>'[2]9月(上旬～中旬)'!F53-'９月(上旬)'!F54</f>
        <v>1200</v>
      </c>
      <c r="G54" s="456">
        <f>'[2]9月(上旬～中旬)'!G53-'９月(上旬)'!G54</f>
        <v>1211</v>
      </c>
      <c r="H54" s="317">
        <f t="shared" si="9"/>
        <v>0.990916597853014</v>
      </c>
      <c r="I54" s="162">
        <f t="shared" si="10"/>
        <v>-11</v>
      </c>
      <c r="J54" s="177">
        <f t="shared" si="11"/>
        <v>0.62916666666666665</v>
      </c>
      <c r="K54" s="171">
        <f t="shared" si="12"/>
        <v>0.76796036333608586</v>
      </c>
      <c r="L54" s="170">
        <f t="shared" si="13"/>
        <v>-0.13879369666941921</v>
      </c>
    </row>
    <row r="55" spans="1:12" x14ac:dyDescent="0.4">
      <c r="A55" s="49" t="s">
        <v>81</v>
      </c>
      <c r="B55" s="456">
        <f>'[2]9月(上旬～中旬)'!B54-'９月(上旬)'!B55</f>
        <v>1539</v>
      </c>
      <c r="C55" s="456">
        <f>'[2]9月(上旬～中旬)'!C54-'９月(上旬)'!C55</f>
        <v>1831</v>
      </c>
      <c r="D55" s="316">
        <f t="shared" si="7"/>
        <v>0.84052430365920261</v>
      </c>
      <c r="E55" s="162">
        <f t="shared" si="8"/>
        <v>-292</v>
      </c>
      <c r="F55" s="456">
        <f>'[2]9月(上旬～中旬)'!F54-'９月(上旬)'!F55</f>
        <v>2698</v>
      </c>
      <c r="G55" s="456">
        <f>'[2]9月(上旬～中旬)'!G54-'９月(上旬)'!G55</f>
        <v>2700</v>
      </c>
      <c r="H55" s="315">
        <f t="shared" si="9"/>
        <v>0.99925925925925929</v>
      </c>
      <c r="I55" s="162">
        <f t="shared" si="10"/>
        <v>-2</v>
      </c>
      <c r="J55" s="177">
        <f t="shared" si="11"/>
        <v>0.57042253521126762</v>
      </c>
      <c r="K55" s="177">
        <f t="shared" si="12"/>
        <v>0.67814814814814817</v>
      </c>
      <c r="L55" s="182">
        <f t="shared" si="13"/>
        <v>-0.10772561293688054</v>
      </c>
    </row>
    <row r="56" spans="1:12" x14ac:dyDescent="0.4">
      <c r="A56" s="49" t="s">
        <v>77</v>
      </c>
      <c r="B56" s="456">
        <f>'[2]9月(上旬～中旬)'!B55-'９月(上旬)'!B56</f>
        <v>1933</v>
      </c>
      <c r="C56" s="456">
        <f>'[2]9月(上旬～中旬)'!C55-'９月(上旬)'!C56</f>
        <v>2368</v>
      </c>
      <c r="D56" s="316">
        <f t="shared" si="7"/>
        <v>0.81630067567567566</v>
      </c>
      <c r="E56" s="162">
        <f t="shared" si="8"/>
        <v>-435</v>
      </c>
      <c r="F56" s="456">
        <f>'[2]9月(上旬～中旬)'!F55-'９月(上旬)'!F56</f>
        <v>3525</v>
      </c>
      <c r="G56" s="456">
        <f>'[2]9月(上旬～中旬)'!G55-'９月(上旬)'!G56</f>
        <v>3650</v>
      </c>
      <c r="H56" s="315">
        <f t="shared" si="9"/>
        <v>0.96575342465753422</v>
      </c>
      <c r="I56" s="162">
        <f t="shared" si="10"/>
        <v>-125</v>
      </c>
      <c r="J56" s="177">
        <f t="shared" si="11"/>
        <v>0.54836879432624108</v>
      </c>
      <c r="K56" s="177">
        <f t="shared" si="12"/>
        <v>0.64876712328767128</v>
      </c>
      <c r="L56" s="182">
        <f t="shared" si="13"/>
        <v>-0.10039832896143019</v>
      </c>
    </row>
    <row r="57" spans="1:12" x14ac:dyDescent="0.4">
      <c r="A57" s="49" t="s">
        <v>79</v>
      </c>
      <c r="B57" s="456">
        <f>'[2]9月(上旬～中旬)'!B56-'９月(上旬)'!B57</f>
        <v>510</v>
      </c>
      <c r="C57" s="456">
        <f>'[2]9月(上旬～中旬)'!C56-'９月(上旬)'!C57</f>
        <v>754</v>
      </c>
      <c r="D57" s="175">
        <f t="shared" si="7"/>
        <v>0.67639257294429711</v>
      </c>
      <c r="E57" s="162">
        <f t="shared" si="8"/>
        <v>-244</v>
      </c>
      <c r="F57" s="456">
        <f>'[2]9月(上旬～中旬)'!F56-'９月(上旬)'!F57</f>
        <v>1200</v>
      </c>
      <c r="G57" s="456">
        <f>'[2]9月(上旬～中旬)'!G56-'９月(上旬)'!G57</f>
        <v>1195</v>
      </c>
      <c r="H57" s="177">
        <f t="shared" si="9"/>
        <v>1.00418410041841</v>
      </c>
      <c r="I57" s="162">
        <f t="shared" si="10"/>
        <v>5</v>
      </c>
      <c r="J57" s="177">
        <f t="shared" si="11"/>
        <v>0.42499999999999999</v>
      </c>
      <c r="K57" s="177">
        <f t="shared" si="12"/>
        <v>0.63096234309623433</v>
      </c>
      <c r="L57" s="182">
        <f t="shared" si="13"/>
        <v>-0.20596234309623435</v>
      </c>
    </row>
    <row r="58" spans="1:12" x14ac:dyDescent="0.4">
      <c r="A58" s="49" t="s">
        <v>78</v>
      </c>
      <c r="B58" s="456">
        <f>'[2]9月(上旬～中旬)'!B57-'９月(上旬)'!B58</f>
        <v>655</v>
      </c>
      <c r="C58" s="456">
        <f>'[2]9月(上旬～中旬)'!C57-'９月(上旬)'!C58</f>
        <v>824</v>
      </c>
      <c r="D58" s="175">
        <f t="shared" si="7"/>
        <v>0.79490291262135926</v>
      </c>
      <c r="E58" s="162">
        <f t="shared" si="8"/>
        <v>-169</v>
      </c>
      <c r="F58" s="456">
        <f>'[2]9月(上旬～中旬)'!F57-'９月(上旬)'!F58</f>
        <v>1190</v>
      </c>
      <c r="G58" s="456">
        <f>'[2]9月(上旬～中旬)'!G57-'９月(上旬)'!G58</f>
        <v>1185</v>
      </c>
      <c r="H58" s="177">
        <f t="shared" si="9"/>
        <v>1.0042194092827004</v>
      </c>
      <c r="I58" s="162">
        <f t="shared" si="10"/>
        <v>5</v>
      </c>
      <c r="J58" s="177">
        <f t="shared" si="11"/>
        <v>0.55042016806722693</v>
      </c>
      <c r="K58" s="177">
        <f t="shared" si="12"/>
        <v>0.6953586497890295</v>
      </c>
      <c r="L58" s="182">
        <f t="shared" si="13"/>
        <v>-0.14493848172180257</v>
      </c>
    </row>
    <row r="59" spans="1:12" x14ac:dyDescent="0.4">
      <c r="A59" s="55" t="s">
        <v>120</v>
      </c>
      <c r="B59" s="455">
        <f>'[2]9月(上旬～中旬)'!B58-'９月(上旬)'!B59</f>
        <v>0</v>
      </c>
      <c r="C59" s="456">
        <f>'[2]9月(上旬～中旬)'!C58-'９月(上旬)'!C59</f>
        <v>859</v>
      </c>
      <c r="D59" s="179">
        <f t="shared" si="7"/>
        <v>0</v>
      </c>
      <c r="E59" s="161">
        <f t="shared" si="8"/>
        <v>-859</v>
      </c>
      <c r="F59" s="455">
        <f>'[2]9月(上旬～中旬)'!F58-'９月(上旬)'!F59</f>
        <v>0</v>
      </c>
      <c r="G59" s="456">
        <f>'[2]9月(上旬～中旬)'!G58-'９月(上旬)'!G59</f>
        <v>1197</v>
      </c>
      <c r="H59" s="171">
        <f t="shared" si="9"/>
        <v>0</v>
      </c>
      <c r="I59" s="161">
        <f t="shared" si="10"/>
        <v>-1197</v>
      </c>
      <c r="J59" s="171" t="e">
        <f t="shared" si="11"/>
        <v>#DIV/0!</v>
      </c>
      <c r="K59" s="171">
        <f t="shared" si="12"/>
        <v>0.71762740183792817</v>
      </c>
      <c r="L59" s="170" t="e">
        <f t="shared" si="13"/>
        <v>#DIV/0!</v>
      </c>
    </row>
    <row r="60" spans="1:12" x14ac:dyDescent="0.4">
      <c r="A60" s="42" t="s">
        <v>119</v>
      </c>
      <c r="B60" s="454">
        <f>'[2]9月(上旬～中旬)'!B59-'９月(上旬)'!B60</f>
        <v>0</v>
      </c>
      <c r="C60" s="456">
        <f>'[2]9月(上旬～中旬)'!C59-'９月(上旬)'!C60</f>
        <v>0</v>
      </c>
      <c r="D60" s="194" t="e">
        <f t="shared" si="7"/>
        <v>#DIV/0!</v>
      </c>
      <c r="E60" s="137">
        <f t="shared" si="8"/>
        <v>0</v>
      </c>
      <c r="F60" s="454">
        <f>'[2]9月(上旬～中旬)'!F59-'９月(上旬)'!F60</f>
        <v>0</v>
      </c>
      <c r="G60" s="456">
        <f>'[2]9月(上旬～中旬)'!G59-'９月(上旬)'!G60</f>
        <v>0</v>
      </c>
      <c r="H60" s="194" t="e">
        <f t="shared" si="9"/>
        <v>#DIV/0!</v>
      </c>
      <c r="I60" s="137">
        <f t="shared" si="10"/>
        <v>0</v>
      </c>
      <c r="J60" s="194" t="e">
        <f t="shared" si="11"/>
        <v>#DIV/0!</v>
      </c>
      <c r="K60" s="194" t="e">
        <f t="shared" si="12"/>
        <v>#DIV/0!</v>
      </c>
      <c r="L60" s="193" t="e">
        <f t="shared" si="13"/>
        <v>#DIV/0!</v>
      </c>
    </row>
    <row r="61" spans="1:12" x14ac:dyDescent="0.4">
      <c r="A61" s="160" t="s">
        <v>118</v>
      </c>
      <c r="B61" s="397">
        <f>SUM(B62:B65)</f>
        <v>844</v>
      </c>
      <c r="C61" s="397">
        <f>SUM(C62:C65)</f>
        <v>733</v>
      </c>
      <c r="D61" s="181">
        <f t="shared" si="7"/>
        <v>1.1514324693042293</v>
      </c>
      <c r="E61" s="166">
        <f t="shared" si="8"/>
        <v>111</v>
      </c>
      <c r="F61" s="397">
        <f>SUM(F62:F65)</f>
        <v>1501</v>
      </c>
      <c r="G61" s="397">
        <f>SUM(G62:G65)</f>
        <v>1438</v>
      </c>
      <c r="H61" s="181">
        <f t="shared" si="9"/>
        <v>1.0438108484005564</v>
      </c>
      <c r="I61" s="166">
        <f t="shared" si="10"/>
        <v>63</v>
      </c>
      <c r="J61" s="181">
        <f t="shared" si="11"/>
        <v>0.5622918054630246</v>
      </c>
      <c r="K61" s="181">
        <f t="shared" si="12"/>
        <v>0.50973574408901257</v>
      </c>
      <c r="L61" s="180">
        <f t="shared" si="13"/>
        <v>5.2556061374012031E-2</v>
      </c>
    </row>
    <row r="62" spans="1:12" x14ac:dyDescent="0.4">
      <c r="A62" s="55" t="s">
        <v>76</v>
      </c>
      <c r="B62" s="402">
        <v>176</v>
      </c>
      <c r="C62" s="402">
        <v>195</v>
      </c>
      <c r="D62" s="179">
        <f t="shared" si="7"/>
        <v>0.90256410256410258</v>
      </c>
      <c r="E62" s="178">
        <f t="shared" si="8"/>
        <v>-19</v>
      </c>
      <c r="F62" s="402">
        <v>301</v>
      </c>
      <c r="G62" s="402">
        <v>299</v>
      </c>
      <c r="H62" s="179">
        <f t="shared" si="9"/>
        <v>1.0066889632107023</v>
      </c>
      <c r="I62" s="178">
        <f t="shared" si="10"/>
        <v>2</v>
      </c>
      <c r="J62" s="179">
        <f t="shared" si="11"/>
        <v>0.58471760797342198</v>
      </c>
      <c r="K62" s="179">
        <f t="shared" si="12"/>
        <v>0.65217391304347827</v>
      </c>
      <c r="L62" s="233">
        <f t="shared" si="13"/>
        <v>-6.7456305070056288E-2</v>
      </c>
    </row>
    <row r="63" spans="1:12" x14ac:dyDescent="0.4">
      <c r="A63" s="49" t="s">
        <v>117</v>
      </c>
      <c r="B63" s="405">
        <v>201</v>
      </c>
      <c r="C63" s="405">
        <v>156</v>
      </c>
      <c r="D63" s="177">
        <f t="shared" si="7"/>
        <v>1.2884615384615385</v>
      </c>
      <c r="E63" s="162">
        <f t="shared" si="8"/>
        <v>45</v>
      </c>
      <c r="F63" s="405">
        <v>298</v>
      </c>
      <c r="G63" s="405">
        <v>299</v>
      </c>
      <c r="H63" s="177">
        <f t="shared" si="9"/>
        <v>0.99665551839464883</v>
      </c>
      <c r="I63" s="162">
        <f t="shared" si="10"/>
        <v>-1</v>
      </c>
      <c r="J63" s="177">
        <f t="shared" si="11"/>
        <v>0.67449664429530198</v>
      </c>
      <c r="K63" s="177">
        <f t="shared" si="12"/>
        <v>0.52173913043478259</v>
      </c>
      <c r="L63" s="182">
        <f t="shared" si="13"/>
        <v>0.15275751386051939</v>
      </c>
    </row>
    <row r="64" spans="1:12" x14ac:dyDescent="0.4">
      <c r="A64" s="48" t="s">
        <v>116</v>
      </c>
      <c r="B64" s="402">
        <v>143</v>
      </c>
      <c r="C64" s="402">
        <v>153</v>
      </c>
      <c r="D64" s="177">
        <f t="shared" si="7"/>
        <v>0.934640522875817</v>
      </c>
      <c r="E64" s="162">
        <f t="shared" si="8"/>
        <v>-10</v>
      </c>
      <c r="F64" s="405">
        <v>300</v>
      </c>
      <c r="G64" s="405">
        <v>297</v>
      </c>
      <c r="H64" s="177">
        <f t="shared" si="9"/>
        <v>1.0101010101010102</v>
      </c>
      <c r="I64" s="162">
        <f t="shared" si="10"/>
        <v>3</v>
      </c>
      <c r="J64" s="177">
        <f t="shared" si="11"/>
        <v>0.47666666666666668</v>
      </c>
      <c r="K64" s="177">
        <f t="shared" si="12"/>
        <v>0.51515151515151514</v>
      </c>
      <c r="L64" s="182">
        <f t="shared" si="13"/>
        <v>-3.8484848484848455E-2</v>
      </c>
    </row>
    <row r="65" spans="1:12" x14ac:dyDescent="0.4">
      <c r="A65" s="42" t="s">
        <v>115</v>
      </c>
      <c r="B65" s="399">
        <v>324</v>
      </c>
      <c r="C65" s="399">
        <v>229</v>
      </c>
      <c r="D65" s="194">
        <f t="shared" si="7"/>
        <v>1.4148471615720524</v>
      </c>
      <c r="E65" s="137">
        <f t="shared" si="8"/>
        <v>95</v>
      </c>
      <c r="F65" s="399">
        <v>602</v>
      </c>
      <c r="G65" s="399">
        <v>543</v>
      </c>
      <c r="H65" s="194">
        <f t="shared" si="9"/>
        <v>1.1086556169429098</v>
      </c>
      <c r="I65" s="137">
        <f t="shared" si="10"/>
        <v>59</v>
      </c>
      <c r="J65" s="194">
        <f t="shared" si="11"/>
        <v>0.53820598006644516</v>
      </c>
      <c r="K65" s="194">
        <f t="shared" si="12"/>
        <v>0.42173112338858193</v>
      </c>
      <c r="L65" s="193">
        <f t="shared" si="13"/>
        <v>0.11647485667786323</v>
      </c>
    </row>
    <row r="66" spans="1:12" x14ac:dyDescent="0.4">
      <c r="A66" s="136" t="s">
        <v>98</v>
      </c>
      <c r="B66" s="453"/>
      <c r="C66" s="453"/>
      <c r="D66" s="308"/>
      <c r="E66" s="309"/>
      <c r="F66" s="453"/>
      <c r="G66" s="453"/>
      <c r="H66" s="308"/>
      <c r="I66" s="309"/>
      <c r="J66" s="308"/>
      <c r="K66" s="308"/>
      <c r="L66" s="307"/>
    </row>
    <row r="67" spans="1:12" x14ac:dyDescent="0.4">
      <c r="A67" s="214" t="s">
        <v>114</v>
      </c>
      <c r="B67" s="445"/>
      <c r="C67" s="444"/>
      <c r="D67" s="285"/>
      <c r="E67" s="284"/>
      <c r="F67" s="445"/>
      <c r="G67" s="444"/>
      <c r="H67" s="285"/>
      <c r="I67" s="284"/>
      <c r="J67" s="283"/>
      <c r="K67" s="283"/>
      <c r="L67" s="282"/>
    </row>
    <row r="68" spans="1:12" x14ac:dyDescent="0.4">
      <c r="A68" s="55" t="s">
        <v>159</v>
      </c>
      <c r="B68" s="452"/>
      <c r="C68" s="451"/>
      <c r="D68" s="304"/>
      <c r="E68" s="303"/>
      <c r="F68" s="452"/>
      <c r="G68" s="451"/>
      <c r="H68" s="304"/>
      <c r="I68" s="303"/>
      <c r="J68" s="302"/>
      <c r="K68" s="302"/>
      <c r="L68" s="301"/>
    </row>
    <row r="69" spans="1:12" x14ac:dyDescent="0.4">
      <c r="A69" s="61" t="s">
        <v>97</v>
      </c>
      <c r="B69" s="450"/>
      <c r="C69" s="449"/>
      <c r="D69" s="298"/>
      <c r="E69" s="297"/>
      <c r="F69" s="450"/>
      <c r="G69" s="449"/>
      <c r="H69" s="298"/>
      <c r="I69" s="297"/>
      <c r="J69" s="296"/>
      <c r="K69" s="296"/>
      <c r="L69" s="295"/>
    </row>
    <row r="70" spans="1:12" x14ac:dyDescent="0.4">
      <c r="A70" s="61" t="s">
        <v>112</v>
      </c>
      <c r="B70" s="450"/>
      <c r="C70" s="449"/>
      <c r="D70" s="298"/>
      <c r="E70" s="297"/>
      <c r="F70" s="450"/>
      <c r="G70" s="449"/>
      <c r="H70" s="298"/>
      <c r="I70" s="297"/>
      <c r="J70" s="296"/>
      <c r="K70" s="296"/>
      <c r="L70" s="295"/>
    </row>
    <row r="71" spans="1:12" x14ac:dyDescent="0.4">
      <c r="A71" s="42" t="s">
        <v>96</v>
      </c>
      <c r="B71" s="448"/>
      <c r="C71" s="447"/>
      <c r="D71" s="298"/>
      <c r="E71" s="297"/>
      <c r="F71" s="448"/>
      <c r="G71" s="447"/>
      <c r="H71" s="298"/>
      <c r="I71" s="297">
        <f>+F71-G71</f>
        <v>0</v>
      </c>
      <c r="J71" s="296"/>
      <c r="K71" s="296"/>
      <c r="L71" s="295"/>
    </row>
    <row r="72" spans="1:12" x14ac:dyDescent="0.4">
      <c r="A72" s="136" t="s">
        <v>111</v>
      </c>
      <c r="B72" s="445"/>
      <c r="C72" s="444"/>
      <c r="D72" s="285"/>
      <c r="E72" s="284"/>
      <c r="F72" s="445"/>
      <c r="G72" s="444"/>
      <c r="H72" s="285"/>
      <c r="I72" s="284"/>
      <c r="J72" s="283"/>
      <c r="K72" s="283"/>
      <c r="L72" s="282"/>
    </row>
    <row r="73" spans="1:12" x14ac:dyDescent="0.4">
      <c r="A73" s="214" t="s">
        <v>110</v>
      </c>
      <c r="B73" s="446"/>
      <c r="C73" s="444"/>
      <c r="D73" s="285"/>
      <c r="E73" s="284"/>
      <c r="F73" s="445"/>
      <c r="G73" s="444"/>
      <c r="H73" s="285"/>
      <c r="I73" s="284"/>
      <c r="J73" s="283"/>
      <c r="K73" s="283"/>
      <c r="L73" s="282"/>
    </row>
    <row r="74" spans="1:12" x14ac:dyDescent="0.4">
      <c r="A74" s="33" t="s">
        <v>109</v>
      </c>
      <c r="C74" s="36"/>
      <c r="E74" s="88"/>
      <c r="G74" s="36"/>
      <c r="I74" s="88"/>
      <c r="K74" s="36"/>
    </row>
    <row r="75" spans="1:12" x14ac:dyDescent="0.4">
      <c r="A75" s="35" t="s">
        <v>108</v>
      </c>
      <c r="C75" s="36"/>
      <c r="E75" s="88"/>
      <c r="G75" s="36"/>
      <c r="I75" s="88"/>
      <c r="K75" s="36"/>
    </row>
    <row r="76" spans="1:12" s="33" customFormat="1" x14ac:dyDescent="0.4">
      <c r="A76" s="33" t="s">
        <v>107</v>
      </c>
      <c r="B76" s="34"/>
      <c r="C76" s="34"/>
      <c r="F76" s="34"/>
      <c r="G76" s="34"/>
      <c r="J76" s="34"/>
      <c r="K76" s="34"/>
    </row>
    <row r="77" spans="1:12" x14ac:dyDescent="0.4">
      <c r="A77" s="33" t="s">
        <v>95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９月(下旬)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0" t="s">
        <v>94</v>
      </c>
      <c r="C2" s="770"/>
      <c r="D2" s="770"/>
      <c r="E2" s="771"/>
      <c r="F2" s="772" t="s">
        <v>155</v>
      </c>
      <c r="G2" s="770"/>
      <c r="H2" s="770"/>
      <c r="I2" s="771"/>
      <c r="J2" s="772" t="s">
        <v>154</v>
      </c>
      <c r="K2" s="770"/>
      <c r="L2" s="771"/>
    </row>
    <row r="3" spans="1:12" x14ac:dyDescent="0.4">
      <c r="A3" s="685"/>
      <c r="B3" s="690"/>
      <c r="C3" s="690"/>
      <c r="D3" s="690"/>
      <c r="E3" s="691"/>
      <c r="F3" s="689"/>
      <c r="G3" s="690"/>
      <c r="H3" s="690"/>
      <c r="I3" s="691"/>
      <c r="J3" s="689"/>
      <c r="K3" s="690"/>
      <c r="L3" s="691"/>
    </row>
    <row r="4" spans="1:12" x14ac:dyDescent="0.4">
      <c r="A4" s="685"/>
      <c r="B4" s="686" t="s">
        <v>233</v>
      </c>
      <c r="C4" s="687" t="s">
        <v>232</v>
      </c>
      <c r="D4" s="692" t="s">
        <v>93</v>
      </c>
      <c r="E4" s="692"/>
      <c r="F4" s="693" t="str">
        <f>+B4</f>
        <v>(11'9/21～30)</v>
      </c>
      <c r="G4" s="693" t="str">
        <f>+C4</f>
        <v>(10'9/21～30)</v>
      </c>
      <c r="H4" s="692" t="s">
        <v>93</v>
      </c>
      <c r="I4" s="692"/>
      <c r="J4" s="693" t="str">
        <f>+B4</f>
        <v>(11'9/21～30)</v>
      </c>
      <c r="K4" s="693" t="str">
        <f>+C4</f>
        <v>(10'9/21～30)</v>
      </c>
      <c r="L4" s="694" t="s">
        <v>91</v>
      </c>
    </row>
    <row r="5" spans="1:12" s="107" customFormat="1" x14ac:dyDescent="0.4">
      <c r="A5" s="685"/>
      <c r="B5" s="686"/>
      <c r="C5" s="688"/>
      <c r="D5" s="248" t="s">
        <v>92</v>
      </c>
      <c r="E5" s="496" t="s">
        <v>91</v>
      </c>
      <c r="F5" s="693"/>
      <c r="G5" s="693"/>
      <c r="H5" s="248" t="s">
        <v>92</v>
      </c>
      <c r="I5" s="248" t="s">
        <v>91</v>
      </c>
      <c r="J5" s="693"/>
      <c r="K5" s="693"/>
      <c r="L5" s="695"/>
    </row>
    <row r="6" spans="1:12" s="80" customFormat="1" x14ac:dyDescent="0.4">
      <c r="A6" s="136" t="s">
        <v>151</v>
      </c>
      <c r="B6" s="389">
        <f>+B7+B41+B66</f>
        <v>168704</v>
      </c>
      <c r="C6" s="388">
        <f>+C7+C41+C66</f>
        <v>159004</v>
      </c>
      <c r="D6" s="168">
        <f t="shared" ref="D6:D37" si="0">+B6/C6</f>
        <v>1.0610047545973686</v>
      </c>
      <c r="E6" s="169">
        <f t="shared" ref="E6:E37" si="1">+B6-C6</f>
        <v>9700</v>
      </c>
      <c r="F6" s="389">
        <f>+F7+F41+F66</f>
        <v>210165</v>
      </c>
      <c r="G6" s="388">
        <f>+G7+G41+G66</f>
        <v>226049</v>
      </c>
      <c r="H6" s="168">
        <f t="shared" ref="H6:H37" si="2">+F6/G6</f>
        <v>0.92973204924595998</v>
      </c>
      <c r="I6" s="169">
        <f t="shared" ref="I6:I37" si="3">+F6-G6</f>
        <v>-15884</v>
      </c>
      <c r="J6" s="168">
        <f t="shared" ref="J6:J16" si="4">+B6/F6</f>
        <v>0.80272167106797043</v>
      </c>
      <c r="K6" s="168">
        <f t="shared" ref="K6:K16" si="5">+C6/G6</f>
        <v>0.70340501395715094</v>
      </c>
      <c r="L6" s="184">
        <f t="shared" ref="L6:L16" si="6">+J6-K6</f>
        <v>9.9316657110819495E-2</v>
      </c>
    </row>
    <row r="7" spans="1:12" s="80" customFormat="1" x14ac:dyDescent="0.4">
      <c r="A7" s="136" t="s">
        <v>90</v>
      </c>
      <c r="B7" s="490">
        <f>+B8+B18+B38</f>
        <v>75543</v>
      </c>
      <c r="C7" s="388">
        <f>+C8+C18+C38</f>
        <v>77239</v>
      </c>
      <c r="D7" s="168">
        <f t="shared" si="0"/>
        <v>0.97804218076360383</v>
      </c>
      <c r="E7" s="169">
        <f t="shared" si="1"/>
        <v>-1696</v>
      </c>
      <c r="F7" s="389">
        <f>+F8+F18+F38</f>
        <v>92480</v>
      </c>
      <c r="G7" s="388">
        <f>+G8+G18+G38</f>
        <v>108602</v>
      </c>
      <c r="H7" s="168">
        <f t="shared" si="2"/>
        <v>0.85154969521739932</v>
      </c>
      <c r="I7" s="340">
        <f t="shared" si="3"/>
        <v>-16122</v>
      </c>
      <c r="J7" s="168">
        <f t="shared" si="4"/>
        <v>0.81685769896193772</v>
      </c>
      <c r="K7" s="168">
        <f t="shared" si="5"/>
        <v>0.71121157989723949</v>
      </c>
      <c r="L7" s="184">
        <f t="shared" si="6"/>
        <v>0.10564611906469823</v>
      </c>
    </row>
    <row r="8" spans="1:12" x14ac:dyDescent="0.4">
      <c r="A8" s="160" t="s">
        <v>150</v>
      </c>
      <c r="B8" s="477">
        <f>SUM(B9:B17)</f>
        <v>53767</v>
      </c>
      <c r="C8" s="418">
        <f>SUM(C9:C17)</f>
        <v>66398</v>
      </c>
      <c r="D8" s="181">
        <f t="shared" si="0"/>
        <v>0.80976836651706374</v>
      </c>
      <c r="E8" s="191">
        <f t="shared" si="1"/>
        <v>-12631</v>
      </c>
      <c r="F8" s="419">
        <f>SUM(F9:F17)</f>
        <v>65149</v>
      </c>
      <c r="G8" s="418">
        <f>SUM(G9:G17)</f>
        <v>93414</v>
      </c>
      <c r="H8" s="181">
        <f t="shared" si="2"/>
        <v>0.69742222793157338</v>
      </c>
      <c r="I8" s="191">
        <f t="shared" si="3"/>
        <v>-28265</v>
      </c>
      <c r="J8" s="181">
        <f t="shared" si="4"/>
        <v>0.82529279037283765</v>
      </c>
      <c r="K8" s="181">
        <f t="shared" si="5"/>
        <v>0.71079281478151024</v>
      </c>
      <c r="L8" s="180">
        <f t="shared" si="6"/>
        <v>0.11449997559132741</v>
      </c>
    </row>
    <row r="9" spans="1:12" x14ac:dyDescent="0.4">
      <c r="A9" s="48" t="s">
        <v>86</v>
      </c>
      <c r="B9" s="492">
        <f>'９月(月間)'!B9-'[2]9月(上旬～中旬)'!B8</f>
        <v>39976</v>
      </c>
      <c r="C9" s="492">
        <f>'９月(月間)'!C9-'[2]9月(上旬～中旬)'!C8</f>
        <v>40996</v>
      </c>
      <c r="D9" s="175">
        <f t="shared" si="0"/>
        <v>0.97511952385598599</v>
      </c>
      <c r="E9" s="188">
        <f t="shared" si="1"/>
        <v>-1020</v>
      </c>
      <c r="F9" s="491">
        <f>'９月(月間)'!F9-'[2]9月(上旬～中旬)'!F8</f>
        <v>47644</v>
      </c>
      <c r="G9" s="458">
        <f>'９月(月間)'!G9-'[2]9月(上旬～中旬)'!G8</f>
        <v>57699</v>
      </c>
      <c r="H9" s="175">
        <f t="shared" si="2"/>
        <v>0.82573354824173728</v>
      </c>
      <c r="I9" s="188">
        <f t="shared" si="3"/>
        <v>-10055</v>
      </c>
      <c r="J9" s="175">
        <f t="shared" si="4"/>
        <v>0.83905633448073214</v>
      </c>
      <c r="K9" s="175">
        <f t="shared" si="5"/>
        <v>0.71051491360335539</v>
      </c>
      <c r="L9" s="174">
        <f t="shared" si="6"/>
        <v>0.12854142087737674</v>
      </c>
    </row>
    <row r="10" spans="1:12" x14ac:dyDescent="0.4">
      <c r="A10" s="49" t="s">
        <v>89</v>
      </c>
      <c r="B10" s="492">
        <f>'９月(月間)'!B10-'[2]9月(上旬～中旬)'!B9</f>
        <v>4389</v>
      </c>
      <c r="C10" s="492">
        <f>'９月(月間)'!C10-'[2]9月(上旬～中旬)'!C9</f>
        <v>3707</v>
      </c>
      <c r="D10" s="177">
        <f t="shared" si="0"/>
        <v>1.1839762611275964</v>
      </c>
      <c r="E10" s="187">
        <f t="shared" si="1"/>
        <v>682</v>
      </c>
      <c r="F10" s="491">
        <f>'９月(月間)'!F10-'[2]9月(上旬～中旬)'!F9</f>
        <v>5000</v>
      </c>
      <c r="G10" s="458">
        <f>'９月(月間)'!G10-'[2]9月(上旬～中旬)'!G9</f>
        <v>5000</v>
      </c>
      <c r="H10" s="177">
        <f t="shared" si="2"/>
        <v>1</v>
      </c>
      <c r="I10" s="187">
        <f t="shared" si="3"/>
        <v>0</v>
      </c>
      <c r="J10" s="177">
        <f t="shared" si="4"/>
        <v>0.87780000000000002</v>
      </c>
      <c r="K10" s="177">
        <f t="shared" si="5"/>
        <v>0.74139999999999995</v>
      </c>
      <c r="L10" s="182">
        <f t="shared" si="6"/>
        <v>0.13640000000000008</v>
      </c>
    </row>
    <row r="11" spans="1:12" x14ac:dyDescent="0.4">
      <c r="A11" s="49" t="s">
        <v>124</v>
      </c>
      <c r="B11" s="492">
        <f>'９月(月間)'!B11-'[2]9月(上旬～中旬)'!B10</f>
        <v>8567</v>
      </c>
      <c r="C11" s="492">
        <f>'９月(月間)'!C11-'[2]9月(上旬～中旬)'!C10</f>
        <v>9243</v>
      </c>
      <c r="D11" s="177">
        <f t="shared" si="0"/>
        <v>0.92686357243319273</v>
      </c>
      <c r="E11" s="187">
        <f t="shared" si="1"/>
        <v>-676</v>
      </c>
      <c r="F11" s="491">
        <f>'９月(月間)'!F11-'[2]9月(上旬～中旬)'!F10</f>
        <v>11200</v>
      </c>
      <c r="G11" s="458">
        <f>'９月(月間)'!G11-'[2]9月(上旬～中旬)'!G10</f>
        <v>11770</v>
      </c>
      <c r="H11" s="177">
        <f t="shared" si="2"/>
        <v>0.95157179269328807</v>
      </c>
      <c r="I11" s="187">
        <f t="shared" si="3"/>
        <v>-570</v>
      </c>
      <c r="J11" s="177">
        <f t="shared" si="4"/>
        <v>0.76491071428571433</v>
      </c>
      <c r="K11" s="177">
        <f t="shared" si="5"/>
        <v>0.78530161427357692</v>
      </c>
      <c r="L11" s="182">
        <f t="shared" si="6"/>
        <v>-2.0390899987862587E-2</v>
      </c>
    </row>
    <row r="12" spans="1:12" x14ac:dyDescent="0.4">
      <c r="A12" s="49" t="s">
        <v>84</v>
      </c>
      <c r="B12" s="492">
        <f>'９月(月間)'!B12-'[2]9月(上旬～中旬)'!B11</f>
        <v>0</v>
      </c>
      <c r="C12" s="492">
        <f>'９月(月間)'!C12-'[2]9月(上旬～中旬)'!C11</f>
        <v>5656</v>
      </c>
      <c r="D12" s="177">
        <f t="shared" si="0"/>
        <v>0</v>
      </c>
      <c r="E12" s="187">
        <f t="shared" si="1"/>
        <v>-5656</v>
      </c>
      <c r="F12" s="491">
        <f>'９月(月間)'!F12-'[2]9月(上旬～中旬)'!F11</f>
        <v>0</v>
      </c>
      <c r="G12" s="458">
        <f>'９月(月間)'!G12-'[2]9月(上旬～中旬)'!G11</f>
        <v>8445</v>
      </c>
      <c r="H12" s="177">
        <f t="shared" si="2"/>
        <v>0</v>
      </c>
      <c r="I12" s="187">
        <f t="shared" si="3"/>
        <v>-8445</v>
      </c>
      <c r="J12" s="177" t="e">
        <f t="shared" si="4"/>
        <v>#DIV/0!</v>
      </c>
      <c r="K12" s="177">
        <f t="shared" si="5"/>
        <v>0.66974541148608646</v>
      </c>
      <c r="L12" s="182" t="e">
        <f t="shared" si="6"/>
        <v>#DIV/0!</v>
      </c>
    </row>
    <row r="13" spans="1:12" x14ac:dyDescent="0.4">
      <c r="A13" s="49" t="s">
        <v>85</v>
      </c>
      <c r="B13" s="492">
        <f>'９月(月間)'!B13-'[2]9月(上旬～中旬)'!B12</f>
        <v>0</v>
      </c>
      <c r="C13" s="492">
        <f>'９月(月間)'!C13-'[2]9月(上旬～中旬)'!C12</f>
        <v>5948</v>
      </c>
      <c r="D13" s="177">
        <f t="shared" si="0"/>
        <v>0</v>
      </c>
      <c r="E13" s="187">
        <f t="shared" si="1"/>
        <v>-5948</v>
      </c>
      <c r="F13" s="491">
        <f>'９月(月間)'!F13-'[2]9月(上旬～中旬)'!F12</f>
        <v>0</v>
      </c>
      <c r="G13" s="458">
        <f>'９月(月間)'!G13-'[2]9月(上旬～中旬)'!G12</f>
        <v>9050</v>
      </c>
      <c r="H13" s="177">
        <f t="shared" si="2"/>
        <v>0</v>
      </c>
      <c r="I13" s="187">
        <f t="shared" si="3"/>
        <v>-9050</v>
      </c>
      <c r="J13" s="177" t="e">
        <f t="shared" si="4"/>
        <v>#DIV/0!</v>
      </c>
      <c r="K13" s="177">
        <f t="shared" si="5"/>
        <v>0.65723756906077346</v>
      </c>
      <c r="L13" s="182" t="e">
        <f t="shared" si="6"/>
        <v>#DIV/0!</v>
      </c>
    </row>
    <row r="14" spans="1:12" x14ac:dyDescent="0.4">
      <c r="A14" s="55" t="s">
        <v>149</v>
      </c>
      <c r="B14" s="494">
        <f>'９月(月間)'!B14-'[2]9月(上旬～中旬)'!B13</f>
        <v>835</v>
      </c>
      <c r="C14" s="492">
        <f>'９月(月間)'!C14-'[2]9月(上旬～中旬)'!C13</f>
        <v>848</v>
      </c>
      <c r="D14" s="171">
        <f t="shared" si="0"/>
        <v>0.98466981132075471</v>
      </c>
      <c r="E14" s="197">
        <f t="shared" si="1"/>
        <v>-13</v>
      </c>
      <c r="F14" s="485">
        <f>'９月(月間)'!F14-'[2]9月(上旬～中旬)'!F13</f>
        <v>1305</v>
      </c>
      <c r="G14" s="457">
        <f>'９月(月間)'!G14-'[2]9月(上旬～中旬)'!G13</f>
        <v>1450</v>
      </c>
      <c r="H14" s="171">
        <f t="shared" si="2"/>
        <v>0.9</v>
      </c>
      <c r="I14" s="197">
        <f t="shared" si="3"/>
        <v>-145</v>
      </c>
      <c r="J14" s="171">
        <f t="shared" si="4"/>
        <v>0.63984674329501912</v>
      </c>
      <c r="K14" s="171">
        <f t="shared" si="5"/>
        <v>0.58482758620689657</v>
      </c>
      <c r="L14" s="170">
        <f t="shared" si="6"/>
        <v>5.501915708812255E-2</v>
      </c>
    </row>
    <row r="15" spans="1:12" x14ac:dyDescent="0.4">
      <c r="A15" s="49" t="s">
        <v>148</v>
      </c>
      <c r="B15" s="495">
        <f>'９月(月間)'!B15-'[2]9月(上旬～中旬)'!B14</f>
        <v>0</v>
      </c>
      <c r="C15" s="492">
        <f>'９月(月間)'!C15-'[2]9月(上旬～中旬)'!C14</f>
        <v>0</v>
      </c>
      <c r="D15" s="44" t="e">
        <f t="shared" si="0"/>
        <v>#DIV/0!</v>
      </c>
      <c r="E15" s="68">
        <f t="shared" si="1"/>
        <v>0</v>
      </c>
      <c r="F15" s="483">
        <f>'９月(月間)'!F15-'[2]9月(上旬～中旬)'!F14</f>
        <v>0</v>
      </c>
      <c r="G15" s="456">
        <f>'９月(月間)'!G15-'[2]9月(上旬～中旬)'!G14</f>
        <v>0</v>
      </c>
      <c r="H15" s="177" t="e">
        <f t="shared" si="2"/>
        <v>#DIV/0!</v>
      </c>
      <c r="I15" s="187">
        <f t="shared" si="3"/>
        <v>0</v>
      </c>
      <c r="J15" s="177" t="e">
        <f t="shared" si="4"/>
        <v>#DIV/0!</v>
      </c>
      <c r="K15" s="177" t="e">
        <f t="shared" si="5"/>
        <v>#DIV/0!</v>
      </c>
      <c r="L15" s="182" t="e">
        <f t="shared" si="6"/>
        <v>#DIV/0!</v>
      </c>
    </row>
    <row r="16" spans="1:12" s="33" customFormat="1" x14ac:dyDescent="0.4">
      <c r="A16" s="61" t="s">
        <v>147</v>
      </c>
      <c r="B16" s="492">
        <f>'９月(月間)'!B16-'[2]9月(上旬～中旬)'!B15</f>
        <v>0</v>
      </c>
      <c r="C16" s="492">
        <f>'９月(月間)'!C16-'[2]9月(上旬～中旬)'!C15</f>
        <v>0</v>
      </c>
      <c r="D16" s="177" t="e">
        <f t="shared" si="0"/>
        <v>#DIV/0!</v>
      </c>
      <c r="E16" s="187">
        <f t="shared" si="1"/>
        <v>0</v>
      </c>
      <c r="F16" s="491">
        <f>'９月(月間)'!F16-'[2]9月(上旬～中旬)'!F15</f>
        <v>0</v>
      </c>
      <c r="G16" s="458">
        <f>'９月(月間)'!G16-'[2]9月(上旬～中旬)'!G15</f>
        <v>0</v>
      </c>
      <c r="H16" s="44" t="e">
        <f t="shared" si="2"/>
        <v>#DIV/0!</v>
      </c>
      <c r="I16" s="68">
        <f t="shared" si="3"/>
        <v>0</v>
      </c>
      <c r="J16" s="44" t="e">
        <f t="shared" si="4"/>
        <v>#DIV/0!</v>
      </c>
      <c r="K16" s="44" t="e">
        <f t="shared" si="5"/>
        <v>#DIV/0!</v>
      </c>
      <c r="L16" s="43" t="e">
        <f t="shared" si="6"/>
        <v>#DIV/0!</v>
      </c>
    </row>
    <row r="17" spans="1:12" x14ac:dyDescent="0.4">
      <c r="A17" s="61" t="s">
        <v>146</v>
      </c>
      <c r="B17" s="481">
        <f>'９月(月間)'!B17-'[2]9月(上旬～中旬)'!B16</f>
        <v>0</v>
      </c>
      <c r="C17" s="492">
        <f>'９月(月間)'!C17-'[2]9月(上旬～中旬)'!C16</f>
        <v>0</v>
      </c>
      <c r="D17" s="171" t="e">
        <f t="shared" si="0"/>
        <v>#DIV/0!</v>
      </c>
      <c r="E17" s="161">
        <f t="shared" si="1"/>
        <v>0</v>
      </c>
      <c r="F17" s="481">
        <f>'９月(月間)'!F17-'[2]9月(上旬～中旬)'!F16</f>
        <v>0</v>
      </c>
      <c r="G17" s="455">
        <f>'９月(月間)'!G17-'[2]9月(上旬～中旬)'!G16</f>
        <v>0</v>
      </c>
      <c r="H17" s="58" t="e">
        <f t="shared" si="2"/>
        <v>#DIV/0!</v>
      </c>
      <c r="I17" s="75">
        <f t="shared" si="3"/>
        <v>0</v>
      </c>
      <c r="J17" s="171" t="e">
        <f t="shared" ref="J17:J48" si="7">+B17/F17</f>
        <v>#DIV/0!</v>
      </c>
      <c r="K17" s="179"/>
      <c r="L17" s="233"/>
    </row>
    <row r="18" spans="1:12" x14ac:dyDescent="0.4">
      <c r="A18" s="160" t="s">
        <v>145</v>
      </c>
      <c r="B18" s="477">
        <f>SUM(B19:B37)</f>
        <v>20923</v>
      </c>
      <c r="C18" s="476">
        <f>SUM(C19:C37)</f>
        <v>10014</v>
      </c>
      <c r="D18" s="181">
        <f t="shared" si="0"/>
        <v>2.0893748751747552</v>
      </c>
      <c r="E18" s="191">
        <f t="shared" si="1"/>
        <v>10909</v>
      </c>
      <c r="F18" s="419">
        <f>SUM(F19:F37)</f>
        <v>26200</v>
      </c>
      <c r="G18" s="418">
        <f>SUM(G19:G37)</f>
        <v>13985</v>
      </c>
      <c r="H18" s="181">
        <f t="shared" si="2"/>
        <v>1.8734358240972471</v>
      </c>
      <c r="I18" s="191">
        <f t="shared" si="3"/>
        <v>12215</v>
      </c>
      <c r="J18" s="181">
        <f t="shared" si="7"/>
        <v>0.79858778625954197</v>
      </c>
      <c r="K18" s="181">
        <f t="shared" ref="K18:K65" si="8">+C18/G18</f>
        <v>0.71605291383625314</v>
      </c>
      <c r="L18" s="180">
        <f t="shared" ref="L18:L65" si="9">+J18-K18</f>
        <v>8.253487242328883E-2</v>
      </c>
    </row>
    <row r="19" spans="1:12" x14ac:dyDescent="0.4">
      <c r="A19" s="48" t="s">
        <v>144</v>
      </c>
      <c r="B19" s="492">
        <f>'９月(月間)'!B19-'[2]9月(上旬～中旬)'!B18</f>
        <v>0</v>
      </c>
      <c r="C19" s="492">
        <f>'９月(月間)'!C19-'[2]9月(上旬～中旬)'!C18</f>
        <v>0</v>
      </c>
      <c r="D19" s="175" t="e">
        <f t="shared" si="0"/>
        <v>#DIV/0!</v>
      </c>
      <c r="E19" s="188">
        <f t="shared" si="1"/>
        <v>0</v>
      </c>
      <c r="F19" s="491">
        <f>'９月(月間)'!F19-'[2]9月(上旬～中旬)'!F18</f>
        <v>0</v>
      </c>
      <c r="G19" s="458">
        <f>'９月(月間)'!G19-'[2]9月(上旬～中旬)'!G18</f>
        <v>0</v>
      </c>
      <c r="H19" s="175" t="e">
        <f t="shared" si="2"/>
        <v>#DIV/0!</v>
      </c>
      <c r="I19" s="188">
        <f t="shared" si="3"/>
        <v>0</v>
      </c>
      <c r="J19" s="175" t="e">
        <f t="shared" si="7"/>
        <v>#DIV/0!</v>
      </c>
      <c r="K19" s="175" t="e">
        <f t="shared" si="8"/>
        <v>#DIV/0!</v>
      </c>
      <c r="L19" s="174" t="e">
        <f t="shared" si="9"/>
        <v>#DIV/0!</v>
      </c>
    </row>
    <row r="20" spans="1:12" x14ac:dyDescent="0.4">
      <c r="A20" s="49" t="s">
        <v>124</v>
      </c>
      <c r="B20" s="492">
        <f>'９月(月間)'!B20-'[2]9月(上旬～中旬)'!B19</f>
        <v>0</v>
      </c>
      <c r="C20" s="492">
        <f>'９月(月間)'!C20-'[2]9月(上旬～中旬)'!C19</f>
        <v>0</v>
      </c>
      <c r="D20" s="177" t="e">
        <f t="shared" si="0"/>
        <v>#DIV/0!</v>
      </c>
      <c r="E20" s="187">
        <f t="shared" si="1"/>
        <v>0</v>
      </c>
      <c r="F20" s="491">
        <f>'９月(月間)'!F20-'[2]9月(上旬～中旬)'!F19</f>
        <v>0</v>
      </c>
      <c r="G20" s="458">
        <f>'９月(月間)'!G20-'[2]9月(上旬～中旬)'!G19</f>
        <v>0</v>
      </c>
      <c r="H20" s="177" t="e">
        <f t="shared" si="2"/>
        <v>#DIV/0!</v>
      </c>
      <c r="I20" s="187">
        <f t="shared" si="3"/>
        <v>0</v>
      </c>
      <c r="J20" s="177" t="e">
        <f t="shared" si="7"/>
        <v>#DIV/0!</v>
      </c>
      <c r="K20" s="177" t="e">
        <f t="shared" si="8"/>
        <v>#DIV/0!</v>
      </c>
      <c r="L20" s="182" t="e">
        <f t="shared" si="9"/>
        <v>#DIV/0!</v>
      </c>
    </row>
    <row r="21" spans="1:12" x14ac:dyDescent="0.4">
      <c r="A21" s="49" t="s">
        <v>113</v>
      </c>
      <c r="B21" s="492">
        <f>'９月(月間)'!B21-'[2]9月(上旬～中旬)'!B20</f>
        <v>7228</v>
      </c>
      <c r="C21" s="492">
        <f>'９月(月間)'!C21-'[2]9月(上旬～中旬)'!C20</f>
        <v>1066</v>
      </c>
      <c r="D21" s="177">
        <f t="shared" si="0"/>
        <v>6.7804878048780486</v>
      </c>
      <c r="E21" s="187">
        <f t="shared" si="1"/>
        <v>6162</v>
      </c>
      <c r="F21" s="491">
        <f>'９月(月間)'!F21-'[2]9月(上旬～中旬)'!F20</f>
        <v>10175</v>
      </c>
      <c r="G21" s="458">
        <f>'９月(月間)'!G21-'[2]9月(上旬～中旬)'!G20</f>
        <v>1450</v>
      </c>
      <c r="H21" s="177">
        <f t="shared" si="2"/>
        <v>7.0172413793103452</v>
      </c>
      <c r="I21" s="187">
        <f t="shared" si="3"/>
        <v>8725</v>
      </c>
      <c r="J21" s="177">
        <f t="shared" si="7"/>
        <v>0.7103685503685504</v>
      </c>
      <c r="K21" s="177">
        <f t="shared" si="8"/>
        <v>0.7351724137931035</v>
      </c>
      <c r="L21" s="182">
        <f t="shared" si="9"/>
        <v>-2.4803863424553096E-2</v>
      </c>
    </row>
    <row r="22" spans="1:12" x14ac:dyDescent="0.4">
      <c r="A22" s="49" t="s">
        <v>143</v>
      </c>
      <c r="B22" s="492">
        <f>'９月(月間)'!B22-'[2]9月(上旬～中旬)'!B21</f>
        <v>1441</v>
      </c>
      <c r="C22" s="492">
        <f>'９月(月間)'!C22-'[2]9月(上旬～中旬)'!C21</f>
        <v>1402</v>
      </c>
      <c r="D22" s="177">
        <f t="shared" si="0"/>
        <v>1.0278174037089871</v>
      </c>
      <c r="E22" s="187">
        <f t="shared" si="1"/>
        <v>39</v>
      </c>
      <c r="F22" s="491">
        <f>'９月(月間)'!F22-'[2]9月(上旬～中旬)'!F21</f>
        <v>1495</v>
      </c>
      <c r="G22" s="458">
        <f>'９月(月間)'!G22-'[2]9月(上旬～中旬)'!G21</f>
        <v>1495</v>
      </c>
      <c r="H22" s="177">
        <f t="shared" si="2"/>
        <v>1</v>
      </c>
      <c r="I22" s="187">
        <f t="shared" si="3"/>
        <v>0</v>
      </c>
      <c r="J22" s="177">
        <f t="shared" si="7"/>
        <v>0.9638795986622074</v>
      </c>
      <c r="K22" s="177">
        <f t="shared" si="8"/>
        <v>0.9377926421404682</v>
      </c>
      <c r="L22" s="182">
        <f t="shared" si="9"/>
        <v>2.6086956521739202E-2</v>
      </c>
    </row>
    <row r="23" spans="1:12" x14ac:dyDescent="0.4">
      <c r="A23" s="49" t="s">
        <v>142</v>
      </c>
      <c r="B23" s="492">
        <f>'９月(月間)'!B23-'[2]9月(上旬～中旬)'!B22</f>
        <v>2132</v>
      </c>
      <c r="C23" s="492">
        <f>'９月(月間)'!C23-'[2]9月(上旬～中旬)'!C22</f>
        <v>2257</v>
      </c>
      <c r="D23" s="171">
        <f t="shared" si="0"/>
        <v>0.94461674789543637</v>
      </c>
      <c r="E23" s="197">
        <f t="shared" si="1"/>
        <v>-125</v>
      </c>
      <c r="F23" s="491">
        <f>'９月(月間)'!F23-'[2]9月(上旬～中旬)'!F22</f>
        <v>2810</v>
      </c>
      <c r="G23" s="458">
        <f>'９月(月間)'!G23-'[2]9月(上旬～中旬)'!G22</f>
        <v>2975</v>
      </c>
      <c r="H23" s="171">
        <f t="shared" si="2"/>
        <v>0.9445378151260504</v>
      </c>
      <c r="I23" s="197">
        <f t="shared" si="3"/>
        <v>-165</v>
      </c>
      <c r="J23" s="171">
        <f t="shared" si="7"/>
        <v>0.75871886120996446</v>
      </c>
      <c r="K23" s="171">
        <f t="shared" si="8"/>
        <v>0.7586554621848739</v>
      </c>
      <c r="L23" s="170">
        <f t="shared" si="9"/>
        <v>6.3399025090560279E-5</v>
      </c>
    </row>
    <row r="24" spans="1:12" x14ac:dyDescent="0.4">
      <c r="A24" s="61" t="s">
        <v>141</v>
      </c>
      <c r="B24" s="492">
        <f>'９月(月間)'!B24-'[2]9月(上旬～中旬)'!B23</f>
        <v>0</v>
      </c>
      <c r="C24" s="492">
        <f>'９月(月間)'!C24-'[2]9月(上旬～中旬)'!C23</f>
        <v>0</v>
      </c>
      <c r="D24" s="177" t="e">
        <f t="shared" si="0"/>
        <v>#DIV/0!</v>
      </c>
      <c r="E24" s="187">
        <f t="shared" si="1"/>
        <v>0</v>
      </c>
      <c r="F24" s="491">
        <f>'９月(月間)'!F24-'[2]9月(上旬～中旬)'!F23</f>
        <v>0</v>
      </c>
      <c r="G24" s="458">
        <f>'９月(月間)'!G24-'[2]9月(上旬～中旬)'!G23</f>
        <v>0</v>
      </c>
      <c r="H24" s="177" t="e">
        <f t="shared" si="2"/>
        <v>#DIV/0!</v>
      </c>
      <c r="I24" s="187">
        <f t="shared" si="3"/>
        <v>0</v>
      </c>
      <c r="J24" s="177" t="e">
        <f t="shared" si="7"/>
        <v>#DIV/0!</v>
      </c>
      <c r="K24" s="177" t="e">
        <f t="shared" si="8"/>
        <v>#DIV/0!</v>
      </c>
      <c r="L24" s="182" t="e">
        <f t="shared" si="9"/>
        <v>#DIV/0!</v>
      </c>
    </row>
    <row r="25" spans="1:12" x14ac:dyDescent="0.4">
      <c r="A25" s="61" t="s">
        <v>140</v>
      </c>
      <c r="B25" s="492">
        <f>'９月(月間)'!B25-'[2]9月(上旬～中旬)'!B24</f>
        <v>1255</v>
      </c>
      <c r="C25" s="492">
        <f>'９月(月間)'!C25-'[2]9月(上旬～中旬)'!C24</f>
        <v>1018</v>
      </c>
      <c r="D25" s="177">
        <f t="shared" si="0"/>
        <v>1.2328094302554027</v>
      </c>
      <c r="E25" s="187">
        <f t="shared" si="1"/>
        <v>237</v>
      </c>
      <c r="F25" s="491">
        <f>'９月(月間)'!F25-'[2]9月(上旬～中旬)'!F24</f>
        <v>1480</v>
      </c>
      <c r="G25" s="458">
        <f>'９月(月間)'!G25-'[2]9月(上旬～中旬)'!G24</f>
        <v>1495</v>
      </c>
      <c r="H25" s="177">
        <f t="shared" si="2"/>
        <v>0.98996655518394649</v>
      </c>
      <c r="I25" s="187">
        <f t="shared" si="3"/>
        <v>-15</v>
      </c>
      <c r="J25" s="177">
        <f t="shared" si="7"/>
        <v>0.84797297297297303</v>
      </c>
      <c r="K25" s="177">
        <f t="shared" si="8"/>
        <v>0.68093645484949827</v>
      </c>
      <c r="L25" s="182">
        <f t="shared" si="9"/>
        <v>0.16703651812347475</v>
      </c>
    </row>
    <row r="26" spans="1:12" s="33" customFormat="1" x14ac:dyDescent="0.4">
      <c r="A26" s="61" t="s">
        <v>225</v>
      </c>
      <c r="B26" s="492">
        <f>'９月(月間)'!B26-'[2]9月(上旬～中旬)'!B25</f>
        <v>693</v>
      </c>
      <c r="C26" s="492">
        <f>'９月(月間)'!C26-'[2]9月(上旬～中旬)'!C25</f>
        <v>0</v>
      </c>
      <c r="D26" s="44" t="e">
        <f t="shared" si="0"/>
        <v>#DIV/0!</v>
      </c>
      <c r="E26" s="45">
        <f t="shared" si="1"/>
        <v>693</v>
      </c>
      <c r="F26" s="491">
        <f>'９月(月間)'!F26-'[2]9月(上旬～中旬)'!F25</f>
        <v>740</v>
      </c>
      <c r="G26" s="458">
        <f>'９月(月間)'!G26-'[2]9月(上旬～中旬)'!G25</f>
        <v>0</v>
      </c>
      <c r="H26" s="44" t="e">
        <f t="shared" si="2"/>
        <v>#DIV/0!</v>
      </c>
      <c r="I26" s="45">
        <f t="shared" si="3"/>
        <v>740</v>
      </c>
      <c r="J26" s="44">
        <f t="shared" si="7"/>
        <v>0.93648648648648647</v>
      </c>
      <c r="K26" s="44" t="e">
        <f t="shared" si="8"/>
        <v>#DIV/0!</v>
      </c>
      <c r="L26" s="43" t="e">
        <f t="shared" si="9"/>
        <v>#DIV/0!</v>
      </c>
    </row>
    <row r="27" spans="1:12" x14ac:dyDescent="0.4">
      <c r="A27" s="49" t="s">
        <v>139</v>
      </c>
      <c r="B27" s="492">
        <f>'９月(月間)'!B27-'[2]9月(上旬～中旬)'!B26</f>
        <v>0</v>
      </c>
      <c r="C27" s="492">
        <f>'９月(月間)'!C27-'[2]9月(上旬～中旬)'!C26</f>
        <v>0</v>
      </c>
      <c r="D27" s="177" t="e">
        <f t="shared" si="0"/>
        <v>#DIV/0!</v>
      </c>
      <c r="E27" s="187">
        <f t="shared" si="1"/>
        <v>0</v>
      </c>
      <c r="F27" s="491">
        <f>'９月(月間)'!F27-'[2]9月(上旬～中旬)'!F26</f>
        <v>0</v>
      </c>
      <c r="G27" s="458">
        <f>'９月(月間)'!G27-'[2]9月(上旬～中旬)'!G26</f>
        <v>0</v>
      </c>
      <c r="H27" s="177" t="e">
        <f t="shared" si="2"/>
        <v>#DIV/0!</v>
      </c>
      <c r="I27" s="187">
        <f t="shared" si="3"/>
        <v>0</v>
      </c>
      <c r="J27" s="177" t="e">
        <f t="shared" si="7"/>
        <v>#DIV/0!</v>
      </c>
      <c r="K27" s="177" t="e">
        <f t="shared" si="8"/>
        <v>#DIV/0!</v>
      </c>
      <c r="L27" s="182" t="e">
        <f t="shared" si="9"/>
        <v>#DIV/0!</v>
      </c>
    </row>
    <row r="28" spans="1:12" x14ac:dyDescent="0.4">
      <c r="A28" s="49" t="s">
        <v>138</v>
      </c>
      <c r="B28" s="492">
        <f>'９月(月間)'!B28-'[2]9月(上旬～中旬)'!B27</f>
        <v>1218</v>
      </c>
      <c r="C28" s="492">
        <f>'９月(月間)'!C28-'[2]9月(上旬～中旬)'!C27</f>
        <v>753</v>
      </c>
      <c r="D28" s="177">
        <f t="shared" si="0"/>
        <v>1.6175298804780875</v>
      </c>
      <c r="E28" s="187">
        <f t="shared" si="1"/>
        <v>465</v>
      </c>
      <c r="F28" s="491">
        <f>'９月(月間)'!F28-'[2]9月(上旬～中旬)'!F27</f>
        <v>1350</v>
      </c>
      <c r="G28" s="458">
        <f>'９月(月間)'!G28-'[2]9月(上旬～中旬)'!G27</f>
        <v>1490</v>
      </c>
      <c r="H28" s="177">
        <f t="shared" si="2"/>
        <v>0.90604026845637586</v>
      </c>
      <c r="I28" s="187">
        <f t="shared" si="3"/>
        <v>-140</v>
      </c>
      <c r="J28" s="177">
        <f t="shared" si="7"/>
        <v>0.90222222222222226</v>
      </c>
      <c r="K28" s="177">
        <f t="shared" si="8"/>
        <v>0.50536912751677854</v>
      </c>
      <c r="L28" s="182">
        <f t="shared" si="9"/>
        <v>0.39685309470544372</v>
      </c>
    </row>
    <row r="29" spans="1:12" x14ac:dyDescent="0.4">
      <c r="A29" s="49" t="s">
        <v>213</v>
      </c>
      <c r="B29" s="492"/>
      <c r="C29" s="492"/>
      <c r="D29" s="177" t="e">
        <f t="shared" si="0"/>
        <v>#DIV/0!</v>
      </c>
      <c r="E29" s="187">
        <f t="shared" si="1"/>
        <v>0</v>
      </c>
      <c r="F29" s="491"/>
      <c r="G29" s="458"/>
      <c r="H29" s="177" t="e">
        <f t="shared" si="2"/>
        <v>#DIV/0!</v>
      </c>
      <c r="I29" s="187">
        <f t="shared" si="3"/>
        <v>0</v>
      </c>
      <c r="J29" s="177" t="e">
        <f t="shared" si="7"/>
        <v>#DIV/0!</v>
      </c>
      <c r="K29" s="177" t="e">
        <f t="shared" si="8"/>
        <v>#DIV/0!</v>
      </c>
      <c r="L29" s="182" t="e">
        <f t="shared" si="9"/>
        <v>#DIV/0!</v>
      </c>
    </row>
    <row r="30" spans="1:12" x14ac:dyDescent="0.4">
      <c r="A30" s="49" t="s">
        <v>137</v>
      </c>
      <c r="B30" s="492">
        <f>'９月(月間)'!B30-'[2]9月(上旬～中旬)'!B29</f>
        <v>0</v>
      </c>
      <c r="C30" s="492">
        <f>'９月(月間)'!C30-'[2]9月(上旬～中旬)'!C29</f>
        <v>1344</v>
      </c>
      <c r="D30" s="171">
        <f t="shared" si="0"/>
        <v>0</v>
      </c>
      <c r="E30" s="197">
        <f t="shared" si="1"/>
        <v>-1344</v>
      </c>
      <c r="F30" s="491">
        <f>'９月(月間)'!F30-'[2]9月(上旬～中旬)'!F29</f>
        <v>0</v>
      </c>
      <c r="G30" s="395">
        <f>'９月(月間)'!G30-'[2]9月(上旬～中旬)'!G29</f>
        <v>1640</v>
      </c>
      <c r="H30" s="171">
        <f t="shared" si="2"/>
        <v>0</v>
      </c>
      <c r="I30" s="197">
        <f t="shared" si="3"/>
        <v>-1640</v>
      </c>
      <c r="J30" s="171" t="e">
        <f t="shared" si="7"/>
        <v>#DIV/0!</v>
      </c>
      <c r="K30" s="171">
        <f t="shared" si="8"/>
        <v>0.81951219512195117</v>
      </c>
      <c r="L30" s="170" t="e">
        <f t="shared" si="9"/>
        <v>#DIV/0!</v>
      </c>
    </row>
    <row r="31" spans="1:12" x14ac:dyDescent="0.4">
      <c r="A31" s="61" t="s">
        <v>136</v>
      </c>
      <c r="B31" s="492">
        <f>'９月(月間)'!B31-'[2]9月(上旬～中旬)'!B30</f>
        <v>0</v>
      </c>
      <c r="C31" s="492">
        <f>'９月(月間)'!C31-'[2]9月(上旬～中旬)'!C30</f>
        <v>0</v>
      </c>
      <c r="D31" s="177" t="e">
        <f t="shared" si="0"/>
        <v>#DIV/0!</v>
      </c>
      <c r="E31" s="187">
        <f t="shared" si="1"/>
        <v>0</v>
      </c>
      <c r="F31" s="491">
        <f>'９月(月間)'!F31-'[2]9月(上旬～中旬)'!F30</f>
        <v>0</v>
      </c>
      <c r="G31" s="395">
        <f>'９月(月間)'!G31-'[2]9月(上旬～中旬)'!G30</f>
        <v>0</v>
      </c>
      <c r="H31" s="177" t="e">
        <f t="shared" si="2"/>
        <v>#DIV/0!</v>
      </c>
      <c r="I31" s="187">
        <f t="shared" si="3"/>
        <v>0</v>
      </c>
      <c r="J31" s="177" t="e">
        <f t="shared" si="7"/>
        <v>#DIV/0!</v>
      </c>
      <c r="K31" s="177" t="e">
        <f t="shared" si="8"/>
        <v>#DIV/0!</v>
      </c>
      <c r="L31" s="182" t="e">
        <f t="shared" si="9"/>
        <v>#DIV/0!</v>
      </c>
    </row>
    <row r="32" spans="1:12" x14ac:dyDescent="0.4">
      <c r="A32" s="49" t="s">
        <v>135</v>
      </c>
      <c r="B32" s="492">
        <f>'９月(月間)'!B32-'[2]9月(上旬～中旬)'!B31</f>
        <v>1113</v>
      </c>
      <c r="C32" s="492">
        <f>'９月(月間)'!C32-'[2]9月(上旬～中旬)'!C31</f>
        <v>889</v>
      </c>
      <c r="D32" s="177">
        <f t="shared" si="0"/>
        <v>1.2519685039370079</v>
      </c>
      <c r="E32" s="187">
        <f t="shared" si="1"/>
        <v>224</v>
      </c>
      <c r="F32" s="491">
        <f>'９月(月間)'!F32-'[2]9月(上旬～中旬)'!F31</f>
        <v>1465</v>
      </c>
      <c r="G32" s="395">
        <f>'９月(月間)'!G32-'[2]9月(上旬～中旬)'!G31</f>
        <v>1495</v>
      </c>
      <c r="H32" s="177">
        <f t="shared" si="2"/>
        <v>0.97993311036789299</v>
      </c>
      <c r="I32" s="187">
        <f t="shared" si="3"/>
        <v>-30</v>
      </c>
      <c r="J32" s="177">
        <f t="shared" si="7"/>
        <v>0.75972696245733784</v>
      </c>
      <c r="K32" s="177">
        <f t="shared" si="8"/>
        <v>0.59464882943143815</v>
      </c>
      <c r="L32" s="182">
        <f t="shared" si="9"/>
        <v>0.16507813302589969</v>
      </c>
    </row>
    <row r="33" spans="1:12" x14ac:dyDescent="0.4">
      <c r="A33" s="61" t="s">
        <v>134</v>
      </c>
      <c r="B33" s="492">
        <f>'９月(月間)'!B33-'[2]9月(上旬～中旬)'!B32</f>
        <v>0</v>
      </c>
      <c r="C33" s="492">
        <f>'９月(月間)'!C33-'[2]9月(上旬～中旬)'!C32</f>
        <v>0</v>
      </c>
      <c r="D33" s="171" t="e">
        <f t="shared" si="0"/>
        <v>#DIV/0!</v>
      </c>
      <c r="E33" s="197">
        <f t="shared" si="1"/>
        <v>0</v>
      </c>
      <c r="F33" s="491">
        <f>'９月(月間)'!F33-'[2]9月(上旬～中旬)'!F32</f>
        <v>0</v>
      </c>
      <c r="G33" s="458">
        <f>'９月(月間)'!G33-'[2]9月(上旬～中旬)'!G32</f>
        <v>0</v>
      </c>
      <c r="H33" s="171" t="e">
        <f t="shared" si="2"/>
        <v>#DIV/0!</v>
      </c>
      <c r="I33" s="197">
        <f t="shared" si="3"/>
        <v>0</v>
      </c>
      <c r="J33" s="171" t="e">
        <f t="shared" si="7"/>
        <v>#DIV/0!</v>
      </c>
      <c r="K33" s="171" t="e">
        <f t="shared" si="8"/>
        <v>#DIV/0!</v>
      </c>
      <c r="L33" s="170" t="e">
        <f t="shared" si="9"/>
        <v>#DIV/0!</v>
      </c>
    </row>
    <row r="34" spans="1:12" x14ac:dyDescent="0.4">
      <c r="A34" s="61" t="s">
        <v>133</v>
      </c>
      <c r="B34" s="494">
        <f>'９月(月間)'!B34-'[2]9月(上旬～中旬)'!B33</f>
        <v>1249</v>
      </c>
      <c r="C34" s="492">
        <f>'９月(月間)'!C34-'[2]9月(上旬～中旬)'!C33</f>
        <v>1285</v>
      </c>
      <c r="D34" s="171">
        <f t="shared" si="0"/>
        <v>0.97198443579766536</v>
      </c>
      <c r="E34" s="197">
        <f t="shared" si="1"/>
        <v>-36</v>
      </c>
      <c r="F34" s="491">
        <f>'９月(月間)'!F34-'[2]9月(上旬～中旬)'!F33</f>
        <v>1460</v>
      </c>
      <c r="G34" s="457">
        <f>'９月(月間)'!G34-'[2]9月(上旬～中旬)'!G33</f>
        <v>1945</v>
      </c>
      <c r="H34" s="171">
        <f t="shared" si="2"/>
        <v>0.75064267352185088</v>
      </c>
      <c r="I34" s="197">
        <f t="shared" si="3"/>
        <v>-485</v>
      </c>
      <c r="J34" s="171">
        <f t="shared" si="7"/>
        <v>0.85547945205479448</v>
      </c>
      <c r="K34" s="171">
        <f t="shared" si="8"/>
        <v>0.66066838046272491</v>
      </c>
      <c r="L34" s="170">
        <f t="shared" si="9"/>
        <v>0.19481107159206956</v>
      </c>
    </row>
    <row r="35" spans="1:12" x14ac:dyDescent="0.4">
      <c r="A35" s="49" t="s">
        <v>132</v>
      </c>
      <c r="B35" s="495">
        <f>'９月(月間)'!B35-'[2]9月(上旬～中旬)'!B34</f>
        <v>0</v>
      </c>
      <c r="C35" s="492">
        <f>'９月(月間)'!C35-'[2]9月(上旬～中旬)'!C34</f>
        <v>0</v>
      </c>
      <c r="D35" s="177" t="e">
        <f t="shared" si="0"/>
        <v>#DIV/0!</v>
      </c>
      <c r="E35" s="187">
        <f t="shared" si="1"/>
        <v>0</v>
      </c>
      <c r="F35" s="491">
        <f>'９月(月間)'!F35-'[2]9月(上旬～中旬)'!F34</f>
        <v>0</v>
      </c>
      <c r="G35" s="456">
        <f>'９月(月間)'!G35-'[2]9月(上旬～中旬)'!G34</f>
        <v>0</v>
      </c>
      <c r="H35" s="177" t="e">
        <f t="shared" si="2"/>
        <v>#DIV/0!</v>
      </c>
      <c r="I35" s="187">
        <f t="shared" si="3"/>
        <v>0</v>
      </c>
      <c r="J35" s="177" t="e">
        <f t="shared" si="7"/>
        <v>#DIV/0!</v>
      </c>
      <c r="K35" s="177" t="e">
        <f t="shared" si="8"/>
        <v>#DIV/0!</v>
      </c>
      <c r="L35" s="182" t="e">
        <f t="shared" si="9"/>
        <v>#DIV/0!</v>
      </c>
    </row>
    <row r="36" spans="1:12" x14ac:dyDescent="0.4">
      <c r="A36" s="61" t="s">
        <v>88</v>
      </c>
      <c r="B36" s="494">
        <f>'９月(月間)'!B36-'[2]9月(上旬～中旬)'!B35</f>
        <v>0</v>
      </c>
      <c r="C36" s="492">
        <f>'９月(月間)'!C36-'[2]9月(上旬～中旬)'!C35</f>
        <v>0</v>
      </c>
      <c r="D36" s="171" t="e">
        <f t="shared" si="0"/>
        <v>#DIV/0!</v>
      </c>
      <c r="E36" s="197">
        <f t="shared" si="1"/>
        <v>0</v>
      </c>
      <c r="F36" s="485">
        <f>'９月(月間)'!F36-'[2]9月(上旬～中旬)'!F35</f>
        <v>0</v>
      </c>
      <c r="G36" s="457">
        <f>'９月(月間)'!G36-'[2]9月(上旬～中旬)'!G35</f>
        <v>0</v>
      </c>
      <c r="H36" s="171" t="e">
        <f t="shared" si="2"/>
        <v>#DIV/0!</v>
      </c>
      <c r="I36" s="197">
        <f t="shared" si="3"/>
        <v>0</v>
      </c>
      <c r="J36" s="171" t="e">
        <f t="shared" si="7"/>
        <v>#DIV/0!</v>
      </c>
      <c r="K36" s="171" t="e">
        <f t="shared" si="8"/>
        <v>#DIV/0!</v>
      </c>
      <c r="L36" s="170" t="e">
        <f t="shared" si="9"/>
        <v>#DIV/0!</v>
      </c>
    </row>
    <row r="37" spans="1:12" x14ac:dyDescent="0.4">
      <c r="A37" s="42" t="s">
        <v>131</v>
      </c>
      <c r="B37" s="493">
        <f>'９月(月間)'!B37-'[2]9月(上旬～中旬)'!B36</f>
        <v>4594</v>
      </c>
      <c r="C37" s="492">
        <f>'９月(月間)'!C37-'[2]9月(上旬～中旬)'!C36</f>
        <v>0</v>
      </c>
      <c r="D37" s="194" t="e">
        <f t="shared" si="0"/>
        <v>#DIV/0!</v>
      </c>
      <c r="E37" s="195">
        <f t="shared" si="1"/>
        <v>4594</v>
      </c>
      <c r="F37" s="479">
        <f>'９月(月間)'!F37-'[2]9月(上旬～中旬)'!F36</f>
        <v>5225</v>
      </c>
      <c r="G37" s="454">
        <f>'９月(月間)'!G37-'[2]9月(上旬～中旬)'!G36</f>
        <v>0</v>
      </c>
      <c r="H37" s="194" t="e">
        <f t="shared" si="2"/>
        <v>#DIV/0!</v>
      </c>
      <c r="I37" s="195">
        <f t="shared" si="3"/>
        <v>5225</v>
      </c>
      <c r="J37" s="194">
        <f t="shared" si="7"/>
        <v>0.87923444976076559</v>
      </c>
      <c r="K37" s="194" t="e">
        <f t="shared" si="8"/>
        <v>#DIV/0!</v>
      </c>
      <c r="L37" s="193" t="e">
        <f t="shared" si="9"/>
        <v>#DIV/0!</v>
      </c>
    </row>
    <row r="38" spans="1:12" x14ac:dyDescent="0.4">
      <c r="A38" s="160" t="s">
        <v>130</v>
      </c>
      <c r="B38" s="477">
        <f>SUM(B39:B40)</f>
        <v>853</v>
      </c>
      <c r="C38" s="418">
        <f>SUM(C39:C40)</f>
        <v>827</v>
      </c>
      <c r="D38" s="181">
        <f t="shared" ref="D38:D65" si="10">+B38/C38</f>
        <v>1.0314389359129383</v>
      </c>
      <c r="E38" s="191">
        <f t="shared" ref="E38:E65" si="11">+B38-C38</f>
        <v>26</v>
      </c>
      <c r="F38" s="419">
        <f>SUM(F39:F40)</f>
        <v>1131</v>
      </c>
      <c r="G38" s="418">
        <f>SUM(G39:G40)</f>
        <v>1203</v>
      </c>
      <c r="H38" s="181">
        <f t="shared" ref="H38:H65" si="12">+F38/G38</f>
        <v>0.94014962593516205</v>
      </c>
      <c r="I38" s="191">
        <f t="shared" ref="I38:I65" si="13">+F38-G38</f>
        <v>-72</v>
      </c>
      <c r="J38" s="181">
        <f t="shared" si="7"/>
        <v>0.7541998231653404</v>
      </c>
      <c r="K38" s="181">
        <f t="shared" si="8"/>
        <v>0.6874480465502909</v>
      </c>
      <c r="L38" s="180">
        <f t="shared" si="9"/>
        <v>6.6751776615049496E-2</v>
      </c>
    </row>
    <row r="39" spans="1:12" x14ac:dyDescent="0.4">
      <c r="A39" s="48" t="s">
        <v>129</v>
      </c>
      <c r="B39" s="492">
        <f>'９月(月間)'!B39-'[2]9月(上旬～中旬)'!B38</f>
        <v>633</v>
      </c>
      <c r="C39" s="492">
        <f>'９月(月間)'!C39-'[2]9月(上旬～中旬)'!C38</f>
        <v>654</v>
      </c>
      <c r="D39" s="175">
        <f t="shared" si="10"/>
        <v>0.9678899082568807</v>
      </c>
      <c r="E39" s="188">
        <f t="shared" si="11"/>
        <v>-21</v>
      </c>
      <c r="F39" s="491">
        <f>'９月(月間)'!F39-'[2]9月(上旬～中旬)'!F38</f>
        <v>780</v>
      </c>
      <c r="G39" s="458">
        <f>'９月(月間)'!G39-'[2]9月(上旬～中旬)'!G38</f>
        <v>813</v>
      </c>
      <c r="H39" s="175">
        <f t="shared" si="12"/>
        <v>0.95940959409594095</v>
      </c>
      <c r="I39" s="188">
        <f t="shared" si="13"/>
        <v>-33</v>
      </c>
      <c r="J39" s="175">
        <f t="shared" si="7"/>
        <v>0.81153846153846154</v>
      </c>
      <c r="K39" s="175">
        <f t="shared" si="8"/>
        <v>0.80442804428044279</v>
      </c>
      <c r="L39" s="174">
        <f t="shared" si="9"/>
        <v>7.110417258018753E-3</v>
      </c>
    </row>
    <row r="40" spans="1:12" x14ac:dyDescent="0.4">
      <c r="A40" s="49" t="s">
        <v>128</v>
      </c>
      <c r="B40" s="492">
        <f>'９月(月間)'!B40-'[2]9月(上旬～中旬)'!B39</f>
        <v>220</v>
      </c>
      <c r="C40" s="492">
        <f>'９月(月間)'!C40-'[2]9月(上旬～中旬)'!C39</f>
        <v>173</v>
      </c>
      <c r="D40" s="177">
        <f t="shared" si="10"/>
        <v>1.2716763005780347</v>
      </c>
      <c r="E40" s="187">
        <f t="shared" si="11"/>
        <v>47</v>
      </c>
      <c r="F40" s="491">
        <f>'９月(月間)'!F40-'[2]9月(上旬～中旬)'!F39</f>
        <v>351</v>
      </c>
      <c r="G40" s="458">
        <f>'９月(月間)'!G40-'[2]9月(上旬～中旬)'!G39</f>
        <v>390</v>
      </c>
      <c r="H40" s="177">
        <f t="shared" si="12"/>
        <v>0.9</v>
      </c>
      <c r="I40" s="187">
        <f t="shared" si="13"/>
        <v>-39</v>
      </c>
      <c r="J40" s="177">
        <f t="shared" si="7"/>
        <v>0.62678062678062674</v>
      </c>
      <c r="K40" s="177">
        <f t="shared" si="8"/>
        <v>0.44358974358974357</v>
      </c>
      <c r="L40" s="182">
        <f t="shared" si="9"/>
        <v>0.18319088319088317</v>
      </c>
    </row>
    <row r="41" spans="1:12" s="80" customFormat="1" x14ac:dyDescent="0.4">
      <c r="A41" s="136" t="s">
        <v>87</v>
      </c>
      <c r="B41" s="416">
        <f>B42+B61</f>
        <v>93161</v>
      </c>
      <c r="C41" s="415">
        <f>C42+C61</f>
        <v>81765</v>
      </c>
      <c r="D41" s="168">
        <f t="shared" si="10"/>
        <v>1.1393750382192869</v>
      </c>
      <c r="E41" s="169">
        <f t="shared" si="11"/>
        <v>11396</v>
      </c>
      <c r="F41" s="416">
        <f>F42+F61</f>
        <v>117685</v>
      </c>
      <c r="G41" s="415">
        <f>G42+G61</f>
        <v>117447</v>
      </c>
      <c r="H41" s="168">
        <f t="shared" si="12"/>
        <v>1.0020264459713744</v>
      </c>
      <c r="I41" s="169">
        <f t="shared" si="13"/>
        <v>238</v>
      </c>
      <c r="J41" s="168">
        <f t="shared" si="7"/>
        <v>0.7916132047414709</v>
      </c>
      <c r="K41" s="168">
        <f t="shared" si="8"/>
        <v>0.69618636491353547</v>
      </c>
      <c r="L41" s="184">
        <f t="shared" si="9"/>
        <v>9.5426839827935428E-2</v>
      </c>
    </row>
    <row r="42" spans="1:12" s="80" customFormat="1" x14ac:dyDescent="0.4">
      <c r="A42" s="160" t="s">
        <v>127</v>
      </c>
      <c r="B42" s="490">
        <f>SUM(B43:B60)</f>
        <v>92222</v>
      </c>
      <c r="C42" s="388">
        <f>SUM(C43:C60)</f>
        <v>80833</v>
      </c>
      <c r="D42" s="168">
        <f t="shared" si="10"/>
        <v>1.1408954263728923</v>
      </c>
      <c r="E42" s="340">
        <f t="shared" si="11"/>
        <v>11389</v>
      </c>
      <c r="F42" s="490">
        <f>SUM(F43:F60)</f>
        <v>116185</v>
      </c>
      <c r="G42" s="388">
        <f>SUM(G43:G60)</f>
        <v>115937</v>
      </c>
      <c r="H42" s="168">
        <f t="shared" si="12"/>
        <v>1.0021390927831495</v>
      </c>
      <c r="I42" s="340">
        <f t="shared" si="13"/>
        <v>248</v>
      </c>
      <c r="J42" s="168">
        <f t="shared" si="7"/>
        <v>0.79375134483797394</v>
      </c>
      <c r="K42" s="168">
        <f t="shared" si="8"/>
        <v>0.69721486669484289</v>
      </c>
      <c r="L42" s="184">
        <f t="shared" si="9"/>
        <v>9.6536478143131044E-2</v>
      </c>
    </row>
    <row r="43" spans="1:12" x14ac:dyDescent="0.4">
      <c r="A43" s="49" t="s">
        <v>86</v>
      </c>
      <c r="B43" s="488">
        <f>'９月(月間)'!B43-'[2]9月(上旬～中旬)'!B42</f>
        <v>41918</v>
      </c>
      <c r="C43" s="488">
        <f>'９月(月間)'!C43-'[2]9月(上旬～中旬)'!C42</f>
        <v>36681</v>
      </c>
      <c r="D43" s="201">
        <f t="shared" si="10"/>
        <v>1.1427714620648293</v>
      </c>
      <c r="E43" s="197">
        <f t="shared" si="11"/>
        <v>5237</v>
      </c>
      <c r="F43" s="488">
        <f>'９月(月間)'!F43-'[2]9月(上旬～中旬)'!F42</f>
        <v>47480</v>
      </c>
      <c r="G43" s="487">
        <f>'９月(月間)'!G43-'[2]9月(上旬～中旬)'!G42</f>
        <v>47338</v>
      </c>
      <c r="H43" s="171">
        <f t="shared" si="12"/>
        <v>1.00299970425451</v>
      </c>
      <c r="I43" s="187">
        <f t="shared" si="13"/>
        <v>142</v>
      </c>
      <c r="J43" s="177">
        <f t="shared" si="7"/>
        <v>0.8828559393428812</v>
      </c>
      <c r="K43" s="177">
        <f t="shared" si="8"/>
        <v>0.77487430816680047</v>
      </c>
      <c r="L43" s="182">
        <f t="shared" si="9"/>
        <v>0.10798163117608073</v>
      </c>
    </row>
    <row r="44" spans="1:12" x14ac:dyDescent="0.4">
      <c r="A44" s="49" t="s">
        <v>126</v>
      </c>
      <c r="B44" s="483">
        <f>'９月(月間)'!B44-'[2]9月(上旬～中旬)'!B43</f>
        <v>1494</v>
      </c>
      <c r="C44" s="483">
        <f>'９月(月間)'!C44-'[2]9月(上旬～中旬)'!C43</f>
        <v>1484</v>
      </c>
      <c r="D44" s="175">
        <f t="shared" si="10"/>
        <v>1.0067385444743935</v>
      </c>
      <c r="E44" s="197">
        <f t="shared" si="11"/>
        <v>10</v>
      </c>
      <c r="F44" s="483">
        <f>'９月(月間)'!F44-'[2]9月(上旬～中旬)'!F43</f>
        <v>2430</v>
      </c>
      <c r="G44" s="484">
        <f>'９月(月間)'!G44-'[2]9月(上旬～中旬)'!G43</f>
        <v>2700</v>
      </c>
      <c r="H44" s="171">
        <f t="shared" si="12"/>
        <v>0.9</v>
      </c>
      <c r="I44" s="187">
        <f t="shared" si="13"/>
        <v>-270</v>
      </c>
      <c r="J44" s="177">
        <f t="shared" si="7"/>
        <v>0.61481481481481481</v>
      </c>
      <c r="K44" s="177">
        <f t="shared" si="8"/>
        <v>0.54962962962962958</v>
      </c>
      <c r="L44" s="182">
        <f t="shared" si="9"/>
        <v>6.5185185185185235E-2</v>
      </c>
    </row>
    <row r="45" spans="1:12" x14ac:dyDescent="0.4">
      <c r="A45" s="49" t="s">
        <v>125</v>
      </c>
      <c r="B45" s="483">
        <f>'９月(月間)'!B45-'[2]9月(上旬～中旬)'!B44</f>
        <v>4746</v>
      </c>
      <c r="C45" s="483">
        <f>'９月(月間)'!C45-'[2]9月(上旬～中旬)'!C44</f>
        <v>3938</v>
      </c>
      <c r="D45" s="175">
        <f t="shared" si="10"/>
        <v>1.2051802945657695</v>
      </c>
      <c r="E45" s="197">
        <f t="shared" si="11"/>
        <v>808</v>
      </c>
      <c r="F45" s="483">
        <f>'９月(月間)'!F45-'[2]9月(上旬～中旬)'!F44</f>
        <v>5140</v>
      </c>
      <c r="G45" s="484">
        <f>'９月(月間)'!G45-'[2]9月(上旬～中旬)'!G44</f>
        <v>5138</v>
      </c>
      <c r="H45" s="171">
        <f t="shared" si="12"/>
        <v>1.0003892565200467</v>
      </c>
      <c r="I45" s="187">
        <f t="shared" si="13"/>
        <v>2</v>
      </c>
      <c r="J45" s="177">
        <f t="shared" si="7"/>
        <v>0.92334630350194558</v>
      </c>
      <c r="K45" s="177">
        <f t="shared" si="8"/>
        <v>0.76644608797197356</v>
      </c>
      <c r="L45" s="182">
        <f t="shared" si="9"/>
        <v>0.15690021552997202</v>
      </c>
    </row>
    <row r="46" spans="1:12" x14ac:dyDescent="0.4">
      <c r="A46" s="61" t="s">
        <v>124</v>
      </c>
      <c r="B46" s="483">
        <f>'９月(月間)'!B46-'[2]9月(上旬～中旬)'!B45</f>
        <v>8776</v>
      </c>
      <c r="C46" s="483">
        <f>'９月(月間)'!C46-'[2]9月(上旬～中旬)'!C45</f>
        <v>6955</v>
      </c>
      <c r="D46" s="175">
        <f t="shared" si="10"/>
        <v>1.261826024442847</v>
      </c>
      <c r="E46" s="197">
        <f t="shared" si="11"/>
        <v>1821</v>
      </c>
      <c r="F46" s="483">
        <f>'９月(月間)'!F46-'[2]9月(上旬～中旬)'!F45</f>
        <v>11290</v>
      </c>
      <c r="G46" s="482">
        <f>'９月(月間)'!G46-'[2]9月(上旬～中旬)'!G45</f>
        <v>9520</v>
      </c>
      <c r="H46" s="171">
        <f t="shared" si="12"/>
        <v>1.1859243697478992</v>
      </c>
      <c r="I46" s="187">
        <f t="shared" si="13"/>
        <v>1770</v>
      </c>
      <c r="J46" s="177">
        <f t="shared" si="7"/>
        <v>0.77732506643046939</v>
      </c>
      <c r="K46" s="177">
        <f t="shared" si="8"/>
        <v>0.73056722689075626</v>
      </c>
      <c r="L46" s="182">
        <f t="shared" si="9"/>
        <v>4.6757839539713131E-2</v>
      </c>
    </row>
    <row r="47" spans="1:12" x14ac:dyDescent="0.4">
      <c r="A47" s="61" t="s">
        <v>123</v>
      </c>
      <c r="B47" s="485">
        <f>'９月(月間)'!B47-'[2]9月(上旬～中旬)'!B46</f>
        <v>5395</v>
      </c>
      <c r="C47" s="485">
        <f>'９月(月間)'!C47-'[2]9月(上旬～中旬)'!C46</f>
        <v>4964</v>
      </c>
      <c r="D47" s="175">
        <f t="shared" si="10"/>
        <v>1.0868251410153102</v>
      </c>
      <c r="E47" s="197">
        <f t="shared" si="11"/>
        <v>431</v>
      </c>
      <c r="F47" s="485">
        <f>'９月(月間)'!F47-'[2]9月(上旬～中旬)'!F46</f>
        <v>7164</v>
      </c>
      <c r="G47" s="480">
        <f>'９月(月間)'!G47-'[2]9月(上旬～中旬)'!G46</f>
        <v>7059</v>
      </c>
      <c r="H47" s="171">
        <f t="shared" si="12"/>
        <v>1.0148746281342966</v>
      </c>
      <c r="I47" s="187">
        <f t="shared" si="13"/>
        <v>105</v>
      </c>
      <c r="J47" s="177">
        <f t="shared" si="7"/>
        <v>0.75307091010608596</v>
      </c>
      <c r="K47" s="177">
        <f t="shared" si="8"/>
        <v>0.70321575293950989</v>
      </c>
      <c r="L47" s="182">
        <f t="shared" si="9"/>
        <v>4.985515716657607E-2</v>
      </c>
    </row>
    <row r="48" spans="1:12" x14ac:dyDescent="0.4">
      <c r="A48" s="49" t="s">
        <v>84</v>
      </c>
      <c r="B48" s="483">
        <f>'９月(月間)'!B48-'[2]9月(上旬～中旬)'!B47</f>
        <v>11787</v>
      </c>
      <c r="C48" s="483">
        <f>'９月(月間)'!C48-'[2]9月(上旬～中旬)'!C47</f>
        <v>10014</v>
      </c>
      <c r="D48" s="175">
        <f t="shared" si="10"/>
        <v>1.177052127022169</v>
      </c>
      <c r="E48" s="197">
        <f t="shared" si="11"/>
        <v>1773</v>
      </c>
      <c r="F48" s="483">
        <f>'９月(月間)'!F48-'[2]9月(上旬～中旬)'!F47</f>
        <v>18847</v>
      </c>
      <c r="G48" s="484">
        <f>'９月(月間)'!G48-'[2]9月(上旬～中旬)'!G47</f>
        <v>16388</v>
      </c>
      <c r="H48" s="171">
        <f t="shared" si="12"/>
        <v>1.1500488162069806</v>
      </c>
      <c r="I48" s="187">
        <f t="shared" si="13"/>
        <v>2459</v>
      </c>
      <c r="J48" s="177">
        <f t="shared" si="7"/>
        <v>0.62540457367220248</v>
      </c>
      <c r="K48" s="177">
        <f t="shared" si="8"/>
        <v>0.61105687088113259</v>
      </c>
      <c r="L48" s="182">
        <f t="shared" si="9"/>
        <v>1.4347702791069894E-2</v>
      </c>
    </row>
    <row r="49" spans="1:12" x14ac:dyDescent="0.4">
      <c r="A49" s="49" t="s">
        <v>85</v>
      </c>
      <c r="B49" s="485">
        <f>'９月(月間)'!B49-'[2]9月(上旬～中旬)'!B48</f>
        <v>7431</v>
      </c>
      <c r="C49" s="485">
        <f>'９月(月間)'!C49-'[2]9月(上旬～中旬)'!C48</f>
        <v>5725</v>
      </c>
      <c r="D49" s="179">
        <f t="shared" si="10"/>
        <v>1.297991266375546</v>
      </c>
      <c r="E49" s="197">
        <f t="shared" si="11"/>
        <v>1706</v>
      </c>
      <c r="F49" s="485">
        <f>'９月(月間)'!F49-'[2]9月(上旬～中旬)'!F48</f>
        <v>8706</v>
      </c>
      <c r="G49" s="484">
        <f>'９月(月間)'!G49-'[2]9月(上旬～中旬)'!G48</f>
        <v>7436</v>
      </c>
      <c r="H49" s="171">
        <f t="shared" si="12"/>
        <v>1.1707907477138246</v>
      </c>
      <c r="I49" s="187">
        <f t="shared" si="13"/>
        <v>1270</v>
      </c>
      <c r="J49" s="177">
        <f t="shared" ref="J49:J65" si="14">+B49/F49</f>
        <v>0.8535492763611302</v>
      </c>
      <c r="K49" s="177">
        <f t="shared" si="8"/>
        <v>0.7699031737493276</v>
      </c>
      <c r="L49" s="182">
        <f t="shared" si="9"/>
        <v>8.3646102611802609E-2</v>
      </c>
    </row>
    <row r="50" spans="1:12" x14ac:dyDescent="0.4">
      <c r="A50" s="49" t="s">
        <v>83</v>
      </c>
      <c r="B50" s="483">
        <f>'９月(月間)'!B50-'[2]9月(上旬～中旬)'!B49</f>
        <v>1816</v>
      </c>
      <c r="C50" s="483">
        <f>'９月(月間)'!C50-'[2]9月(上旬～中旬)'!C49</f>
        <v>1659</v>
      </c>
      <c r="D50" s="177">
        <f t="shared" si="10"/>
        <v>1.0946353224834238</v>
      </c>
      <c r="E50" s="197">
        <f t="shared" si="11"/>
        <v>157</v>
      </c>
      <c r="F50" s="483">
        <f>'９月(月間)'!F50-'[2]9月(上旬～中旬)'!F49</f>
        <v>2700</v>
      </c>
      <c r="G50" s="486">
        <f>'９月(月間)'!G50-'[2]9月(上旬～中旬)'!G49</f>
        <v>2700</v>
      </c>
      <c r="H50" s="171">
        <f t="shared" si="12"/>
        <v>1</v>
      </c>
      <c r="I50" s="187">
        <f t="shared" si="13"/>
        <v>0</v>
      </c>
      <c r="J50" s="177">
        <f t="shared" si="14"/>
        <v>0.67259259259259263</v>
      </c>
      <c r="K50" s="177">
        <f t="shared" si="8"/>
        <v>0.61444444444444446</v>
      </c>
      <c r="L50" s="182">
        <f t="shared" si="9"/>
        <v>5.8148148148148171E-2</v>
      </c>
    </row>
    <row r="51" spans="1:12" x14ac:dyDescent="0.4">
      <c r="A51" s="49" t="s">
        <v>122</v>
      </c>
      <c r="B51" s="485">
        <f>'９月(月間)'!B51-'[2]9月(上旬～中旬)'!B50</f>
        <v>0</v>
      </c>
      <c r="C51" s="485">
        <f>'９月(月間)'!C51-'[2]9月(上旬～中旬)'!C50</f>
        <v>0</v>
      </c>
      <c r="D51" s="175" t="e">
        <f t="shared" si="10"/>
        <v>#DIV/0!</v>
      </c>
      <c r="E51" s="197">
        <f t="shared" si="11"/>
        <v>0</v>
      </c>
      <c r="F51" s="485">
        <f>'９月(月間)'!F51-'[2]9月(上旬～中旬)'!F50</f>
        <v>0</v>
      </c>
      <c r="G51" s="484">
        <f>'９月(月間)'!G51-'[2]9月(上旬～中旬)'!G50</f>
        <v>0</v>
      </c>
      <c r="H51" s="171" t="e">
        <f t="shared" si="12"/>
        <v>#DIV/0!</v>
      </c>
      <c r="I51" s="187">
        <f t="shared" si="13"/>
        <v>0</v>
      </c>
      <c r="J51" s="177" t="e">
        <f t="shared" si="14"/>
        <v>#DIV/0!</v>
      </c>
      <c r="K51" s="177" t="e">
        <f t="shared" si="8"/>
        <v>#DIV/0!</v>
      </c>
      <c r="L51" s="182" t="e">
        <f t="shared" si="9"/>
        <v>#DIV/0!</v>
      </c>
    </row>
    <row r="52" spans="1:12" x14ac:dyDescent="0.4">
      <c r="A52" s="49" t="s">
        <v>121</v>
      </c>
      <c r="B52" s="483">
        <f>'９月(月間)'!B52-'[2]9月(上旬～中旬)'!B51</f>
        <v>969</v>
      </c>
      <c r="C52" s="483">
        <f>'９月(月間)'!C52-'[2]9月(上旬～中旬)'!C51</f>
        <v>897</v>
      </c>
      <c r="D52" s="177">
        <f t="shared" si="10"/>
        <v>1.080267558528428</v>
      </c>
      <c r="E52" s="197">
        <f t="shared" si="11"/>
        <v>72</v>
      </c>
      <c r="F52" s="483">
        <f>'９月(月間)'!F52-'[2]9月(上旬～中旬)'!F51</f>
        <v>1080</v>
      </c>
      <c r="G52" s="480">
        <f>'９月(月間)'!G52-'[2]9月(上旬～中旬)'!G51</f>
        <v>1200</v>
      </c>
      <c r="H52" s="171">
        <f t="shared" si="12"/>
        <v>0.9</v>
      </c>
      <c r="I52" s="187">
        <f t="shared" si="13"/>
        <v>-120</v>
      </c>
      <c r="J52" s="177">
        <f t="shared" si="14"/>
        <v>0.89722222222222225</v>
      </c>
      <c r="K52" s="177">
        <f t="shared" si="8"/>
        <v>0.74750000000000005</v>
      </c>
      <c r="L52" s="182">
        <f t="shared" si="9"/>
        <v>0.1497222222222222</v>
      </c>
    </row>
    <row r="53" spans="1:12" x14ac:dyDescent="0.4">
      <c r="A53" s="49" t="s">
        <v>82</v>
      </c>
      <c r="B53" s="483">
        <f>'９月(月間)'!B53-'[2]9月(上旬～中旬)'!B52</f>
        <v>1630</v>
      </c>
      <c r="C53" s="483">
        <f>'９月(月間)'!C53-'[2]9月(上旬～中旬)'!C52</f>
        <v>2624</v>
      </c>
      <c r="D53" s="175">
        <f t="shared" si="10"/>
        <v>0.62118902439024393</v>
      </c>
      <c r="E53" s="197">
        <f t="shared" si="11"/>
        <v>-994</v>
      </c>
      <c r="F53" s="483">
        <f>'９月(月間)'!F53-'[2]9月(上旬～中旬)'!F52</f>
        <v>1660</v>
      </c>
      <c r="G53" s="484">
        <f>'９月(月間)'!G53-'[2]9月(上旬～中旬)'!G52</f>
        <v>5400</v>
      </c>
      <c r="H53" s="171">
        <f t="shared" si="12"/>
        <v>0.30740740740740741</v>
      </c>
      <c r="I53" s="187">
        <f t="shared" si="13"/>
        <v>-3740</v>
      </c>
      <c r="J53" s="177">
        <f t="shared" si="14"/>
        <v>0.98192771084337349</v>
      </c>
      <c r="K53" s="177">
        <f t="shared" si="8"/>
        <v>0.48592592592592593</v>
      </c>
      <c r="L53" s="182">
        <f t="shared" si="9"/>
        <v>0.49600178491744756</v>
      </c>
    </row>
    <row r="54" spans="1:12" x14ac:dyDescent="0.4">
      <c r="A54" s="61" t="s">
        <v>80</v>
      </c>
      <c r="B54" s="485">
        <f>'９月(月間)'!B54-'[2]9月(上旬～中旬)'!B53</f>
        <v>841</v>
      </c>
      <c r="C54" s="485">
        <f>'９月(月間)'!C54-'[2]9月(上旬～中旬)'!C53</f>
        <v>675</v>
      </c>
      <c r="D54" s="175">
        <f t="shared" si="10"/>
        <v>1.2459259259259259</v>
      </c>
      <c r="E54" s="197">
        <f t="shared" si="11"/>
        <v>166</v>
      </c>
      <c r="F54" s="485">
        <f>'９月(月間)'!F54-'[2]9月(上旬～中旬)'!F53</f>
        <v>1199</v>
      </c>
      <c r="G54" s="484">
        <f>'９月(月間)'!G54-'[2]9月(上旬～中旬)'!G53</f>
        <v>1200</v>
      </c>
      <c r="H54" s="171">
        <f t="shared" si="12"/>
        <v>0.99916666666666665</v>
      </c>
      <c r="I54" s="187">
        <f t="shared" si="13"/>
        <v>-1</v>
      </c>
      <c r="J54" s="177">
        <f t="shared" si="14"/>
        <v>0.70141784820683906</v>
      </c>
      <c r="K54" s="171">
        <f t="shared" si="8"/>
        <v>0.5625</v>
      </c>
      <c r="L54" s="170">
        <f t="shared" si="9"/>
        <v>0.13891784820683906</v>
      </c>
    </row>
    <row r="55" spans="1:12" x14ac:dyDescent="0.4">
      <c r="A55" s="49" t="s">
        <v>81</v>
      </c>
      <c r="B55" s="483">
        <f>'９月(月間)'!B55-'[2]9月(上旬～中旬)'!B54</f>
        <v>1749</v>
      </c>
      <c r="C55" s="483">
        <f>'９月(月間)'!C55-'[2]9月(上旬～中旬)'!C54</f>
        <v>1250</v>
      </c>
      <c r="D55" s="175">
        <f t="shared" si="10"/>
        <v>1.3992</v>
      </c>
      <c r="E55" s="187">
        <f t="shared" si="11"/>
        <v>499</v>
      </c>
      <c r="F55" s="483">
        <f>'９月(月間)'!F55-'[2]9月(上旬～中旬)'!F54</f>
        <v>2430</v>
      </c>
      <c r="G55" s="482">
        <f>'９月(月間)'!G55-'[2]9月(上旬～中旬)'!G54</f>
        <v>2700</v>
      </c>
      <c r="H55" s="177">
        <f t="shared" si="12"/>
        <v>0.9</v>
      </c>
      <c r="I55" s="187">
        <f t="shared" si="13"/>
        <v>-270</v>
      </c>
      <c r="J55" s="177">
        <f t="shared" si="14"/>
        <v>0.71975308641975311</v>
      </c>
      <c r="K55" s="177">
        <f t="shared" si="8"/>
        <v>0.46296296296296297</v>
      </c>
      <c r="L55" s="182">
        <f t="shared" si="9"/>
        <v>0.25679012345679014</v>
      </c>
    </row>
    <row r="56" spans="1:12" x14ac:dyDescent="0.4">
      <c r="A56" s="49" t="s">
        <v>77</v>
      </c>
      <c r="B56" s="483">
        <f>'９月(月間)'!B56-'[2]9月(上旬～中旬)'!B55</f>
        <v>2190</v>
      </c>
      <c r="C56" s="483">
        <f>'９月(月間)'!C56-'[2]9月(上旬～中旬)'!C55</f>
        <v>1936</v>
      </c>
      <c r="D56" s="175">
        <f t="shared" si="10"/>
        <v>1.1311983471074381</v>
      </c>
      <c r="E56" s="187">
        <f t="shared" si="11"/>
        <v>254</v>
      </c>
      <c r="F56" s="483">
        <f>'９月(月間)'!F56-'[2]9月(上旬～中旬)'!F55</f>
        <v>3660</v>
      </c>
      <c r="G56" s="484">
        <f>'９月(月間)'!G56-'[2]9月(上旬～中旬)'!G55</f>
        <v>3428</v>
      </c>
      <c r="H56" s="177">
        <f t="shared" si="12"/>
        <v>1.0676779463243875</v>
      </c>
      <c r="I56" s="187">
        <f t="shared" si="13"/>
        <v>232</v>
      </c>
      <c r="J56" s="177">
        <f t="shared" si="14"/>
        <v>0.59836065573770492</v>
      </c>
      <c r="K56" s="177">
        <f t="shared" si="8"/>
        <v>0.56476079346557762</v>
      </c>
      <c r="L56" s="182">
        <f t="shared" si="9"/>
        <v>3.3599862272127301E-2</v>
      </c>
    </row>
    <row r="57" spans="1:12" x14ac:dyDescent="0.4">
      <c r="A57" s="49" t="s">
        <v>79</v>
      </c>
      <c r="B57" s="485">
        <f>'９月(月間)'!B57-'[2]9月(上旬～中旬)'!B56</f>
        <v>626</v>
      </c>
      <c r="C57" s="485">
        <f>'９月(月間)'!C57-'[2]9月(上旬～中旬)'!C56</f>
        <v>555</v>
      </c>
      <c r="D57" s="175">
        <f t="shared" si="10"/>
        <v>1.127927927927928</v>
      </c>
      <c r="E57" s="187">
        <f t="shared" si="11"/>
        <v>71</v>
      </c>
      <c r="F57" s="485">
        <f>'９月(月間)'!F57-'[2]9月(上旬～中旬)'!F56</f>
        <v>1200</v>
      </c>
      <c r="G57" s="484">
        <f>'９月(月間)'!G57-'[2]9月(上旬～中旬)'!G56</f>
        <v>1200</v>
      </c>
      <c r="H57" s="177">
        <f t="shared" si="12"/>
        <v>1</v>
      </c>
      <c r="I57" s="187">
        <f t="shared" si="13"/>
        <v>0</v>
      </c>
      <c r="J57" s="177">
        <f t="shared" si="14"/>
        <v>0.52166666666666661</v>
      </c>
      <c r="K57" s="177">
        <f t="shared" si="8"/>
        <v>0.46250000000000002</v>
      </c>
      <c r="L57" s="182">
        <f t="shared" si="9"/>
        <v>5.916666666666659E-2</v>
      </c>
    </row>
    <row r="58" spans="1:12" x14ac:dyDescent="0.4">
      <c r="A58" s="49" t="s">
        <v>78</v>
      </c>
      <c r="B58" s="483">
        <f>'９月(月間)'!B58-'[2]9月(上旬～中旬)'!B57</f>
        <v>854</v>
      </c>
      <c r="C58" s="483">
        <f>'９月(月間)'!C58-'[2]9月(上旬～中旬)'!C57</f>
        <v>723</v>
      </c>
      <c r="D58" s="175">
        <f t="shared" si="10"/>
        <v>1.1811894882434302</v>
      </c>
      <c r="E58" s="187">
        <f t="shared" si="11"/>
        <v>131</v>
      </c>
      <c r="F58" s="483">
        <f>'９月(月間)'!F58-'[2]9月(上旬～中旬)'!F57</f>
        <v>1199</v>
      </c>
      <c r="G58" s="482">
        <f>'９月(月間)'!G58-'[2]9月(上旬～中旬)'!G57</f>
        <v>1200</v>
      </c>
      <c r="H58" s="177">
        <f t="shared" si="12"/>
        <v>0.99916666666666665</v>
      </c>
      <c r="I58" s="187">
        <f t="shared" si="13"/>
        <v>-1</v>
      </c>
      <c r="J58" s="177">
        <f t="shared" si="14"/>
        <v>0.71226021684737284</v>
      </c>
      <c r="K58" s="177">
        <f t="shared" si="8"/>
        <v>0.60250000000000004</v>
      </c>
      <c r="L58" s="182">
        <f t="shared" si="9"/>
        <v>0.1097602168473728</v>
      </c>
    </row>
    <row r="59" spans="1:12" x14ac:dyDescent="0.4">
      <c r="A59" s="55" t="s">
        <v>120</v>
      </c>
      <c r="B59" s="481">
        <f>'９月(月間)'!B59-'[2]9月(上旬～中旬)'!B58</f>
        <v>0</v>
      </c>
      <c r="C59" s="481">
        <f>'９月(月間)'!C59-'[2]9月(上旬～中旬)'!C58</f>
        <v>753</v>
      </c>
      <c r="D59" s="179">
        <f t="shared" si="10"/>
        <v>0</v>
      </c>
      <c r="E59" s="197">
        <f t="shared" si="11"/>
        <v>-753</v>
      </c>
      <c r="F59" s="481">
        <f>'９月(月間)'!F59-'[2]9月(上旬～中旬)'!F58</f>
        <v>0</v>
      </c>
      <c r="G59" s="480">
        <f>'９月(月間)'!G59-'[2]9月(上旬～中旬)'!G58</f>
        <v>1330</v>
      </c>
      <c r="H59" s="171">
        <f t="shared" si="12"/>
        <v>0</v>
      </c>
      <c r="I59" s="197">
        <f t="shared" si="13"/>
        <v>-1330</v>
      </c>
      <c r="J59" s="171" t="e">
        <f t="shared" si="14"/>
        <v>#DIV/0!</v>
      </c>
      <c r="K59" s="171">
        <f t="shared" si="8"/>
        <v>0.56616541353383454</v>
      </c>
      <c r="L59" s="170" t="e">
        <f t="shared" si="9"/>
        <v>#DIV/0!</v>
      </c>
    </row>
    <row r="60" spans="1:12" x14ac:dyDescent="0.4">
      <c r="A60" s="42" t="s">
        <v>119</v>
      </c>
      <c r="B60" s="479">
        <f>'９月(月間)'!B60-'[2]9月(上旬～中旬)'!B59</f>
        <v>0</v>
      </c>
      <c r="C60" s="479">
        <f>'９月(月間)'!C60-'[2]9月(上旬～中旬)'!C59</f>
        <v>0</v>
      </c>
      <c r="D60" s="194" t="e">
        <f t="shared" si="10"/>
        <v>#DIV/0!</v>
      </c>
      <c r="E60" s="195">
        <f t="shared" si="11"/>
        <v>0</v>
      </c>
      <c r="F60" s="479">
        <f>'９月(月間)'!F60-'[2]9月(上旬～中旬)'!F59</f>
        <v>0</v>
      </c>
      <c r="G60" s="478">
        <f>'９月(月間)'!G60-'[2]9月(上旬～中旬)'!G59</f>
        <v>0</v>
      </c>
      <c r="H60" s="194" t="e">
        <f t="shared" si="12"/>
        <v>#DIV/0!</v>
      </c>
      <c r="I60" s="195">
        <f t="shared" si="13"/>
        <v>0</v>
      </c>
      <c r="J60" s="194" t="e">
        <f t="shared" si="14"/>
        <v>#DIV/0!</v>
      </c>
      <c r="K60" s="194" t="e">
        <f t="shared" si="8"/>
        <v>#DIV/0!</v>
      </c>
      <c r="L60" s="193" t="e">
        <f t="shared" si="9"/>
        <v>#DIV/0!</v>
      </c>
    </row>
    <row r="61" spans="1:12" x14ac:dyDescent="0.4">
      <c r="A61" s="160" t="s">
        <v>118</v>
      </c>
      <c r="B61" s="477">
        <f>SUM(B62:B65)</f>
        <v>939</v>
      </c>
      <c r="C61" s="476">
        <f>SUM(C62:C65)</f>
        <v>932</v>
      </c>
      <c r="D61" s="181">
        <f t="shared" si="10"/>
        <v>1.007510729613734</v>
      </c>
      <c r="E61" s="191">
        <f t="shared" si="11"/>
        <v>7</v>
      </c>
      <c r="F61" s="477">
        <f>SUM(F62:F65)</f>
        <v>1500</v>
      </c>
      <c r="G61" s="476">
        <f>SUM(G62:G65)</f>
        <v>1510</v>
      </c>
      <c r="H61" s="181">
        <f t="shared" si="12"/>
        <v>0.99337748344370858</v>
      </c>
      <c r="I61" s="191">
        <f t="shared" si="13"/>
        <v>-10</v>
      </c>
      <c r="J61" s="181">
        <f t="shared" si="14"/>
        <v>0.626</v>
      </c>
      <c r="K61" s="181">
        <f t="shared" si="8"/>
        <v>0.61721854304635759</v>
      </c>
      <c r="L61" s="180">
        <f t="shared" si="9"/>
        <v>8.7814569536424081E-3</v>
      </c>
    </row>
    <row r="62" spans="1:12" x14ac:dyDescent="0.4">
      <c r="A62" s="55" t="s">
        <v>76</v>
      </c>
      <c r="B62" s="475">
        <v>227</v>
      </c>
      <c r="C62" s="474">
        <v>233</v>
      </c>
      <c r="D62" s="175">
        <f t="shared" si="10"/>
        <v>0.97424892703862664</v>
      </c>
      <c r="E62" s="188">
        <f t="shared" si="11"/>
        <v>-6</v>
      </c>
      <c r="F62" s="475">
        <v>301</v>
      </c>
      <c r="G62" s="474">
        <v>314</v>
      </c>
      <c r="H62" s="175">
        <f t="shared" si="12"/>
        <v>0.95859872611464969</v>
      </c>
      <c r="I62" s="188">
        <f t="shared" si="13"/>
        <v>-13</v>
      </c>
      <c r="J62" s="175">
        <f t="shared" si="14"/>
        <v>0.75415282392026584</v>
      </c>
      <c r="K62" s="175">
        <f t="shared" si="8"/>
        <v>0.7420382165605095</v>
      </c>
      <c r="L62" s="174">
        <f t="shared" si="9"/>
        <v>1.2114607359756335E-2</v>
      </c>
    </row>
    <row r="63" spans="1:12" x14ac:dyDescent="0.4">
      <c r="A63" s="49" t="s">
        <v>117</v>
      </c>
      <c r="B63" s="470">
        <v>170</v>
      </c>
      <c r="C63" s="473">
        <v>206</v>
      </c>
      <c r="D63" s="175">
        <f t="shared" si="10"/>
        <v>0.82524271844660191</v>
      </c>
      <c r="E63" s="188">
        <f t="shared" si="11"/>
        <v>-36</v>
      </c>
      <c r="F63" s="470">
        <v>301</v>
      </c>
      <c r="G63" s="473">
        <v>287</v>
      </c>
      <c r="H63" s="175">
        <f t="shared" si="12"/>
        <v>1.0487804878048781</v>
      </c>
      <c r="I63" s="188">
        <f t="shared" si="13"/>
        <v>14</v>
      </c>
      <c r="J63" s="175">
        <f t="shared" si="14"/>
        <v>0.56478405315614622</v>
      </c>
      <c r="K63" s="175">
        <f t="shared" si="8"/>
        <v>0.71777003484320556</v>
      </c>
      <c r="L63" s="174">
        <f t="shared" si="9"/>
        <v>-0.15298598168705935</v>
      </c>
    </row>
    <row r="64" spans="1:12" x14ac:dyDescent="0.4">
      <c r="A64" s="48" t="s">
        <v>116</v>
      </c>
      <c r="B64" s="472">
        <v>178</v>
      </c>
      <c r="C64" s="422">
        <v>148</v>
      </c>
      <c r="D64" s="175">
        <f t="shared" si="10"/>
        <v>1.2027027027027026</v>
      </c>
      <c r="E64" s="188">
        <f t="shared" si="11"/>
        <v>30</v>
      </c>
      <c r="F64" s="417">
        <v>300</v>
      </c>
      <c r="G64" s="471">
        <v>303</v>
      </c>
      <c r="H64" s="175">
        <f t="shared" si="12"/>
        <v>0.99009900990099009</v>
      </c>
      <c r="I64" s="188">
        <f t="shared" si="13"/>
        <v>-3</v>
      </c>
      <c r="J64" s="175">
        <f t="shared" si="14"/>
        <v>0.59333333333333338</v>
      </c>
      <c r="K64" s="175">
        <f t="shared" si="8"/>
        <v>0.48844884488448848</v>
      </c>
      <c r="L64" s="174">
        <f t="shared" si="9"/>
        <v>0.1048844884488449</v>
      </c>
    </row>
    <row r="65" spans="1:12" x14ac:dyDescent="0.4">
      <c r="A65" s="42" t="s">
        <v>115</v>
      </c>
      <c r="B65" s="470">
        <v>364</v>
      </c>
      <c r="C65" s="421">
        <v>345</v>
      </c>
      <c r="D65" s="175">
        <f t="shared" si="10"/>
        <v>1.0550724637681159</v>
      </c>
      <c r="E65" s="187">
        <f t="shared" si="11"/>
        <v>19</v>
      </c>
      <c r="F65" s="400">
        <v>598</v>
      </c>
      <c r="G65" s="469">
        <v>606</v>
      </c>
      <c r="H65" s="177">
        <f t="shared" si="12"/>
        <v>0.98679867986798675</v>
      </c>
      <c r="I65" s="187">
        <f t="shared" si="13"/>
        <v>-8</v>
      </c>
      <c r="J65" s="177">
        <f t="shared" si="14"/>
        <v>0.60869565217391308</v>
      </c>
      <c r="K65" s="177">
        <f t="shared" si="8"/>
        <v>0.56930693069306926</v>
      </c>
      <c r="L65" s="182">
        <f t="shared" si="9"/>
        <v>3.9388721480843825E-2</v>
      </c>
    </row>
    <row r="66" spans="1:12" x14ac:dyDescent="0.4">
      <c r="A66" s="136" t="s">
        <v>98</v>
      </c>
      <c r="B66" s="468"/>
      <c r="C66" s="453"/>
      <c r="D66" s="308"/>
      <c r="E66" s="309"/>
      <c r="F66" s="468"/>
      <c r="G66" s="453"/>
      <c r="H66" s="308"/>
      <c r="I66" s="309"/>
      <c r="J66" s="308"/>
      <c r="K66" s="308"/>
      <c r="L66" s="307"/>
    </row>
    <row r="67" spans="1:12" x14ac:dyDescent="0.4">
      <c r="A67" s="227" t="s">
        <v>114</v>
      </c>
      <c r="B67" s="467"/>
      <c r="C67" s="466"/>
      <c r="D67" s="325"/>
      <c r="E67" s="324"/>
      <c r="F67" s="467"/>
      <c r="G67" s="466"/>
      <c r="H67" s="325"/>
      <c r="I67" s="324"/>
      <c r="J67" s="323"/>
      <c r="K67" s="323"/>
      <c r="L67" s="322"/>
    </row>
    <row r="68" spans="1:12" s="33" customFormat="1" x14ac:dyDescent="0.4">
      <c r="A68" s="61" t="s">
        <v>113</v>
      </c>
      <c r="B68" s="431"/>
      <c r="C68" s="465"/>
      <c r="D68" s="265"/>
      <c r="E68" s="264"/>
      <c r="F68" s="431"/>
      <c r="G68" s="465"/>
      <c r="H68" s="265"/>
      <c r="I68" s="264"/>
      <c r="J68" s="263"/>
      <c r="K68" s="263"/>
      <c r="L68" s="262"/>
    </row>
    <row r="69" spans="1:12" s="33" customFormat="1" x14ac:dyDescent="0.4">
      <c r="A69" s="61" t="s">
        <v>97</v>
      </c>
      <c r="B69" s="431"/>
      <c r="C69" s="465"/>
      <c r="D69" s="265"/>
      <c r="E69" s="264"/>
      <c r="F69" s="431"/>
      <c r="G69" s="465"/>
      <c r="H69" s="265"/>
      <c r="I69" s="264"/>
      <c r="J69" s="263"/>
      <c r="K69" s="263"/>
      <c r="L69" s="262"/>
    </row>
    <row r="70" spans="1:12" s="33" customFormat="1" x14ac:dyDescent="0.4">
      <c r="A70" s="61" t="s">
        <v>112</v>
      </c>
      <c r="B70" s="431"/>
      <c r="C70" s="465"/>
      <c r="D70" s="265"/>
      <c r="E70" s="264"/>
      <c r="F70" s="431"/>
      <c r="G70" s="465"/>
      <c r="H70" s="265"/>
      <c r="I70" s="264"/>
      <c r="J70" s="263"/>
      <c r="K70" s="263"/>
      <c r="L70" s="262"/>
    </row>
    <row r="71" spans="1:12" s="33" customFormat="1" x14ac:dyDescent="0.4">
      <c r="A71" s="42" t="s">
        <v>96</v>
      </c>
      <c r="B71" s="428"/>
      <c r="C71" s="464"/>
      <c r="D71" s="265"/>
      <c r="E71" s="264"/>
      <c r="F71" s="428"/>
      <c r="G71" s="464"/>
      <c r="H71" s="265"/>
      <c r="I71" s="264"/>
      <c r="J71" s="263"/>
      <c r="K71" s="263"/>
      <c r="L71" s="262"/>
    </row>
    <row r="72" spans="1:12" s="33" customFormat="1" x14ac:dyDescent="0.4">
      <c r="A72" s="136" t="s">
        <v>111</v>
      </c>
      <c r="B72" s="424"/>
      <c r="C72" s="463"/>
      <c r="D72" s="252"/>
      <c r="E72" s="251"/>
      <c r="F72" s="424"/>
      <c r="G72" s="463"/>
      <c r="H72" s="252"/>
      <c r="I72" s="251"/>
      <c r="J72" s="250"/>
      <c r="K72" s="250"/>
      <c r="L72" s="249"/>
    </row>
    <row r="73" spans="1:12" s="33" customFormat="1" x14ac:dyDescent="0.4">
      <c r="A73" s="214" t="s">
        <v>110</v>
      </c>
      <c r="B73" s="426"/>
      <c r="C73" s="463"/>
      <c r="D73" s="252"/>
      <c r="E73" s="251"/>
      <c r="F73" s="424"/>
      <c r="G73" s="463"/>
      <c r="H73" s="252"/>
      <c r="I73" s="251"/>
      <c r="J73" s="250"/>
      <c r="K73" s="250"/>
      <c r="L73" s="249"/>
    </row>
    <row r="74" spans="1:12" x14ac:dyDescent="0.4">
      <c r="A74" s="33" t="s">
        <v>109</v>
      </c>
      <c r="C74" s="36"/>
      <c r="E74" s="88"/>
      <c r="G74" s="36"/>
      <c r="I74" s="88"/>
      <c r="K74" s="36"/>
    </row>
    <row r="75" spans="1:12" x14ac:dyDescent="0.4">
      <c r="A75" s="35" t="s">
        <v>108</v>
      </c>
      <c r="C75" s="36"/>
      <c r="E75" s="88"/>
      <c r="G75" s="36"/>
      <c r="I75" s="88"/>
      <c r="K75" s="36"/>
    </row>
    <row r="76" spans="1:12" s="33" customFormat="1" x14ac:dyDescent="0.4">
      <c r="A76" s="33" t="s">
        <v>107</v>
      </c>
      <c r="B76" s="34"/>
      <c r="C76" s="34"/>
      <c r="F76" s="34"/>
      <c r="G76" s="34"/>
      <c r="J76" s="34"/>
      <c r="K76" s="34"/>
    </row>
    <row r="77" spans="1:12" x14ac:dyDescent="0.4">
      <c r="A77" s="33" t="s">
        <v>95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4"/>
  <sheetViews>
    <sheetView zoomScaleNormal="100" workbookViewId="0">
      <pane xSplit="1" ySplit="6" topLeftCell="B7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33" customWidth="1"/>
    <col min="2" max="3" width="11" style="34" customWidth="1"/>
    <col min="4" max="5" width="11.25" style="33" customWidth="1"/>
    <col min="6" max="7" width="11" style="34" customWidth="1"/>
    <col min="8" max="9" width="11.25" style="33" customWidth="1"/>
    <col min="10" max="11" width="11.25" style="34" customWidth="1"/>
    <col min="12" max="12" width="11.25" style="33" customWidth="1"/>
    <col min="13" max="13" width="9" style="33" customWidth="1"/>
    <col min="14" max="14" width="6.5" style="33" bestFit="1" customWidth="1"/>
    <col min="15" max="16384" width="15.75" style="33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４月(上旬)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s="87" customFormat="1" x14ac:dyDescent="0.4">
      <c r="A4" s="685"/>
      <c r="B4" s="686" t="s">
        <v>158</v>
      </c>
      <c r="C4" s="687" t="s">
        <v>157</v>
      </c>
      <c r="D4" s="685" t="s">
        <v>93</v>
      </c>
      <c r="E4" s="685"/>
      <c r="F4" s="699" t="s">
        <v>158</v>
      </c>
      <c r="G4" s="699" t="s">
        <v>157</v>
      </c>
      <c r="H4" s="685" t="s">
        <v>93</v>
      </c>
      <c r="I4" s="685"/>
      <c r="J4" s="699" t="s">
        <v>158</v>
      </c>
      <c r="K4" s="699" t="s">
        <v>157</v>
      </c>
      <c r="L4" s="700" t="s">
        <v>91</v>
      </c>
    </row>
    <row r="5" spans="1:12" s="35" customFormat="1" x14ac:dyDescent="0.4">
      <c r="A5" s="685"/>
      <c r="B5" s="686"/>
      <c r="C5" s="688"/>
      <c r="D5" s="160" t="s">
        <v>92</v>
      </c>
      <c r="E5" s="160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245">
        <v>111968</v>
      </c>
      <c r="C6" s="245">
        <v>157701</v>
      </c>
      <c r="D6" s="132">
        <v>0.71000183892302526</v>
      </c>
      <c r="E6" s="172">
        <v>-45733</v>
      </c>
      <c r="F6" s="245">
        <v>197511</v>
      </c>
      <c r="G6" s="245">
        <v>229041</v>
      </c>
      <c r="H6" s="132">
        <v>0.8623390571993661</v>
      </c>
      <c r="I6" s="172">
        <v>-31530</v>
      </c>
      <c r="J6" s="132">
        <v>0.5668950083792802</v>
      </c>
      <c r="K6" s="132">
        <v>0.68852738156050663</v>
      </c>
      <c r="L6" s="167">
        <v>-0.12163237318122644</v>
      </c>
    </row>
    <row r="7" spans="1:12" x14ac:dyDescent="0.4">
      <c r="A7" s="136" t="s">
        <v>90</v>
      </c>
      <c r="B7" s="245">
        <v>47275</v>
      </c>
      <c r="C7" s="245">
        <v>82331</v>
      </c>
      <c r="D7" s="132">
        <v>0.57420655646111429</v>
      </c>
      <c r="E7" s="172">
        <v>-35056</v>
      </c>
      <c r="F7" s="245">
        <v>82922</v>
      </c>
      <c r="G7" s="245">
        <v>115462</v>
      </c>
      <c r="H7" s="132">
        <v>0.71817567684606187</v>
      </c>
      <c r="I7" s="172">
        <v>-32540</v>
      </c>
      <c r="J7" s="132">
        <v>0.57011408311425193</v>
      </c>
      <c r="K7" s="132">
        <v>0.71305710969842895</v>
      </c>
      <c r="L7" s="167">
        <v>-0.14294302658417701</v>
      </c>
    </row>
    <row r="8" spans="1:12" x14ac:dyDescent="0.4">
      <c r="A8" s="160" t="s">
        <v>150</v>
      </c>
      <c r="B8" s="230">
        <v>30403</v>
      </c>
      <c r="C8" s="230">
        <v>67005</v>
      </c>
      <c r="D8" s="143">
        <v>0.45374225804044477</v>
      </c>
      <c r="E8" s="165">
        <v>-36602</v>
      </c>
      <c r="F8" s="230">
        <v>57117</v>
      </c>
      <c r="G8" s="230">
        <v>93526</v>
      </c>
      <c r="H8" s="143">
        <v>0.61070718302931803</v>
      </c>
      <c r="I8" s="165">
        <v>-36409</v>
      </c>
      <c r="J8" s="143">
        <v>0.53229336274664285</v>
      </c>
      <c r="K8" s="143">
        <v>0.71643179436734172</v>
      </c>
      <c r="L8" s="164">
        <v>-0.18413843162069887</v>
      </c>
    </row>
    <row r="9" spans="1:12" x14ac:dyDescent="0.4">
      <c r="A9" s="48" t="s">
        <v>86</v>
      </c>
      <c r="B9" s="246">
        <v>20872</v>
      </c>
      <c r="C9" s="246">
        <v>40112</v>
      </c>
      <c r="D9" s="64">
        <v>0.52034303948942962</v>
      </c>
      <c r="E9" s="72">
        <v>-19240</v>
      </c>
      <c r="F9" s="246">
        <v>43502</v>
      </c>
      <c r="G9" s="246">
        <v>56480</v>
      </c>
      <c r="H9" s="64">
        <v>0.7702195467422096</v>
      </c>
      <c r="I9" s="72">
        <v>-12978</v>
      </c>
      <c r="J9" s="64">
        <v>0.47979403245827779</v>
      </c>
      <c r="K9" s="64">
        <v>0.71019830028328612</v>
      </c>
      <c r="L9" s="81">
        <v>-0.23040426782500834</v>
      </c>
    </row>
    <row r="10" spans="1:12" x14ac:dyDescent="0.4">
      <c r="A10" s="49" t="s">
        <v>89</v>
      </c>
      <c r="B10" s="237">
        <v>3780</v>
      </c>
      <c r="C10" s="237">
        <v>4035</v>
      </c>
      <c r="D10" s="44">
        <v>0.93680297397769519</v>
      </c>
      <c r="E10" s="45">
        <v>-255</v>
      </c>
      <c r="F10" s="237">
        <v>5000</v>
      </c>
      <c r="G10" s="237">
        <v>5000</v>
      </c>
      <c r="H10" s="44">
        <v>1</v>
      </c>
      <c r="I10" s="45">
        <v>0</v>
      </c>
      <c r="J10" s="44">
        <v>0.75600000000000001</v>
      </c>
      <c r="K10" s="44">
        <v>0.80700000000000005</v>
      </c>
      <c r="L10" s="43">
        <v>-5.1000000000000045E-2</v>
      </c>
    </row>
    <row r="11" spans="1:12" x14ac:dyDescent="0.4">
      <c r="A11" s="49" t="s">
        <v>124</v>
      </c>
      <c r="B11" s="237">
        <v>5149</v>
      </c>
      <c r="C11" s="237">
        <v>7322</v>
      </c>
      <c r="D11" s="44">
        <v>0.70322316307019939</v>
      </c>
      <c r="E11" s="45">
        <v>-2173</v>
      </c>
      <c r="F11" s="237">
        <v>7165</v>
      </c>
      <c r="G11" s="237">
        <v>8781</v>
      </c>
      <c r="H11" s="44">
        <v>0.81596629085525563</v>
      </c>
      <c r="I11" s="45">
        <v>-1616</v>
      </c>
      <c r="J11" s="44">
        <v>0.71863224005582693</v>
      </c>
      <c r="K11" s="44">
        <v>0.83384580343924386</v>
      </c>
      <c r="L11" s="43">
        <v>-0.11521356338341693</v>
      </c>
    </row>
    <row r="12" spans="1:12" x14ac:dyDescent="0.4">
      <c r="A12" s="49" t="s">
        <v>84</v>
      </c>
      <c r="B12" s="237"/>
      <c r="C12" s="237">
        <v>6233</v>
      </c>
      <c r="D12" s="44">
        <v>0</v>
      </c>
      <c r="E12" s="45">
        <v>-6233</v>
      </c>
      <c r="F12" s="237"/>
      <c r="G12" s="237">
        <v>9570</v>
      </c>
      <c r="H12" s="44">
        <v>0</v>
      </c>
      <c r="I12" s="45">
        <v>-9570</v>
      </c>
      <c r="J12" s="44" t="e">
        <v>#DIV/0!</v>
      </c>
      <c r="K12" s="44">
        <v>0.65130616509926853</v>
      </c>
      <c r="L12" s="43" t="e">
        <v>#DIV/0!</v>
      </c>
    </row>
    <row r="13" spans="1:12" x14ac:dyDescent="0.4">
      <c r="A13" s="49" t="s">
        <v>85</v>
      </c>
      <c r="B13" s="237"/>
      <c r="C13" s="237">
        <v>8608</v>
      </c>
      <c r="D13" s="44">
        <v>0</v>
      </c>
      <c r="E13" s="45">
        <v>-8608</v>
      </c>
      <c r="F13" s="237"/>
      <c r="G13" s="237">
        <v>12355</v>
      </c>
      <c r="H13" s="44">
        <v>0</v>
      </c>
      <c r="I13" s="45">
        <v>-12355</v>
      </c>
      <c r="J13" s="44" t="e">
        <v>#DIV/0!</v>
      </c>
      <c r="K13" s="44">
        <v>0.69672197490894372</v>
      </c>
      <c r="L13" s="43" t="e">
        <v>#DIV/0!</v>
      </c>
    </row>
    <row r="14" spans="1:12" x14ac:dyDescent="0.4">
      <c r="A14" s="55" t="s">
        <v>149</v>
      </c>
      <c r="B14" s="237">
        <v>602</v>
      </c>
      <c r="C14" s="237">
        <v>695</v>
      </c>
      <c r="D14" s="44">
        <v>0.86618705035971222</v>
      </c>
      <c r="E14" s="45">
        <v>-93</v>
      </c>
      <c r="F14" s="237">
        <v>1450</v>
      </c>
      <c r="G14" s="237">
        <v>1340</v>
      </c>
      <c r="H14" s="44">
        <v>1.0820895522388059</v>
      </c>
      <c r="I14" s="45">
        <v>110</v>
      </c>
      <c r="J14" s="44">
        <v>0.41517241379310343</v>
      </c>
      <c r="K14" s="44">
        <v>0.51865671641791045</v>
      </c>
      <c r="L14" s="43">
        <v>-0.10348430262480701</v>
      </c>
    </row>
    <row r="15" spans="1:12" x14ac:dyDescent="0.4">
      <c r="A15" s="55" t="s">
        <v>148</v>
      </c>
      <c r="B15" s="237"/>
      <c r="C15" s="236"/>
      <c r="D15" s="44" t="e">
        <v>#DIV/0!</v>
      </c>
      <c r="E15" s="91">
        <v>0</v>
      </c>
      <c r="F15" s="237"/>
      <c r="G15" s="237"/>
      <c r="H15" s="64" t="e">
        <v>#DIV/0!</v>
      </c>
      <c r="I15" s="72">
        <v>0</v>
      </c>
      <c r="J15" s="86" t="e">
        <v>#DIV/0!</v>
      </c>
      <c r="K15" s="44" t="e">
        <v>#DIV/0!</v>
      </c>
      <c r="L15" s="43" t="e">
        <v>#DIV/0!</v>
      </c>
    </row>
    <row r="16" spans="1:12" s="36" customFormat="1" x14ac:dyDescent="0.4">
      <c r="A16" s="61" t="s">
        <v>147</v>
      </c>
      <c r="B16" s="236"/>
      <c r="C16" s="236"/>
      <c r="D16" s="86" t="e">
        <v>#DIV/0!</v>
      </c>
      <c r="E16" s="45">
        <v>0</v>
      </c>
      <c r="F16" s="236"/>
      <c r="G16" s="236"/>
      <c r="H16" s="64" t="e">
        <v>#DIV/0!</v>
      </c>
      <c r="I16" s="72">
        <v>0</v>
      </c>
      <c r="J16" s="44" t="e">
        <v>#DIV/0!</v>
      </c>
      <c r="K16" s="44" t="e">
        <v>#DIV/0!</v>
      </c>
      <c r="L16" s="43" t="e">
        <v>#DIV/0!</v>
      </c>
    </row>
    <row r="17" spans="1:12" x14ac:dyDescent="0.4">
      <c r="A17" s="61" t="s">
        <v>146</v>
      </c>
      <c r="B17" s="239"/>
      <c r="C17" s="239"/>
      <c r="D17" s="171" t="e">
        <v>#DIV/0!</v>
      </c>
      <c r="E17" s="161">
        <v>0</v>
      </c>
      <c r="F17" s="239"/>
      <c r="G17" s="239"/>
      <c r="H17" s="64" t="e">
        <v>#DIV/0!</v>
      </c>
      <c r="I17" s="161">
        <v>0</v>
      </c>
      <c r="J17" s="171" t="e">
        <v>#DIV/0!</v>
      </c>
      <c r="K17" s="171" t="e">
        <v>#DIV/0!</v>
      </c>
      <c r="L17" s="170" t="e">
        <v>#DIV/0!</v>
      </c>
    </row>
    <row r="18" spans="1:12" x14ac:dyDescent="0.4">
      <c r="A18" s="160" t="s">
        <v>145</v>
      </c>
      <c r="B18" s="230">
        <v>16455</v>
      </c>
      <c r="C18" s="230">
        <v>14931</v>
      </c>
      <c r="D18" s="143">
        <v>1.1020695197910388</v>
      </c>
      <c r="E18" s="165">
        <v>1524</v>
      </c>
      <c r="F18" s="230">
        <v>24915</v>
      </c>
      <c r="G18" s="230">
        <v>21156</v>
      </c>
      <c r="H18" s="143">
        <v>1.1776800907543958</v>
      </c>
      <c r="I18" s="165">
        <v>3759</v>
      </c>
      <c r="J18" s="143">
        <v>0.66044551475015056</v>
      </c>
      <c r="K18" s="143">
        <v>0.70575723199092455</v>
      </c>
      <c r="L18" s="164">
        <v>-4.5311717240773985E-2</v>
      </c>
    </row>
    <row r="19" spans="1:12" x14ac:dyDescent="0.4">
      <c r="A19" s="48" t="s">
        <v>144</v>
      </c>
      <c r="B19" s="240"/>
      <c r="C19" s="240"/>
      <c r="D19" s="44" t="e">
        <v>#DIV/0!</v>
      </c>
      <c r="E19" s="45">
        <v>0</v>
      </c>
      <c r="F19" s="240"/>
      <c r="G19" s="240"/>
      <c r="H19" s="64" t="e">
        <v>#DIV/0!</v>
      </c>
      <c r="I19" s="45">
        <v>0</v>
      </c>
      <c r="J19" s="44" t="e">
        <v>#DIV/0!</v>
      </c>
      <c r="K19" s="44" t="e">
        <v>#DIV/0!</v>
      </c>
      <c r="L19" s="81" t="e">
        <v>#DIV/0!</v>
      </c>
    </row>
    <row r="20" spans="1:12" x14ac:dyDescent="0.4">
      <c r="A20" s="49" t="s">
        <v>124</v>
      </c>
      <c r="B20" s="236"/>
      <c r="C20" s="236"/>
      <c r="D20" s="44" t="e">
        <v>#DIV/0!</v>
      </c>
      <c r="E20" s="45">
        <v>0</v>
      </c>
      <c r="F20" s="236"/>
      <c r="G20" s="236"/>
      <c r="H20" s="44" t="e">
        <v>#DIV/0!</v>
      </c>
      <c r="I20" s="45">
        <v>0</v>
      </c>
      <c r="J20" s="58" t="e">
        <v>#DIV/0!</v>
      </c>
      <c r="K20" s="44" t="e">
        <v>#DIV/0!</v>
      </c>
      <c r="L20" s="43" t="e">
        <v>#DIV/0!</v>
      </c>
    </row>
    <row r="21" spans="1:12" x14ac:dyDescent="0.4">
      <c r="A21" s="49" t="s">
        <v>113</v>
      </c>
      <c r="B21" s="236">
        <v>5601</v>
      </c>
      <c r="C21" s="236">
        <v>1006</v>
      </c>
      <c r="D21" s="44">
        <v>5.5675944333996021</v>
      </c>
      <c r="E21" s="45">
        <v>4595</v>
      </c>
      <c r="F21" s="236">
        <v>8735</v>
      </c>
      <c r="G21" s="236">
        <v>1450</v>
      </c>
      <c r="H21" s="58">
        <v>6.0241379310344829</v>
      </c>
      <c r="I21" s="45">
        <v>7285</v>
      </c>
      <c r="J21" s="44">
        <v>0.64121350887235262</v>
      </c>
      <c r="K21" s="44">
        <v>0.69379310344827583</v>
      </c>
      <c r="L21" s="43">
        <v>-5.2579594575923205E-2</v>
      </c>
    </row>
    <row r="22" spans="1:12" x14ac:dyDescent="0.4">
      <c r="A22" s="49" t="s">
        <v>143</v>
      </c>
      <c r="B22" s="236">
        <v>1503</v>
      </c>
      <c r="C22" s="236">
        <v>2236</v>
      </c>
      <c r="D22" s="44">
        <v>0.67218246869409659</v>
      </c>
      <c r="E22" s="45">
        <v>-733</v>
      </c>
      <c r="F22" s="236">
        <v>2960</v>
      </c>
      <c r="G22" s="236">
        <v>2975</v>
      </c>
      <c r="H22" s="44">
        <v>0.99495798319327733</v>
      </c>
      <c r="I22" s="45">
        <v>-15</v>
      </c>
      <c r="J22" s="44">
        <v>0.50777027027027022</v>
      </c>
      <c r="K22" s="44">
        <v>0.75159663865546222</v>
      </c>
      <c r="L22" s="43">
        <v>-0.243826368385192</v>
      </c>
    </row>
    <row r="23" spans="1:12" x14ac:dyDescent="0.4">
      <c r="A23" s="49" t="s">
        <v>142</v>
      </c>
      <c r="B23" s="238">
        <v>846</v>
      </c>
      <c r="C23" s="238">
        <v>1232</v>
      </c>
      <c r="D23" s="44">
        <v>0.68668831168831168</v>
      </c>
      <c r="E23" s="59">
        <v>-386</v>
      </c>
      <c r="F23" s="238">
        <v>1450</v>
      </c>
      <c r="G23" s="238">
        <v>1490</v>
      </c>
      <c r="H23" s="58">
        <v>0.97315436241610742</v>
      </c>
      <c r="I23" s="59">
        <v>-40</v>
      </c>
      <c r="J23" s="58">
        <v>0.58344827586206893</v>
      </c>
      <c r="K23" s="44">
        <v>0.82684563758389262</v>
      </c>
      <c r="L23" s="57">
        <v>-0.24339736172182369</v>
      </c>
    </row>
    <row r="24" spans="1:12" x14ac:dyDescent="0.4">
      <c r="A24" s="61" t="s">
        <v>141</v>
      </c>
      <c r="B24" s="236"/>
      <c r="C24" s="236"/>
      <c r="D24" s="44" t="e">
        <v>#DIV/0!</v>
      </c>
      <c r="E24" s="45">
        <v>0</v>
      </c>
      <c r="F24" s="236"/>
      <c r="G24" s="236"/>
      <c r="H24" s="44" t="e">
        <v>#DIV/0!</v>
      </c>
      <c r="I24" s="45">
        <v>0</v>
      </c>
      <c r="J24" s="44" t="e">
        <v>#DIV/0!</v>
      </c>
      <c r="K24" s="44" t="e">
        <v>#DIV/0!</v>
      </c>
      <c r="L24" s="43" t="e">
        <v>#DIV/0!</v>
      </c>
    </row>
    <row r="25" spans="1:12" x14ac:dyDescent="0.4">
      <c r="A25" s="61" t="s">
        <v>140</v>
      </c>
      <c r="B25" s="236">
        <v>931</v>
      </c>
      <c r="C25" s="236">
        <v>969</v>
      </c>
      <c r="D25" s="44">
        <v>0.96078431372549022</v>
      </c>
      <c r="E25" s="45">
        <v>-38</v>
      </c>
      <c r="F25" s="236">
        <v>1495</v>
      </c>
      <c r="G25" s="236">
        <v>1480</v>
      </c>
      <c r="H25" s="44">
        <v>1.0101351351351351</v>
      </c>
      <c r="I25" s="45">
        <v>15</v>
      </c>
      <c r="J25" s="44">
        <v>0.62274247491638801</v>
      </c>
      <c r="K25" s="44">
        <v>0.65472972972972976</v>
      </c>
      <c r="L25" s="43">
        <v>-3.1987254813341748E-2</v>
      </c>
    </row>
    <row r="26" spans="1:12" x14ac:dyDescent="0.4">
      <c r="A26" s="49" t="s">
        <v>139</v>
      </c>
      <c r="B26" s="236"/>
      <c r="C26" s="236">
        <v>931</v>
      </c>
      <c r="D26" s="44">
        <v>0</v>
      </c>
      <c r="E26" s="45">
        <v>-931</v>
      </c>
      <c r="F26" s="236"/>
      <c r="G26" s="236">
        <v>1495</v>
      </c>
      <c r="H26" s="44">
        <v>0</v>
      </c>
      <c r="I26" s="45">
        <v>-1495</v>
      </c>
      <c r="J26" s="44" t="e">
        <v>#DIV/0!</v>
      </c>
      <c r="K26" s="44">
        <v>0.62274247491638801</v>
      </c>
      <c r="L26" s="43" t="e">
        <v>#DIV/0!</v>
      </c>
    </row>
    <row r="27" spans="1:12" x14ac:dyDescent="0.4">
      <c r="A27" s="49" t="s">
        <v>138</v>
      </c>
      <c r="B27" s="240">
        <v>1061</v>
      </c>
      <c r="C27" s="240">
        <v>946</v>
      </c>
      <c r="D27" s="44">
        <v>1.1215644820295982</v>
      </c>
      <c r="E27" s="45">
        <v>115</v>
      </c>
      <c r="F27" s="240">
        <v>1480</v>
      </c>
      <c r="G27" s="240">
        <v>1500</v>
      </c>
      <c r="H27" s="44">
        <v>0.98666666666666669</v>
      </c>
      <c r="I27" s="45">
        <v>-20</v>
      </c>
      <c r="J27" s="44">
        <v>0.71689189189189184</v>
      </c>
      <c r="K27" s="44">
        <v>0.63066666666666671</v>
      </c>
      <c r="L27" s="43">
        <v>8.6225225225225133E-2</v>
      </c>
    </row>
    <row r="28" spans="1:12" x14ac:dyDescent="0.4">
      <c r="A28" s="49" t="s">
        <v>137</v>
      </c>
      <c r="B28" s="238"/>
      <c r="C28" s="238">
        <v>933</v>
      </c>
      <c r="D28" s="44">
        <v>0</v>
      </c>
      <c r="E28" s="59">
        <v>-933</v>
      </c>
      <c r="F28" s="238"/>
      <c r="G28" s="238">
        <v>1500</v>
      </c>
      <c r="H28" s="58">
        <v>0</v>
      </c>
      <c r="I28" s="59">
        <v>-1500</v>
      </c>
      <c r="J28" s="58" t="e">
        <v>#DIV/0!</v>
      </c>
      <c r="K28" s="44">
        <v>0.622</v>
      </c>
      <c r="L28" s="57" t="e">
        <v>#DIV/0!</v>
      </c>
    </row>
    <row r="29" spans="1:12" x14ac:dyDescent="0.4">
      <c r="A29" s="61" t="s">
        <v>136</v>
      </c>
      <c r="B29" s="236"/>
      <c r="C29" s="236"/>
      <c r="D29" s="44" t="e">
        <v>#DIV/0!</v>
      </c>
      <c r="E29" s="45">
        <v>0</v>
      </c>
      <c r="F29" s="236"/>
      <c r="G29" s="236"/>
      <c r="H29" s="44" t="e">
        <v>#DIV/0!</v>
      </c>
      <c r="I29" s="45">
        <v>0</v>
      </c>
      <c r="J29" s="44" t="e">
        <v>#DIV/0!</v>
      </c>
      <c r="K29" s="44" t="e">
        <v>#DIV/0!</v>
      </c>
      <c r="L29" s="43" t="e">
        <v>#DIV/0!</v>
      </c>
    </row>
    <row r="30" spans="1:12" x14ac:dyDescent="0.4">
      <c r="A30" s="49" t="s">
        <v>135</v>
      </c>
      <c r="B30" s="236">
        <v>1322</v>
      </c>
      <c r="C30" s="236">
        <v>1190</v>
      </c>
      <c r="D30" s="44">
        <v>1.1109243697478992</v>
      </c>
      <c r="E30" s="45">
        <v>132</v>
      </c>
      <c r="F30" s="236">
        <v>1490</v>
      </c>
      <c r="G30" s="236">
        <v>1495</v>
      </c>
      <c r="H30" s="44">
        <v>0.99665551839464883</v>
      </c>
      <c r="I30" s="45">
        <v>-5</v>
      </c>
      <c r="J30" s="44">
        <v>0.88724832214765104</v>
      </c>
      <c r="K30" s="44">
        <v>0.79598662207357862</v>
      </c>
      <c r="L30" s="43">
        <v>9.1261700074072416E-2</v>
      </c>
    </row>
    <row r="31" spans="1:12" x14ac:dyDescent="0.4">
      <c r="A31" s="61" t="s">
        <v>134</v>
      </c>
      <c r="B31" s="238"/>
      <c r="C31" s="238"/>
      <c r="D31" s="44" t="e">
        <v>#DIV/0!</v>
      </c>
      <c r="E31" s="59">
        <v>0</v>
      </c>
      <c r="F31" s="238"/>
      <c r="G31" s="238"/>
      <c r="H31" s="58" t="e">
        <v>#DIV/0!</v>
      </c>
      <c r="I31" s="59">
        <v>0</v>
      </c>
      <c r="J31" s="58" t="e">
        <v>#DIV/0!</v>
      </c>
      <c r="K31" s="44" t="e">
        <v>#DIV/0!</v>
      </c>
      <c r="L31" s="57" t="e">
        <v>#DIV/0!</v>
      </c>
    </row>
    <row r="32" spans="1:12" x14ac:dyDescent="0.4">
      <c r="A32" s="61" t="s">
        <v>133</v>
      </c>
      <c r="B32" s="238">
        <v>1046</v>
      </c>
      <c r="C32" s="238">
        <v>1153</v>
      </c>
      <c r="D32" s="58">
        <v>0.90719861231569821</v>
      </c>
      <c r="E32" s="59">
        <v>-107</v>
      </c>
      <c r="F32" s="238">
        <v>1485</v>
      </c>
      <c r="G32" s="238">
        <v>1495</v>
      </c>
      <c r="H32" s="58">
        <v>0.99331103678929766</v>
      </c>
      <c r="I32" s="59">
        <v>-10</v>
      </c>
      <c r="J32" s="58">
        <v>0.70437710437710432</v>
      </c>
      <c r="K32" s="58">
        <v>0.77123745819397993</v>
      </c>
      <c r="L32" s="57">
        <v>-6.6860353816875606E-2</v>
      </c>
    </row>
    <row r="33" spans="1:64" x14ac:dyDescent="0.4">
      <c r="A33" s="49" t="s">
        <v>132</v>
      </c>
      <c r="B33" s="236"/>
      <c r="C33" s="236">
        <v>1085</v>
      </c>
      <c r="D33" s="44">
        <v>0</v>
      </c>
      <c r="E33" s="45">
        <v>-1085</v>
      </c>
      <c r="F33" s="236"/>
      <c r="G33" s="236">
        <v>1475</v>
      </c>
      <c r="H33" s="44">
        <v>0</v>
      </c>
      <c r="I33" s="45">
        <v>-1475</v>
      </c>
      <c r="J33" s="44" t="e">
        <v>#DIV/0!</v>
      </c>
      <c r="K33" s="44">
        <v>0.735593220338983</v>
      </c>
      <c r="L33" s="43" t="e">
        <v>#DIV/0!</v>
      </c>
    </row>
    <row r="34" spans="1:64" x14ac:dyDescent="0.4">
      <c r="A34" s="61" t="s">
        <v>88</v>
      </c>
      <c r="B34" s="238"/>
      <c r="C34" s="238">
        <v>3250</v>
      </c>
      <c r="D34" s="58">
        <v>0</v>
      </c>
      <c r="E34" s="59">
        <v>-3250</v>
      </c>
      <c r="F34" s="238"/>
      <c r="G34" s="238">
        <v>4801</v>
      </c>
      <c r="H34" s="58">
        <v>0</v>
      </c>
      <c r="I34" s="59">
        <v>-4801</v>
      </c>
      <c r="J34" s="58" t="e">
        <v>#DIV/0!</v>
      </c>
      <c r="K34" s="58">
        <v>0.67694230368673192</v>
      </c>
      <c r="L34" s="57" t="e">
        <v>#DIV/0!</v>
      </c>
    </row>
    <row r="35" spans="1:64" x14ac:dyDescent="0.4">
      <c r="A35" s="42" t="s">
        <v>131</v>
      </c>
      <c r="B35" s="231">
        <v>4145</v>
      </c>
      <c r="C35" s="231"/>
      <c r="D35" s="58" t="e">
        <v>#DIV/0!</v>
      </c>
      <c r="E35" s="59">
        <v>4145</v>
      </c>
      <c r="F35" s="231">
        <v>5820</v>
      </c>
      <c r="G35" s="231"/>
      <c r="H35" s="58" t="e">
        <v>#DIV/0!</v>
      </c>
      <c r="I35" s="59">
        <v>5820</v>
      </c>
      <c r="J35" s="58">
        <v>0.71219931271477666</v>
      </c>
      <c r="K35" s="58" t="e">
        <v>#DIV/0!</v>
      </c>
      <c r="L35" s="57" t="e">
        <v>#DIV/0!</v>
      </c>
    </row>
    <row r="36" spans="1:64" x14ac:dyDescent="0.4">
      <c r="A36" s="160" t="s">
        <v>130</v>
      </c>
      <c r="B36" s="230">
        <v>417</v>
      </c>
      <c r="C36" s="230">
        <v>395</v>
      </c>
      <c r="D36" s="143">
        <v>1.0556962025316456</v>
      </c>
      <c r="E36" s="165">
        <v>22</v>
      </c>
      <c r="F36" s="230">
        <v>890</v>
      </c>
      <c r="G36" s="230">
        <v>780</v>
      </c>
      <c r="H36" s="143">
        <v>1.141025641025641</v>
      </c>
      <c r="I36" s="165">
        <v>110</v>
      </c>
      <c r="J36" s="143">
        <v>0.46853932584269664</v>
      </c>
      <c r="K36" s="143">
        <v>0.50641025641025639</v>
      </c>
      <c r="L36" s="164">
        <v>-3.7870930567559746E-2</v>
      </c>
    </row>
    <row r="37" spans="1:64" x14ac:dyDescent="0.4">
      <c r="A37" s="48" t="s">
        <v>129</v>
      </c>
      <c r="B37" s="240">
        <v>242</v>
      </c>
      <c r="C37" s="240">
        <v>248</v>
      </c>
      <c r="D37" s="64">
        <v>0.97580645161290325</v>
      </c>
      <c r="E37" s="72">
        <v>-6</v>
      </c>
      <c r="F37" s="240">
        <v>500</v>
      </c>
      <c r="G37" s="240">
        <v>390</v>
      </c>
      <c r="H37" s="64">
        <v>1.2820512820512822</v>
      </c>
      <c r="I37" s="72">
        <v>110</v>
      </c>
      <c r="J37" s="64">
        <v>0.48399999999999999</v>
      </c>
      <c r="K37" s="64">
        <v>0.63589743589743586</v>
      </c>
      <c r="L37" s="81">
        <v>-0.15189743589743587</v>
      </c>
    </row>
    <row r="38" spans="1:64" s="80" customFormat="1" x14ac:dyDescent="0.4">
      <c r="A38" s="49" t="s">
        <v>128</v>
      </c>
      <c r="B38" s="236">
        <v>175</v>
      </c>
      <c r="C38" s="236">
        <v>147</v>
      </c>
      <c r="D38" s="44">
        <v>1.1904761904761905</v>
      </c>
      <c r="E38" s="45">
        <v>28</v>
      </c>
      <c r="F38" s="236">
        <v>390</v>
      </c>
      <c r="G38" s="236">
        <v>390</v>
      </c>
      <c r="H38" s="44">
        <v>1</v>
      </c>
      <c r="I38" s="45">
        <v>0</v>
      </c>
      <c r="J38" s="44">
        <v>0.44871794871794873</v>
      </c>
      <c r="K38" s="44">
        <v>0.37692307692307692</v>
      </c>
      <c r="L38" s="43">
        <v>7.1794871794871817E-2</v>
      </c>
    </row>
    <row r="39" spans="1:64" s="35" customFormat="1" x14ac:dyDescent="0.4">
      <c r="A39" s="136" t="s">
        <v>87</v>
      </c>
      <c r="B39" s="245">
        <v>64693</v>
      </c>
      <c r="C39" s="245">
        <v>75370</v>
      </c>
      <c r="D39" s="168">
        <v>0.85833886161602757</v>
      </c>
      <c r="E39" s="169">
        <v>-10677</v>
      </c>
      <c r="F39" s="245">
        <v>114589</v>
      </c>
      <c r="G39" s="245">
        <v>113579</v>
      </c>
      <c r="H39" s="168">
        <v>1.008892488928411</v>
      </c>
      <c r="I39" s="169">
        <v>1010</v>
      </c>
      <c r="J39" s="168">
        <v>0.56456553421358069</v>
      </c>
      <c r="K39" s="168">
        <v>0.66359098072707101</v>
      </c>
      <c r="L39" s="184">
        <v>-9.9025446513490323E-2</v>
      </c>
    </row>
    <row r="40" spans="1:64" x14ac:dyDescent="0.4">
      <c r="A40" s="160" t="s">
        <v>127</v>
      </c>
      <c r="B40" s="245">
        <v>63676</v>
      </c>
      <c r="C40" s="245">
        <v>74562</v>
      </c>
      <c r="D40" s="132">
        <v>0.85400069740618545</v>
      </c>
      <c r="E40" s="172">
        <v>-10886</v>
      </c>
      <c r="F40" s="245">
        <v>113058</v>
      </c>
      <c r="G40" s="245">
        <v>112083</v>
      </c>
      <c r="H40" s="132">
        <v>1.0086989106287305</v>
      </c>
      <c r="I40" s="172">
        <v>975</v>
      </c>
      <c r="J40" s="132">
        <v>0.5632153407985282</v>
      </c>
      <c r="K40" s="132">
        <v>0.66523915312759296</v>
      </c>
      <c r="L40" s="167">
        <v>-0.10202381232906477</v>
      </c>
    </row>
    <row r="41" spans="1:64" x14ac:dyDescent="0.4">
      <c r="A41" s="49" t="s">
        <v>86</v>
      </c>
      <c r="B41" s="243">
        <v>21941</v>
      </c>
      <c r="C41" s="244">
        <v>29358</v>
      </c>
      <c r="D41" s="51">
        <v>0.74736017439880098</v>
      </c>
      <c r="E41" s="59">
        <v>-7417</v>
      </c>
      <c r="F41" s="243">
        <v>47525</v>
      </c>
      <c r="G41" s="236">
        <v>43846</v>
      </c>
      <c r="H41" s="58">
        <v>1.0839073119554805</v>
      </c>
      <c r="I41" s="68">
        <v>3679</v>
      </c>
      <c r="J41" s="44">
        <v>0.46167280378748027</v>
      </c>
      <c r="K41" s="44">
        <v>0.6695707704237559</v>
      </c>
      <c r="L41" s="66">
        <v>-0.20789796663627563</v>
      </c>
    </row>
    <row r="42" spans="1:64" x14ac:dyDescent="0.4">
      <c r="A42" s="49" t="s">
        <v>126</v>
      </c>
      <c r="B42" s="237">
        <v>1302</v>
      </c>
      <c r="C42" s="279">
        <v>1529</v>
      </c>
      <c r="D42" s="64">
        <v>0.85153695225637671</v>
      </c>
      <c r="E42" s="59">
        <v>-227</v>
      </c>
      <c r="F42" s="237">
        <v>2700</v>
      </c>
      <c r="G42" s="278">
        <v>2700</v>
      </c>
      <c r="H42" s="58">
        <v>1</v>
      </c>
      <c r="I42" s="68">
        <v>0</v>
      </c>
      <c r="J42" s="44">
        <v>0.48222222222222222</v>
      </c>
      <c r="K42" s="44">
        <v>0.5662962962962963</v>
      </c>
      <c r="L42" s="66">
        <v>-8.4074074074074079E-2</v>
      </c>
    </row>
    <row r="43" spans="1:64" x14ac:dyDescent="0.4">
      <c r="A43" s="49" t="s">
        <v>125</v>
      </c>
      <c r="B43" s="237">
        <v>3731</v>
      </c>
      <c r="C43" s="278">
        <v>3846</v>
      </c>
      <c r="D43" s="64">
        <v>0.97009880395215808</v>
      </c>
      <c r="E43" s="59">
        <v>-115</v>
      </c>
      <c r="F43" s="237">
        <v>5140</v>
      </c>
      <c r="G43" s="278">
        <v>5140</v>
      </c>
      <c r="H43" s="70">
        <v>1</v>
      </c>
      <c r="I43" s="68">
        <v>0</v>
      </c>
      <c r="J43" s="44">
        <v>0.72587548638132293</v>
      </c>
      <c r="K43" s="44">
        <v>0.74824902723735409</v>
      </c>
      <c r="L43" s="66">
        <v>-2.237354085603116E-2</v>
      </c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</row>
    <row r="44" spans="1:64" s="76" customFormat="1" x14ac:dyDescent="0.4">
      <c r="A44" s="61" t="s">
        <v>124</v>
      </c>
      <c r="B44" s="237">
        <v>6494</v>
      </c>
      <c r="C44" s="278">
        <v>6321</v>
      </c>
      <c r="D44" s="67">
        <v>1.0273690871697516</v>
      </c>
      <c r="E44" s="68">
        <v>173</v>
      </c>
      <c r="F44" s="237">
        <v>9772</v>
      </c>
      <c r="G44" s="281">
        <v>9300</v>
      </c>
      <c r="H44" s="70">
        <v>1.050752688172043</v>
      </c>
      <c r="I44" s="75">
        <v>472</v>
      </c>
      <c r="J44" s="67">
        <v>0.66455178059762587</v>
      </c>
      <c r="K44" s="67">
        <v>0.67967741935483872</v>
      </c>
      <c r="L44" s="77">
        <v>-1.5125638757212845E-2</v>
      </c>
    </row>
    <row r="45" spans="1:64" x14ac:dyDescent="0.4">
      <c r="A45" s="61" t="s">
        <v>123</v>
      </c>
      <c r="B45" s="237">
        <v>4309</v>
      </c>
      <c r="C45" s="280">
        <v>4731</v>
      </c>
      <c r="D45" s="67">
        <v>0.91080109913337559</v>
      </c>
      <c r="E45" s="68">
        <v>-422</v>
      </c>
      <c r="F45" s="237">
        <v>7060</v>
      </c>
      <c r="G45" s="278">
        <v>7060</v>
      </c>
      <c r="H45" s="70">
        <v>1</v>
      </c>
      <c r="I45" s="75">
        <v>0</v>
      </c>
      <c r="J45" s="67">
        <v>0.61033994334277619</v>
      </c>
      <c r="K45" s="78">
        <v>0.67011331444759203</v>
      </c>
      <c r="L45" s="77">
        <v>-5.9773371104815842E-2</v>
      </c>
    </row>
    <row r="46" spans="1:64" x14ac:dyDescent="0.4">
      <c r="A46" s="49" t="s">
        <v>84</v>
      </c>
      <c r="B46" s="237">
        <v>11104</v>
      </c>
      <c r="C46" s="278">
        <v>11245</v>
      </c>
      <c r="D46" s="69">
        <v>0.98746109381947533</v>
      </c>
      <c r="E46" s="73">
        <v>-141</v>
      </c>
      <c r="F46" s="237">
        <v>17945</v>
      </c>
      <c r="G46" s="279">
        <v>17860</v>
      </c>
      <c r="H46" s="67">
        <v>1.0047592385218365</v>
      </c>
      <c r="I46" s="68">
        <v>85</v>
      </c>
      <c r="J46" s="69">
        <v>0.61877960434661461</v>
      </c>
      <c r="K46" s="67">
        <v>0.62961926091825304</v>
      </c>
      <c r="L46" s="66">
        <v>-1.0839656571638434E-2</v>
      </c>
    </row>
    <row r="47" spans="1:64" x14ac:dyDescent="0.4">
      <c r="A47" s="49" t="s">
        <v>85</v>
      </c>
      <c r="B47" s="242">
        <v>5900</v>
      </c>
      <c r="C47" s="236">
        <v>6124</v>
      </c>
      <c r="D47" s="69">
        <v>0.96342259960809928</v>
      </c>
      <c r="E47" s="75">
        <v>-224</v>
      </c>
      <c r="F47" s="242">
        <v>8816</v>
      </c>
      <c r="G47" s="236">
        <v>8418</v>
      </c>
      <c r="H47" s="67">
        <v>1.0472796388690901</v>
      </c>
      <c r="I47" s="68">
        <v>398</v>
      </c>
      <c r="J47" s="67">
        <v>0.66923774954627946</v>
      </c>
      <c r="K47" s="67">
        <v>0.72748871465906395</v>
      </c>
      <c r="L47" s="66">
        <v>-5.8250965112784492E-2</v>
      </c>
    </row>
    <row r="48" spans="1:64" x14ac:dyDescent="0.4">
      <c r="A48" s="49" t="s">
        <v>83</v>
      </c>
      <c r="B48" s="241"/>
      <c r="C48" s="236">
        <v>1850</v>
      </c>
      <c r="D48" s="69">
        <v>0</v>
      </c>
      <c r="E48" s="68">
        <v>-1850</v>
      </c>
      <c r="F48" s="241"/>
      <c r="G48" s="236">
        <v>2700</v>
      </c>
      <c r="H48" s="58">
        <v>0</v>
      </c>
      <c r="I48" s="45">
        <v>-2700</v>
      </c>
      <c r="J48" s="44" t="e">
        <v>#DIV/0!</v>
      </c>
      <c r="K48" s="67">
        <v>0.68518518518518523</v>
      </c>
      <c r="L48" s="66" t="e">
        <v>#DIV/0!</v>
      </c>
    </row>
    <row r="49" spans="1:12" x14ac:dyDescent="0.4">
      <c r="A49" s="49" t="s">
        <v>122</v>
      </c>
      <c r="B49" s="237">
        <v>563</v>
      </c>
      <c r="C49" s="240">
        <v>764</v>
      </c>
      <c r="D49" s="64">
        <v>0.73691099476439792</v>
      </c>
      <c r="E49" s="59">
        <v>-201</v>
      </c>
      <c r="F49" s="237">
        <v>1260</v>
      </c>
      <c r="G49" s="278">
        <v>1200</v>
      </c>
      <c r="H49" s="58">
        <v>1.05</v>
      </c>
      <c r="I49" s="45">
        <v>60</v>
      </c>
      <c r="J49" s="44">
        <v>0.44682539682539685</v>
      </c>
      <c r="K49" s="44">
        <v>0.63666666666666671</v>
      </c>
      <c r="L49" s="43">
        <v>-0.18984126984126987</v>
      </c>
    </row>
    <row r="50" spans="1:12" x14ac:dyDescent="0.4">
      <c r="A50" s="49" t="s">
        <v>121</v>
      </c>
      <c r="B50" s="239">
        <v>926</v>
      </c>
      <c r="C50" s="240">
        <v>996</v>
      </c>
      <c r="D50" s="69">
        <v>0.92971887550200805</v>
      </c>
      <c r="E50" s="68">
        <v>-70</v>
      </c>
      <c r="F50" s="239">
        <v>1200</v>
      </c>
      <c r="G50" s="278">
        <v>1200</v>
      </c>
      <c r="H50" s="58">
        <v>1</v>
      </c>
      <c r="I50" s="45">
        <v>0</v>
      </c>
      <c r="J50" s="44">
        <v>0.77166666666666661</v>
      </c>
      <c r="K50" s="67">
        <v>0.83</v>
      </c>
      <c r="L50" s="66">
        <v>-5.8333333333333348E-2</v>
      </c>
    </row>
    <row r="51" spans="1:12" x14ac:dyDescent="0.4">
      <c r="A51" s="49" t="s">
        <v>82</v>
      </c>
      <c r="B51" s="239">
        <v>1516</v>
      </c>
      <c r="C51" s="236">
        <v>2051</v>
      </c>
      <c r="D51" s="64">
        <v>0.73915163334958556</v>
      </c>
      <c r="E51" s="59">
        <v>-535</v>
      </c>
      <c r="F51" s="239">
        <v>1660</v>
      </c>
      <c r="G51" s="236">
        <v>2700</v>
      </c>
      <c r="H51" s="58">
        <v>0.61481481481481481</v>
      </c>
      <c r="I51" s="45">
        <v>-1040</v>
      </c>
      <c r="J51" s="44">
        <v>0.91325301204819276</v>
      </c>
      <c r="K51" s="44">
        <v>0.75962962962962965</v>
      </c>
      <c r="L51" s="43">
        <v>0.1536233824185631</v>
      </c>
    </row>
    <row r="52" spans="1:12" x14ac:dyDescent="0.4">
      <c r="A52" s="61" t="s">
        <v>80</v>
      </c>
      <c r="B52" s="237">
        <v>729</v>
      </c>
      <c r="C52" s="238">
        <v>832</v>
      </c>
      <c r="D52" s="64">
        <v>0.87620192307692313</v>
      </c>
      <c r="E52" s="59">
        <v>-103</v>
      </c>
      <c r="F52" s="237">
        <v>1193</v>
      </c>
      <c r="G52" s="238">
        <v>1200</v>
      </c>
      <c r="H52" s="58">
        <v>0.99416666666666664</v>
      </c>
      <c r="I52" s="45">
        <v>-7</v>
      </c>
      <c r="J52" s="44">
        <v>0.6110645431684828</v>
      </c>
      <c r="K52" s="58">
        <v>0.69333333333333336</v>
      </c>
      <c r="L52" s="57">
        <v>-8.2268790164850558E-2</v>
      </c>
    </row>
    <row r="53" spans="1:12" x14ac:dyDescent="0.4">
      <c r="A53" s="49" t="s">
        <v>81</v>
      </c>
      <c r="B53" s="237">
        <v>2082</v>
      </c>
      <c r="C53" s="236">
        <v>1778</v>
      </c>
      <c r="D53" s="64">
        <v>1.170978627671541</v>
      </c>
      <c r="E53" s="45">
        <v>304</v>
      </c>
      <c r="F53" s="237">
        <v>2700</v>
      </c>
      <c r="G53" s="236">
        <v>2700</v>
      </c>
      <c r="H53" s="44">
        <v>1</v>
      </c>
      <c r="I53" s="45">
        <v>0</v>
      </c>
      <c r="J53" s="44">
        <v>0.77111111111111108</v>
      </c>
      <c r="K53" s="44">
        <v>0.6585185185185185</v>
      </c>
      <c r="L53" s="43">
        <v>0.11259259259259258</v>
      </c>
    </row>
    <row r="54" spans="1:12" x14ac:dyDescent="0.4">
      <c r="A54" s="49" t="s">
        <v>77</v>
      </c>
      <c r="B54" s="237">
        <v>1760</v>
      </c>
      <c r="C54" s="236">
        <v>1796</v>
      </c>
      <c r="D54" s="64">
        <v>0.97995545657015593</v>
      </c>
      <c r="E54" s="45">
        <v>-36</v>
      </c>
      <c r="F54" s="237">
        <v>3709</v>
      </c>
      <c r="G54" s="236">
        <v>3660</v>
      </c>
      <c r="H54" s="44">
        <v>1.0133879781420765</v>
      </c>
      <c r="I54" s="45">
        <v>49</v>
      </c>
      <c r="J54" s="44">
        <v>0.47452143434888111</v>
      </c>
      <c r="K54" s="44">
        <v>0.49071038251366123</v>
      </c>
      <c r="L54" s="43">
        <v>-1.6188948164780115E-2</v>
      </c>
    </row>
    <row r="55" spans="1:12" x14ac:dyDescent="0.4">
      <c r="A55" s="49" t="s">
        <v>79</v>
      </c>
      <c r="B55" s="237">
        <v>569</v>
      </c>
      <c r="C55" s="236">
        <v>602</v>
      </c>
      <c r="D55" s="64">
        <v>0.94518272425249172</v>
      </c>
      <c r="E55" s="45">
        <v>-33</v>
      </c>
      <c r="F55" s="237">
        <v>1191</v>
      </c>
      <c r="G55" s="236">
        <v>1200</v>
      </c>
      <c r="H55" s="44">
        <v>0.99250000000000005</v>
      </c>
      <c r="I55" s="45">
        <v>-9</v>
      </c>
      <c r="J55" s="44">
        <v>0.47774979009235935</v>
      </c>
      <c r="K55" s="44">
        <v>0.50166666666666671</v>
      </c>
      <c r="L55" s="43">
        <v>-2.3916876574307355E-2</v>
      </c>
    </row>
    <row r="56" spans="1:12" x14ac:dyDescent="0.4">
      <c r="A56" s="49" t="s">
        <v>78</v>
      </c>
      <c r="B56" s="239">
        <v>750</v>
      </c>
      <c r="C56" s="238">
        <v>739</v>
      </c>
      <c r="D56" s="86">
        <v>1.0148849797023005</v>
      </c>
      <c r="E56" s="59">
        <v>11</v>
      </c>
      <c r="F56" s="239">
        <v>1187</v>
      </c>
      <c r="G56" s="238">
        <v>1199</v>
      </c>
      <c r="H56" s="58">
        <v>0.98999165971643033</v>
      </c>
      <c r="I56" s="59">
        <v>-12</v>
      </c>
      <c r="J56" s="58">
        <v>0.63184498736310024</v>
      </c>
      <c r="K56" s="58">
        <v>0.61634695579649712</v>
      </c>
      <c r="L56" s="57">
        <v>1.5498031566603121E-2</v>
      </c>
    </row>
    <row r="57" spans="1:12" x14ac:dyDescent="0.4">
      <c r="A57" s="55" t="s">
        <v>120</v>
      </c>
      <c r="B57" s="239"/>
      <c r="C57" s="238"/>
      <c r="D57" s="58" t="e">
        <v>#DIV/0!</v>
      </c>
      <c r="E57" s="59">
        <v>0</v>
      </c>
      <c r="F57" s="239"/>
      <c r="G57" s="238"/>
      <c r="H57" s="58" t="e">
        <v>#DIV/0!</v>
      </c>
      <c r="I57" s="59">
        <v>0</v>
      </c>
      <c r="J57" s="58" t="e">
        <v>#DIV/0!</v>
      </c>
      <c r="K57" s="58" t="e">
        <v>#DIV/0!</v>
      </c>
      <c r="L57" s="57" t="e">
        <v>#DIV/0!</v>
      </c>
    </row>
    <row r="58" spans="1:12" s="36" customFormat="1" x14ac:dyDescent="0.4">
      <c r="A58" s="42" t="s">
        <v>119</v>
      </c>
      <c r="B58" s="232"/>
      <c r="C58" s="231"/>
      <c r="D58" s="38" t="e">
        <v>#DIV/0!</v>
      </c>
      <c r="E58" s="39">
        <v>0</v>
      </c>
      <c r="F58" s="232"/>
      <c r="G58" s="231"/>
      <c r="H58" s="38" t="e">
        <v>#DIV/0!</v>
      </c>
      <c r="I58" s="39">
        <v>0</v>
      </c>
      <c r="J58" s="38" t="e">
        <v>#DIV/0!</v>
      </c>
      <c r="K58" s="38" t="e">
        <v>#DIV/0!</v>
      </c>
      <c r="L58" s="37" t="e">
        <v>#DIV/0!</v>
      </c>
    </row>
    <row r="59" spans="1:12" s="36" customFormat="1" x14ac:dyDescent="0.4">
      <c r="A59" s="160" t="s">
        <v>118</v>
      </c>
      <c r="B59" s="230">
        <v>1017</v>
      </c>
      <c r="C59" s="230">
        <v>808</v>
      </c>
      <c r="D59" s="143">
        <v>1.2586633663366336</v>
      </c>
      <c r="E59" s="166">
        <v>209</v>
      </c>
      <c r="F59" s="230">
        <v>1531</v>
      </c>
      <c r="G59" s="230">
        <v>1496</v>
      </c>
      <c r="H59" s="143">
        <v>1.0233957219251337</v>
      </c>
      <c r="I59" s="165">
        <v>35</v>
      </c>
      <c r="J59" s="143">
        <v>0.66427171783148264</v>
      </c>
      <c r="K59" s="143">
        <v>0.5401069518716578</v>
      </c>
      <c r="L59" s="164">
        <v>0.12416476595982484</v>
      </c>
    </row>
    <row r="60" spans="1:12" s="36" customFormat="1" x14ac:dyDescent="0.4">
      <c r="A60" s="55" t="s">
        <v>76</v>
      </c>
      <c r="B60" s="244">
        <v>244</v>
      </c>
      <c r="C60" s="244">
        <v>240</v>
      </c>
      <c r="D60" s="51">
        <v>1.0166666666666666</v>
      </c>
      <c r="E60" s="163">
        <v>4</v>
      </c>
      <c r="F60" s="244">
        <v>308</v>
      </c>
      <c r="G60" s="244">
        <v>299</v>
      </c>
      <c r="H60" s="51">
        <v>1.0301003344481605</v>
      </c>
      <c r="I60" s="52">
        <v>9</v>
      </c>
      <c r="J60" s="51">
        <v>0.79220779220779225</v>
      </c>
      <c r="K60" s="51">
        <v>0.80267558528428096</v>
      </c>
      <c r="L60" s="50">
        <v>-1.0467793076488707E-2</v>
      </c>
    </row>
    <row r="61" spans="1:12" s="36" customFormat="1" x14ac:dyDescent="0.4">
      <c r="A61" s="49" t="s">
        <v>117</v>
      </c>
      <c r="B61" s="236">
        <v>209</v>
      </c>
      <c r="C61" s="236">
        <v>151</v>
      </c>
      <c r="D61" s="44">
        <v>1.3841059602649006</v>
      </c>
      <c r="E61" s="162">
        <v>58</v>
      </c>
      <c r="F61" s="236">
        <v>305</v>
      </c>
      <c r="G61" s="236">
        <v>298</v>
      </c>
      <c r="H61" s="44">
        <v>1.023489932885906</v>
      </c>
      <c r="I61" s="45">
        <v>7</v>
      </c>
      <c r="J61" s="44">
        <v>0.68524590163934429</v>
      </c>
      <c r="K61" s="44">
        <v>0.50671140939597314</v>
      </c>
      <c r="L61" s="43">
        <v>0.17853449224337115</v>
      </c>
    </row>
    <row r="62" spans="1:12" s="36" customFormat="1" x14ac:dyDescent="0.4">
      <c r="A62" s="48" t="s">
        <v>116</v>
      </c>
      <c r="B62" s="236">
        <v>158</v>
      </c>
      <c r="C62" s="237">
        <v>132</v>
      </c>
      <c r="D62" s="44">
        <v>1.196969696969697</v>
      </c>
      <c r="E62" s="162">
        <v>26</v>
      </c>
      <c r="F62" s="237">
        <v>304</v>
      </c>
      <c r="G62" s="236">
        <v>300</v>
      </c>
      <c r="H62" s="44">
        <v>1.0133333333333334</v>
      </c>
      <c r="I62" s="45">
        <v>4</v>
      </c>
      <c r="J62" s="44">
        <v>0.51973684210526316</v>
      </c>
      <c r="K62" s="44">
        <v>0.44</v>
      </c>
      <c r="L62" s="43">
        <v>7.9736842105263162E-2</v>
      </c>
    </row>
    <row r="63" spans="1:12" x14ac:dyDescent="0.4">
      <c r="A63" s="42" t="s">
        <v>115</v>
      </c>
      <c r="B63" s="231">
        <v>406</v>
      </c>
      <c r="C63" s="232">
        <v>285</v>
      </c>
      <c r="D63" s="38">
        <v>1.4245614035087719</v>
      </c>
      <c r="E63" s="137">
        <v>121</v>
      </c>
      <c r="F63" s="232">
        <v>614</v>
      </c>
      <c r="G63" s="231">
        <v>599</v>
      </c>
      <c r="H63" s="38">
        <v>1.025041736227045</v>
      </c>
      <c r="I63" s="39">
        <v>15</v>
      </c>
      <c r="J63" s="38">
        <v>0.66123778501628661</v>
      </c>
      <c r="K63" s="38">
        <v>0.47579298831385641</v>
      </c>
      <c r="L63" s="37">
        <v>0.18544479670243019</v>
      </c>
    </row>
    <row r="64" spans="1:12" x14ac:dyDescent="0.4">
      <c r="A64" s="136" t="s">
        <v>98</v>
      </c>
      <c r="B64" s="277"/>
      <c r="C64" s="277"/>
      <c r="D64" s="275"/>
      <c r="E64" s="276"/>
      <c r="F64" s="277"/>
      <c r="G64" s="277"/>
      <c r="H64" s="275"/>
      <c r="I64" s="276"/>
      <c r="J64" s="275"/>
      <c r="K64" s="275"/>
      <c r="L64" s="274"/>
    </row>
    <row r="65" spans="1:12" x14ac:dyDescent="0.4">
      <c r="A65" s="227" t="s">
        <v>114</v>
      </c>
      <c r="B65" s="273"/>
      <c r="C65" s="272"/>
      <c r="D65" s="271"/>
      <c r="E65" s="270"/>
      <c r="F65" s="273"/>
      <c r="G65" s="272"/>
      <c r="H65" s="271"/>
      <c r="I65" s="270"/>
      <c r="J65" s="269"/>
      <c r="K65" s="269"/>
      <c r="L65" s="268"/>
    </row>
    <row r="66" spans="1:12" x14ac:dyDescent="0.4">
      <c r="A66" s="61" t="s">
        <v>113</v>
      </c>
      <c r="B66" s="267"/>
      <c r="C66" s="266"/>
      <c r="D66" s="265"/>
      <c r="E66" s="264"/>
      <c r="F66" s="267"/>
      <c r="G66" s="266"/>
      <c r="H66" s="265"/>
      <c r="I66" s="264"/>
      <c r="J66" s="263"/>
      <c r="K66" s="263"/>
      <c r="L66" s="262"/>
    </row>
    <row r="67" spans="1:12" x14ac:dyDescent="0.4">
      <c r="A67" s="61" t="s">
        <v>97</v>
      </c>
      <c r="B67" s="267"/>
      <c r="C67" s="266"/>
      <c r="D67" s="265"/>
      <c r="E67" s="264"/>
      <c r="F67" s="267"/>
      <c r="G67" s="266"/>
      <c r="H67" s="265"/>
      <c r="I67" s="264"/>
      <c r="J67" s="263"/>
      <c r="K67" s="263"/>
      <c r="L67" s="262"/>
    </row>
    <row r="68" spans="1:12" x14ac:dyDescent="0.4">
      <c r="A68" s="42" t="s">
        <v>112</v>
      </c>
      <c r="B68" s="261"/>
      <c r="C68" s="260"/>
      <c r="D68" s="259"/>
      <c r="E68" s="258"/>
      <c r="F68" s="261"/>
      <c r="G68" s="260"/>
      <c r="H68" s="259"/>
      <c r="I68" s="258"/>
      <c r="J68" s="257"/>
      <c r="K68" s="257"/>
      <c r="L68" s="256"/>
    </row>
    <row r="69" spans="1:12" x14ac:dyDescent="0.4">
      <c r="A69" s="136" t="s">
        <v>111</v>
      </c>
      <c r="B69" s="254"/>
      <c r="C69" s="253"/>
      <c r="D69" s="252"/>
      <c r="E69" s="251"/>
      <c r="F69" s="254"/>
      <c r="G69" s="253"/>
      <c r="H69" s="252"/>
      <c r="I69" s="251"/>
      <c r="J69" s="250"/>
      <c r="K69" s="250"/>
      <c r="L69" s="249"/>
    </row>
    <row r="70" spans="1:12" x14ac:dyDescent="0.4">
      <c r="A70" s="214" t="s">
        <v>110</v>
      </c>
      <c r="B70" s="255"/>
      <c r="C70" s="253"/>
      <c r="D70" s="252"/>
      <c r="E70" s="251"/>
      <c r="F70" s="254"/>
      <c r="G70" s="253"/>
      <c r="H70" s="252"/>
      <c r="I70" s="251"/>
      <c r="J70" s="250"/>
      <c r="K70" s="250"/>
      <c r="L70" s="249"/>
    </row>
    <row r="71" spans="1:12" x14ac:dyDescent="0.4">
      <c r="A71" s="33" t="s">
        <v>109</v>
      </c>
      <c r="C71" s="33"/>
      <c r="E71" s="34"/>
      <c r="G71" s="33"/>
      <c r="I71" s="34"/>
      <c r="K71" s="33"/>
    </row>
    <row r="72" spans="1:12" x14ac:dyDescent="0.4">
      <c r="A72" s="35" t="s">
        <v>108</v>
      </c>
      <c r="C72" s="33"/>
      <c r="E72" s="34"/>
      <c r="G72" s="33"/>
      <c r="I72" s="34"/>
      <c r="K72" s="33"/>
    </row>
    <row r="73" spans="1:12" x14ac:dyDescent="0.4">
      <c r="A73" s="33" t="s">
        <v>107</v>
      </c>
    </row>
    <row r="74" spans="1:12" x14ac:dyDescent="0.4">
      <c r="A74" s="33" t="s">
        <v>156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2011年4月上旬航空旅客輸送実績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zoomScaleNormal="100" workbookViewId="0">
      <selection sqref="A1:B1"/>
    </sheetView>
  </sheetViews>
  <sheetFormatPr defaultRowHeight="13.5" x14ac:dyDescent="0.15"/>
  <cols>
    <col min="1" max="1" width="11.375" style="110" customWidth="1"/>
    <col min="2" max="2" width="5.625" style="110" customWidth="1"/>
    <col min="3" max="4" width="9.375" style="108" customWidth="1"/>
    <col min="5" max="5" width="7.375" style="108" customWidth="1"/>
    <col min="6" max="6" width="9.625" style="108" customWidth="1"/>
    <col min="7" max="8" width="9.375" style="108" customWidth="1"/>
    <col min="9" max="9" width="7.375" style="108" customWidth="1"/>
    <col min="10" max="10" width="9.625" style="108" customWidth="1"/>
    <col min="11" max="11" width="9" style="109"/>
    <col min="12" max="16384" width="9" style="108"/>
  </cols>
  <sheetData>
    <row r="1" spans="1:11" ht="18.75" x14ac:dyDescent="0.15">
      <c r="A1" s="714" t="str">
        <f>'h23'!A1</f>
        <v>平成23年度</v>
      </c>
      <c r="B1" s="714"/>
      <c r="C1" s="1"/>
      <c r="D1" s="1"/>
      <c r="E1" s="1"/>
      <c r="F1" s="5" t="str">
        <f ca="1">RIGHT(CELL("filename",$A$1),LEN(CELL("filename",$A$1))-FIND("]",CELL("filename",$A$1)))</f>
        <v>９月月間</v>
      </c>
      <c r="G1" s="4" t="s">
        <v>69</v>
      </c>
      <c r="H1" s="2"/>
      <c r="I1" s="2"/>
      <c r="J1" s="2"/>
    </row>
    <row r="2" spans="1:11" ht="18" customHeight="1" x14ac:dyDescent="0.15">
      <c r="A2" s="121"/>
      <c r="B2" s="384"/>
      <c r="C2" s="706" t="s">
        <v>190</v>
      </c>
      <c r="D2" s="721"/>
      <c r="E2" s="722"/>
      <c r="F2" s="723"/>
      <c r="G2" s="706" t="s">
        <v>189</v>
      </c>
      <c r="H2" s="721"/>
      <c r="I2" s="722"/>
      <c r="J2" s="723"/>
    </row>
    <row r="3" spans="1:11" ht="18.75" customHeight="1" x14ac:dyDescent="0.15">
      <c r="A3" s="115"/>
      <c r="B3" s="383"/>
      <c r="C3" s="724" t="s">
        <v>235</v>
      </c>
      <c r="D3" s="726" t="s">
        <v>234</v>
      </c>
      <c r="E3" s="706" t="s">
        <v>184</v>
      </c>
      <c r="F3" s="707"/>
      <c r="G3" s="702" t="str">
        <f>C3</f>
        <v>11.9月</v>
      </c>
      <c r="H3" s="704" t="str">
        <f>D3</f>
        <v>10.9月</v>
      </c>
      <c r="I3" s="706" t="s">
        <v>184</v>
      </c>
      <c r="J3" s="707"/>
    </row>
    <row r="4" spans="1:11" ht="18" customHeight="1" x14ac:dyDescent="0.15">
      <c r="A4" s="119"/>
      <c r="B4" s="382"/>
      <c r="C4" s="725"/>
      <c r="D4" s="727"/>
      <c r="E4" s="381" t="s">
        <v>183</v>
      </c>
      <c r="F4" s="381" t="s">
        <v>182</v>
      </c>
      <c r="G4" s="703"/>
      <c r="H4" s="705"/>
      <c r="I4" s="381" t="s">
        <v>183</v>
      </c>
      <c r="J4" s="381" t="s">
        <v>182</v>
      </c>
    </row>
    <row r="5" spans="1:11" ht="13.5" customHeight="1" x14ac:dyDescent="0.15">
      <c r="A5" s="710" t="s">
        <v>181</v>
      </c>
      <c r="B5" s="711"/>
      <c r="C5" s="728">
        <f>C7+C12+C17+C22+C27</f>
        <v>535256</v>
      </c>
      <c r="D5" s="712">
        <f>D7+D12+D17+D22+D27</f>
        <v>558216</v>
      </c>
      <c r="E5" s="708">
        <f>C5/D5</f>
        <v>0.95886896828467838</v>
      </c>
      <c r="F5" s="717">
        <f>C5-D5</f>
        <v>-22960</v>
      </c>
      <c r="G5" s="728">
        <f>G7+G12+G17+G22+G27</f>
        <v>705184</v>
      </c>
      <c r="H5" s="712">
        <f>H7+H12+H17+H22+H27</f>
        <v>734523</v>
      </c>
      <c r="I5" s="708">
        <f>G5/H5</f>
        <v>0.96005707105155313</v>
      </c>
      <c r="J5" s="717">
        <f>G5-H5</f>
        <v>-29339</v>
      </c>
    </row>
    <row r="6" spans="1:11" ht="13.5" customHeight="1" x14ac:dyDescent="0.15">
      <c r="A6" s="719" t="s">
        <v>105</v>
      </c>
      <c r="B6" s="720"/>
      <c r="C6" s="729"/>
      <c r="D6" s="713"/>
      <c r="E6" s="709"/>
      <c r="F6" s="718"/>
      <c r="G6" s="729"/>
      <c r="H6" s="713"/>
      <c r="I6" s="709"/>
      <c r="J6" s="718"/>
    </row>
    <row r="7" spans="1:11" ht="18" customHeight="1" x14ac:dyDescent="0.15">
      <c r="A7" s="715" t="s">
        <v>180</v>
      </c>
      <c r="B7" s="716"/>
      <c r="C7" s="501">
        <f>SUM(C8:C11)</f>
        <v>276483</v>
      </c>
      <c r="D7" s="368">
        <f>SUM(D8:D11)</f>
        <v>286563</v>
      </c>
      <c r="E7" s="537">
        <f t="shared" ref="E7:E34" si="0">C7/D7</f>
        <v>0.9648244888558537</v>
      </c>
      <c r="F7" s="536">
        <f t="shared" ref="F7:F34" si="1">C7-D7</f>
        <v>-10080</v>
      </c>
      <c r="G7" s="501">
        <f>SUM(G8:G11)</f>
        <v>344818</v>
      </c>
      <c r="H7" s="368">
        <f>SUM(H8:H11)</f>
        <v>366388</v>
      </c>
      <c r="I7" s="367">
        <f t="shared" ref="I7:I34" si="2">G7/H7</f>
        <v>0.94112798454097846</v>
      </c>
      <c r="J7" s="366">
        <f t="shared" ref="J7:J34" si="3">G7-H7</f>
        <v>-21570</v>
      </c>
      <c r="K7" s="112"/>
    </row>
    <row r="8" spans="1:11" ht="18" customHeight="1" x14ac:dyDescent="0.15">
      <c r="A8" s="372" t="s">
        <v>179</v>
      </c>
      <c r="B8" s="372" t="s">
        <v>103</v>
      </c>
      <c r="C8" s="502">
        <f>'９月(月間)'!B9+'９月(月間)'!B14</f>
        <v>118697</v>
      </c>
      <c r="D8" s="371">
        <f>'９月(月間)'!C9+'９月(月間)'!C14</f>
        <v>134742</v>
      </c>
      <c r="E8" s="370">
        <f t="shared" si="0"/>
        <v>0.88092057413427138</v>
      </c>
      <c r="F8" s="369">
        <f t="shared" si="1"/>
        <v>-16045</v>
      </c>
      <c r="G8" s="502">
        <f>'９月(月間)'!F9+'９月(月間)'!F14</f>
        <v>152241</v>
      </c>
      <c r="H8" s="371">
        <f>'９月(月間)'!G9+'９月(月間)'!G14</f>
        <v>179247</v>
      </c>
      <c r="I8" s="370">
        <f t="shared" si="2"/>
        <v>0.84933639056720611</v>
      </c>
      <c r="J8" s="369">
        <f t="shared" si="3"/>
        <v>-27006</v>
      </c>
      <c r="K8" s="112"/>
    </row>
    <row r="9" spans="1:11" ht="18" customHeight="1" x14ac:dyDescent="0.15">
      <c r="A9" s="358"/>
      <c r="B9" s="358" t="s">
        <v>102</v>
      </c>
      <c r="C9" s="498">
        <f>'９月(月間)'!B19+'９月(月間)'!B22+'９月(月間)'!B23+'９月(月間)'!B24</f>
        <v>10775</v>
      </c>
      <c r="D9" s="357">
        <f>'９月(月間)'!C19+'９月(月間)'!C22+'９月(月間)'!C23+'９月(月間)'!C24</f>
        <v>11063</v>
      </c>
      <c r="E9" s="356">
        <f t="shared" si="0"/>
        <v>0.97396727831510443</v>
      </c>
      <c r="F9" s="355">
        <f t="shared" si="1"/>
        <v>-288</v>
      </c>
      <c r="G9" s="498">
        <f>'９月(月間)'!F19+'９月(月間)'!F22+'９月(月間)'!F23+'９月(月間)'!F24</f>
        <v>13190</v>
      </c>
      <c r="H9" s="357">
        <f>'９月(月間)'!G19+'９月(月間)'!G22+'９月(月間)'!G23+'９月(月間)'!G24</f>
        <v>13250</v>
      </c>
      <c r="I9" s="356">
        <f t="shared" si="2"/>
        <v>0.99547169811320757</v>
      </c>
      <c r="J9" s="355">
        <f t="shared" si="3"/>
        <v>-60</v>
      </c>
      <c r="K9" s="112"/>
    </row>
    <row r="10" spans="1:11" ht="18" customHeight="1" x14ac:dyDescent="0.15">
      <c r="A10" s="358"/>
      <c r="B10" s="358" t="s">
        <v>100</v>
      </c>
      <c r="C10" s="498">
        <f>'９月(月間)'!B43+'９月(月間)'!B44</f>
        <v>124236</v>
      </c>
      <c r="D10" s="357">
        <f>'９月(月間)'!C43+'９月(月間)'!C44</f>
        <v>119961</v>
      </c>
      <c r="E10" s="356">
        <f t="shared" si="0"/>
        <v>1.035636581889114</v>
      </c>
      <c r="F10" s="355">
        <f t="shared" si="1"/>
        <v>4275</v>
      </c>
      <c r="G10" s="498">
        <f>'９月(月間)'!F43+'９月(月間)'!F44</f>
        <v>154253</v>
      </c>
      <c r="H10" s="357">
        <f>'９月(月間)'!G43+'９月(月間)'!G44</f>
        <v>148757</v>
      </c>
      <c r="I10" s="356">
        <f t="shared" si="2"/>
        <v>1.036946160516816</v>
      </c>
      <c r="J10" s="355">
        <f t="shared" si="3"/>
        <v>5496</v>
      </c>
      <c r="K10" s="112"/>
    </row>
    <row r="11" spans="1:11" ht="18" customHeight="1" x14ac:dyDescent="0.15">
      <c r="A11" s="380"/>
      <c r="B11" s="380" t="s">
        <v>104</v>
      </c>
      <c r="C11" s="504">
        <f>'９月(月間)'!B67</f>
        <v>22775</v>
      </c>
      <c r="D11" s="379">
        <f>'９月(月間)'!C67</f>
        <v>20797</v>
      </c>
      <c r="E11" s="378">
        <f t="shared" si="0"/>
        <v>1.0951098716160985</v>
      </c>
      <c r="F11" s="377">
        <f t="shared" si="1"/>
        <v>1978</v>
      </c>
      <c r="G11" s="504">
        <f>'９月(月間)'!F67</f>
        <v>25134</v>
      </c>
      <c r="H11" s="379">
        <f>'９月(月間)'!G67</f>
        <v>25134</v>
      </c>
      <c r="I11" s="378">
        <f t="shared" si="2"/>
        <v>1</v>
      </c>
      <c r="J11" s="377">
        <f t="shared" si="3"/>
        <v>0</v>
      </c>
      <c r="K11" s="112"/>
    </row>
    <row r="12" spans="1:11" ht="18" customHeight="1" x14ac:dyDescent="0.15">
      <c r="A12" s="715" t="s">
        <v>178</v>
      </c>
      <c r="B12" s="716"/>
      <c r="C12" s="501">
        <f>SUM(C13:C16)</f>
        <v>109892</v>
      </c>
      <c r="D12" s="368">
        <f>SUM(D13:D16)</f>
        <v>113581</v>
      </c>
      <c r="E12" s="537">
        <f t="shared" si="0"/>
        <v>0.96752097621961419</v>
      </c>
      <c r="F12" s="536">
        <f t="shared" si="1"/>
        <v>-3689</v>
      </c>
      <c r="G12" s="501">
        <f>SUM(G13:G16)</f>
        <v>136624</v>
      </c>
      <c r="H12" s="368">
        <f>SUM(H13:H16)</f>
        <v>135972</v>
      </c>
      <c r="I12" s="367">
        <f t="shared" si="2"/>
        <v>1.0047951048745329</v>
      </c>
      <c r="J12" s="366">
        <f t="shared" si="3"/>
        <v>652</v>
      </c>
      <c r="K12" s="112"/>
    </row>
    <row r="13" spans="1:11" ht="18" customHeight="1" x14ac:dyDescent="0.15">
      <c r="A13" s="376" t="s">
        <v>177</v>
      </c>
      <c r="B13" s="376" t="s">
        <v>103</v>
      </c>
      <c r="C13" s="503">
        <f>'９月(月間)'!B10+'９月(月間)'!B11+'９月(月間)'!B16</f>
        <v>41542</v>
      </c>
      <c r="D13" s="375">
        <f>'９月(月間)'!C10+'９月(月間)'!C11+'９月(月間)'!C16</f>
        <v>43978</v>
      </c>
      <c r="E13" s="374">
        <f t="shared" si="0"/>
        <v>0.94460866797034881</v>
      </c>
      <c r="F13" s="373">
        <f t="shared" si="1"/>
        <v>-2436</v>
      </c>
      <c r="G13" s="503">
        <f>'９月(月間)'!F10+'９月(月間)'!F11+'９月(月間)'!F16</f>
        <v>51363</v>
      </c>
      <c r="H13" s="375">
        <f>'９月(月間)'!G10+'９月(月間)'!G11+'９月(月間)'!G16</f>
        <v>50915</v>
      </c>
      <c r="I13" s="374">
        <f t="shared" si="2"/>
        <v>1.0087989786899736</v>
      </c>
      <c r="J13" s="373">
        <f t="shared" si="3"/>
        <v>448</v>
      </c>
      <c r="K13" s="112"/>
    </row>
    <row r="14" spans="1:11" ht="18" customHeight="1" x14ac:dyDescent="0.15">
      <c r="A14" s="358"/>
      <c r="B14" s="358" t="s">
        <v>102</v>
      </c>
      <c r="C14" s="498">
        <f>'９月(月間)'!B20+'９月(月間)'!B25+'９月(月間)'!B26+'９月(月間)'!B27+'９月(月間)'!B36</f>
        <v>5951</v>
      </c>
      <c r="D14" s="357">
        <f>'９月(月間)'!C20+'９月(月間)'!C25+'９月(月間)'!C26+'９月(月間)'!C27+'９月(月間)'!C36</f>
        <v>3535</v>
      </c>
      <c r="E14" s="356">
        <f t="shared" si="0"/>
        <v>1.6834512022630834</v>
      </c>
      <c r="F14" s="355">
        <f t="shared" si="1"/>
        <v>2416</v>
      </c>
      <c r="G14" s="498">
        <f>'９月(月間)'!F20+'９月(月間)'!F25+'９月(月間)'!F26+'９月(月間)'!F27+'９月(月間)'!F36</f>
        <v>6965</v>
      </c>
      <c r="H14" s="357">
        <f>'９月(月間)'!G20+'９月(月間)'!G25+'９月(月間)'!G26+'９月(月間)'!G27+'９月(月間)'!G36</f>
        <v>4440</v>
      </c>
      <c r="I14" s="356">
        <f t="shared" si="2"/>
        <v>1.5686936936936937</v>
      </c>
      <c r="J14" s="355">
        <f t="shared" si="3"/>
        <v>2525</v>
      </c>
      <c r="K14" s="112"/>
    </row>
    <row r="15" spans="1:11" ht="18" customHeight="1" x14ac:dyDescent="0.15">
      <c r="A15" s="358"/>
      <c r="B15" s="358" t="s">
        <v>100</v>
      </c>
      <c r="C15" s="498">
        <f>'９月(月間)'!B45+'９月(月間)'!B46+'９月(月間)'!B47+'９月(月間)'!B60</f>
        <v>53903</v>
      </c>
      <c r="D15" s="357">
        <f>'９月(月間)'!C45+'９月(月間)'!C46+'９月(月間)'!C47+'９月(月間)'!C60</f>
        <v>57213</v>
      </c>
      <c r="E15" s="356">
        <f t="shared" si="0"/>
        <v>0.94214601576564772</v>
      </c>
      <c r="F15" s="355">
        <f t="shared" si="1"/>
        <v>-3310</v>
      </c>
      <c r="G15" s="498">
        <f>'９月(月間)'!F45+'９月(月間)'!F46+'９月(月間)'!F47+'９月(月間)'!F60</f>
        <v>67676</v>
      </c>
      <c r="H15" s="357">
        <f>'９月(月間)'!G45+'９月(月間)'!G46+'９月(月間)'!G47+'９月(月間)'!G60</f>
        <v>69997</v>
      </c>
      <c r="I15" s="356">
        <f t="shared" si="2"/>
        <v>0.96684143606154549</v>
      </c>
      <c r="J15" s="355">
        <f t="shared" si="3"/>
        <v>-2321</v>
      </c>
      <c r="K15" s="112"/>
    </row>
    <row r="16" spans="1:11" ht="18" customHeight="1" x14ac:dyDescent="0.15">
      <c r="A16" s="380"/>
      <c r="B16" s="380" t="s">
        <v>104</v>
      </c>
      <c r="C16" s="504">
        <f>'９月(月間)'!B69</f>
        <v>8496</v>
      </c>
      <c r="D16" s="379">
        <f>'９月(月間)'!C69</f>
        <v>8855</v>
      </c>
      <c r="E16" s="378">
        <f t="shared" si="0"/>
        <v>0.95945793337097685</v>
      </c>
      <c r="F16" s="377">
        <f t="shared" si="1"/>
        <v>-359</v>
      </c>
      <c r="G16" s="504">
        <f>'９月(月間)'!F69</f>
        <v>10620</v>
      </c>
      <c r="H16" s="379">
        <f>'９月(月間)'!G69</f>
        <v>10620</v>
      </c>
      <c r="I16" s="378">
        <f t="shared" si="2"/>
        <v>1</v>
      </c>
      <c r="J16" s="377">
        <f t="shared" si="3"/>
        <v>0</v>
      </c>
      <c r="K16" s="112"/>
    </row>
    <row r="17" spans="1:11" ht="18" customHeight="1" x14ac:dyDescent="0.15">
      <c r="A17" s="715" t="s">
        <v>176</v>
      </c>
      <c r="B17" s="716"/>
      <c r="C17" s="501">
        <f>SUM(C18:C21)</f>
        <v>65430</v>
      </c>
      <c r="D17" s="368">
        <f>SUM(D18:D21)</f>
        <v>68733</v>
      </c>
      <c r="E17" s="537">
        <f t="shared" si="0"/>
        <v>0.95194448081707472</v>
      </c>
      <c r="F17" s="536">
        <f t="shared" si="1"/>
        <v>-3303</v>
      </c>
      <c r="G17" s="501">
        <f>SUM(G18:G21)</f>
        <v>102819</v>
      </c>
      <c r="H17" s="368">
        <f>SUM(H18:H21)</f>
        <v>97080</v>
      </c>
      <c r="I17" s="367">
        <f t="shared" si="2"/>
        <v>1.0591161928306552</v>
      </c>
      <c r="J17" s="366">
        <f t="shared" si="3"/>
        <v>5739</v>
      </c>
      <c r="K17" s="112"/>
    </row>
    <row r="18" spans="1:11" ht="18" customHeight="1" x14ac:dyDescent="0.15">
      <c r="A18" s="376" t="s">
        <v>175</v>
      </c>
      <c r="B18" s="376" t="s">
        <v>103</v>
      </c>
      <c r="C18" s="503">
        <f>'９月(月間)'!B12</f>
        <v>0</v>
      </c>
      <c r="D18" s="375">
        <f>'９月(月間)'!C12</f>
        <v>18604</v>
      </c>
      <c r="E18" s="374">
        <f t="shared" si="0"/>
        <v>0</v>
      </c>
      <c r="F18" s="373">
        <f t="shared" si="1"/>
        <v>-18604</v>
      </c>
      <c r="G18" s="503">
        <f>'９月(月間)'!F12</f>
        <v>0</v>
      </c>
      <c r="H18" s="375">
        <f>'９月(月間)'!G12</f>
        <v>25355</v>
      </c>
      <c r="I18" s="374">
        <f t="shared" si="2"/>
        <v>0</v>
      </c>
      <c r="J18" s="373">
        <f t="shared" si="3"/>
        <v>-25355</v>
      </c>
      <c r="K18" s="112"/>
    </row>
    <row r="19" spans="1:11" ht="18" customHeight="1" x14ac:dyDescent="0.15">
      <c r="A19" s="358"/>
      <c r="B19" s="358" t="s">
        <v>102</v>
      </c>
      <c r="C19" s="498">
        <f>'９月(月間)'!B21+'９月(月間)'!B35</f>
        <v>20606</v>
      </c>
      <c r="D19" s="357">
        <f>'９月(月間)'!C21+'９月(月間)'!C35</f>
        <v>3121</v>
      </c>
      <c r="E19" s="356">
        <f t="shared" si="0"/>
        <v>6.6023710349247038</v>
      </c>
      <c r="F19" s="355">
        <f t="shared" si="1"/>
        <v>17485</v>
      </c>
      <c r="G19" s="498">
        <f>'９月(月間)'!F21+'９月(月間)'!F35</f>
        <v>30535</v>
      </c>
      <c r="H19" s="357">
        <f>'９月(月間)'!G21+'９月(月間)'!G35</f>
        <v>4350</v>
      </c>
      <c r="I19" s="356">
        <f t="shared" si="2"/>
        <v>7.0195402298850578</v>
      </c>
      <c r="J19" s="355">
        <f t="shared" si="3"/>
        <v>26185</v>
      </c>
      <c r="K19" s="112"/>
    </row>
    <row r="20" spans="1:11" ht="18" customHeight="1" x14ac:dyDescent="0.15">
      <c r="A20" s="358"/>
      <c r="B20" s="358" t="s">
        <v>100</v>
      </c>
      <c r="C20" s="498">
        <f>'９月(月間)'!B48+'９月(月間)'!B59</f>
        <v>34561</v>
      </c>
      <c r="D20" s="357">
        <f>'９月(月間)'!C48+'９月(月間)'!C59</f>
        <v>38008</v>
      </c>
      <c r="E20" s="356">
        <f t="shared" si="0"/>
        <v>0.90930856661755421</v>
      </c>
      <c r="F20" s="355">
        <f t="shared" si="1"/>
        <v>-3447</v>
      </c>
      <c r="G20" s="498">
        <f>'９月(月間)'!F48+'９月(月間)'!F59</f>
        <v>55823</v>
      </c>
      <c r="H20" s="357">
        <f>'９月(月間)'!G48+'９月(月間)'!G59</f>
        <v>52861</v>
      </c>
      <c r="I20" s="356">
        <f t="shared" si="2"/>
        <v>1.0560337488885947</v>
      </c>
      <c r="J20" s="355">
        <f t="shared" si="3"/>
        <v>2962</v>
      </c>
      <c r="K20" s="112"/>
    </row>
    <row r="21" spans="1:11" ht="18" customHeight="1" x14ac:dyDescent="0.15">
      <c r="A21" s="122"/>
      <c r="B21" s="122" t="s">
        <v>104</v>
      </c>
      <c r="C21" s="497">
        <f>'９月(月間)'!B68+'９月(月間)'!B70</f>
        <v>10263</v>
      </c>
      <c r="D21" s="354">
        <f>'９月(月間)'!C68+'９月(月間)'!C70</f>
        <v>9000</v>
      </c>
      <c r="E21" s="353">
        <f t="shared" si="0"/>
        <v>1.1403333333333334</v>
      </c>
      <c r="F21" s="352">
        <f t="shared" si="1"/>
        <v>1263</v>
      </c>
      <c r="G21" s="497">
        <f>'９月(月間)'!F68+'９月(月間)'!F70</f>
        <v>16461</v>
      </c>
      <c r="H21" s="354">
        <f>'９月(月間)'!G68+'９月(月間)'!G70</f>
        <v>14514</v>
      </c>
      <c r="I21" s="353">
        <f t="shared" si="2"/>
        <v>1.1341463414634145</v>
      </c>
      <c r="J21" s="352">
        <f t="shared" si="3"/>
        <v>1947</v>
      </c>
      <c r="K21" s="112"/>
    </row>
    <row r="22" spans="1:11" ht="18" customHeight="1" x14ac:dyDescent="0.15">
      <c r="A22" s="715" t="s">
        <v>174</v>
      </c>
      <c r="B22" s="716"/>
      <c r="C22" s="501">
        <f>SUM(C23:C26)</f>
        <v>42046</v>
      </c>
      <c r="D22" s="368">
        <f>SUM(D23:D26)</f>
        <v>38823</v>
      </c>
      <c r="E22" s="367">
        <f t="shared" si="0"/>
        <v>1.0830177987275584</v>
      </c>
      <c r="F22" s="366">
        <f t="shared" si="1"/>
        <v>3223</v>
      </c>
      <c r="G22" s="501">
        <f>SUM(G23:G26)</f>
        <v>58276</v>
      </c>
      <c r="H22" s="368">
        <f>SUM(H23:H26)</f>
        <v>54972</v>
      </c>
      <c r="I22" s="367">
        <f t="shared" si="2"/>
        <v>1.0601033253292584</v>
      </c>
      <c r="J22" s="366">
        <f t="shared" si="3"/>
        <v>3304</v>
      </c>
      <c r="K22" s="112"/>
    </row>
    <row r="23" spans="1:11" ht="18" customHeight="1" x14ac:dyDescent="0.15">
      <c r="A23" s="372"/>
      <c r="B23" s="372" t="s">
        <v>103</v>
      </c>
      <c r="C23" s="502">
        <f>'９月(月間)'!B13</f>
        <v>0</v>
      </c>
      <c r="D23" s="371">
        <f>'９月(月間)'!C13</f>
        <v>17991</v>
      </c>
      <c r="E23" s="370">
        <f t="shared" si="0"/>
        <v>0</v>
      </c>
      <c r="F23" s="369">
        <f t="shared" si="1"/>
        <v>-17991</v>
      </c>
      <c r="G23" s="502">
        <f>'９月(月間)'!F13</f>
        <v>0</v>
      </c>
      <c r="H23" s="371">
        <f>'９月(月間)'!G13</f>
        <v>27150</v>
      </c>
      <c r="I23" s="370">
        <f t="shared" si="2"/>
        <v>0</v>
      </c>
      <c r="J23" s="369">
        <f t="shared" si="3"/>
        <v>-27150</v>
      </c>
      <c r="K23" s="112"/>
    </row>
    <row r="24" spans="1:11" ht="18" customHeight="1" x14ac:dyDescent="0.15">
      <c r="A24" s="358"/>
      <c r="B24" s="358" t="s">
        <v>102</v>
      </c>
      <c r="C24" s="498">
        <f>'９月(月間)'!B28+'９月(月間)'!B37</f>
        <v>15826</v>
      </c>
      <c r="D24" s="357">
        <f>'９月(月間)'!C28+'９月(月間)'!C37</f>
        <v>2323</v>
      </c>
      <c r="E24" s="356">
        <f t="shared" si="0"/>
        <v>6.8127421437795954</v>
      </c>
      <c r="F24" s="355">
        <f t="shared" si="1"/>
        <v>13503</v>
      </c>
      <c r="G24" s="498">
        <f>'９月(月間)'!F28+'９月(月間)'!F37</f>
        <v>20315</v>
      </c>
      <c r="H24" s="357">
        <f>'９月(月間)'!G28+'９月(月間)'!G37</f>
        <v>4440</v>
      </c>
      <c r="I24" s="356">
        <f t="shared" si="2"/>
        <v>4.5754504504504503</v>
      </c>
      <c r="J24" s="355">
        <f t="shared" si="3"/>
        <v>15875</v>
      </c>
      <c r="K24" s="112"/>
    </row>
    <row r="25" spans="1:11" ht="18" customHeight="1" x14ac:dyDescent="0.15">
      <c r="A25" s="358"/>
      <c r="B25" s="358" t="s">
        <v>100</v>
      </c>
      <c r="C25" s="498">
        <f>'９月(月間)'!B49</f>
        <v>17722</v>
      </c>
      <c r="D25" s="357">
        <f>'９月(月間)'!C49</f>
        <v>18509</v>
      </c>
      <c r="E25" s="356">
        <f t="shared" si="0"/>
        <v>0.95748014479442434</v>
      </c>
      <c r="F25" s="355">
        <f t="shared" si="1"/>
        <v>-787</v>
      </c>
      <c r="G25" s="498">
        <f>'９月(月間)'!F49</f>
        <v>25394</v>
      </c>
      <c r="H25" s="357">
        <f>'９月(月間)'!G49</f>
        <v>23382</v>
      </c>
      <c r="I25" s="356">
        <f t="shared" si="2"/>
        <v>1.0860490975964416</v>
      </c>
      <c r="J25" s="355">
        <f t="shared" si="3"/>
        <v>2012</v>
      </c>
      <c r="K25" s="112"/>
    </row>
    <row r="26" spans="1:11" ht="18" customHeight="1" x14ac:dyDescent="0.15">
      <c r="A26" s="122"/>
      <c r="B26" s="122" t="s">
        <v>104</v>
      </c>
      <c r="C26" s="497">
        <f>'９月(月間)'!B71</f>
        <v>8498</v>
      </c>
      <c r="D26" s="354">
        <f>'９月(月間)'!C71</f>
        <v>0</v>
      </c>
      <c r="E26" s="353" t="e">
        <f t="shared" si="0"/>
        <v>#DIV/0!</v>
      </c>
      <c r="F26" s="352">
        <f t="shared" si="1"/>
        <v>8498</v>
      </c>
      <c r="G26" s="497">
        <f>'９月(月間)'!F71</f>
        <v>12567</v>
      </c>
      <c r="H26" s="354">
        <f>'９月(月間)'!G71</f>
        <v>0</v>
      </c>
      <c r="I26" s="353" t="e">
        <f t="shared" si="2"/>
        <v>#DIV/0!</v>
      </c>
      <c r="J26" s="352">
        <f t="shared" si="3"/>
        <v>12567</v>
      </c>
      <c r="K26" s="112"/>
    </row>
    <row r="27" spans="1:11" ht="18" customHeight="1" x14ac:dyDescent="0.15">
      <c r="A27" s="715" t="s">
        <v>173</v>
      </c>
      <c r="B27" s="716"/>
      <c r="C27" s="501">
        <f>SUM(C28:C34)</f>
        <v>41405</v>
      </c>
      <c r="D27" s="368">
        <f>SUM(D28:D34)</f>
        <v>50516</v>
      </c>
      <c r="E27" s="537">
        <f t="shared" si="0"/>
        <v>0.81964130176577721</v>
      </c>
      <c r="F27" s="536">
        <f t="shared" si="1"/>
        <v>-9111</v>
      </c>
      <c r="G27" s="501">
        <f>SUM(G28:G34)</f>
        <v>62647</v>
      </c>
      <c r="H27" s="368">
        <f>SUM(H28:H34)</f>
        <v>80111</v>
      </c>
      <c r="I27" s="367">
        <f t="shared" si="2"/>
        <v>0.78200247157069569</v>
      </c>
      <c r="J27" s="366">
        <f t="shared" si="3"/>
        <v>-17464</v>
      </c>
      <c r="K27" s="112"/>
    </row>
    <row r="28" spans="1:11" ht="18" customHeight="1" x14ac:dyDescent="0.15">
      <c r="A28" s="365"/>
      <c r="B28" s="365" t="s">
        <v>103</v>
      </c>
      <c r="C28" s="500">
        <f>'９月(月間)'!B15+'９月(月間)'!B17</f>
        <v>0</v>
      </c>
      <c r="D28" s="364">
        <f>'９月(月間)'!C15+'９月(月間)'!C17</f>
        <v>0</v>
      </c>
      <c r="E28" s="363" t="e">
        <f t="shared" si="0"/>
        <v>#DIV/0!</v>
      </c>
      <c r="F28" s="362">
        <f t="shared" si="1"/>
        <v>0</v>
      </c>
      <c r="G28" s="500">
        <f>'９月(月間)'!F15+'９月(月間)'!F17</f>
        <v>0</v>
      </c>
      <c r="H28" s="364">
        <f>'９月(月間)'!G15+'９月(月間)'!G17</f>
        <v>0</v>
      </c>
      <c r="I28" s="363" t="e">
        <f t="shared" si="2"/>
        <v>#DIV/0!</v>
      </c>
      <c r="J28" s="362">
        <f t="shared" si="3"/>
        <v>0</v>
      </c>
      <c r="K28" s="112"/>
    </row>
    <row r="29" spans="1:11" ht="18" customHeight="1" x14ac:dyDescent="0.15">
      <c r="A29" s="116"/>
      <c r="B29" s="116" t="s">
        <v>102</v>
      </c>
      <c r="C29" s="499">
        <f>'９月(月間)'!B29+'９月(月間)'!B30+'９月(月間)'!B31+'９月(月間)'!B32+'９月(月間)'!B33+'９月(月間)'!B34</f>
        <v>6456</v>
      </c>
      <c r="D29" s="499">
        <f>'９月(月間)'!C29+'９月(月間)'!C30+'９月(月間)'!C31+'９月(月間)'!C32+'９月(月間)'!C33+'９月(月間)'!C34</f>
        <v>10260</v>
      </c>
      <c r="E29" s="360">
        <f t="shared" si="0"/>
        <v>0.62923976608187138</v>
      </c>
      <c r="F29" s="359">
        <f t="shared" si="1"/>
        <v>-3804</v>
      </c>
      <c r="G29" s="499">
        <f>'９月(月間)'!F29+'９月(月間)'!F30+'９月(月間)'!F31+'９月(月間)'!F32+'９月(月間)'!F33+'９月(月間)'!F34</f>
        <v>8615</v>
      </c>
      <c r="H29" s="361">
        <f>'９月(月間)'!G29+'９月(月間)'!G30+'９月(月間)'!G31+'９月(月間)'!G32+'９月(月間)'!G33+'９月(月間)'!G34</f>
        <v>14340</v>
      </c>
      <c r="I29" s="360">
        <f t="shared" si="2"/>
        <v>0.60076708507670851</v>
      </c>
      <c r="J29" s="359">
        <f t="shared" si="3"/>
        <v>-5725</v>
      </c>
      <c r="K29" s="112"/>
    </row>
    <row r="30" spans="1:11" ht="18" customHeight="1" x14ac:dyDescent="0.15">
      <c r="A30" s="358"/>
      <c r="B30" s="358" t="s">
        <v>101</v>
      </c>
      <c r="C30" s="498">
        <f>'９月(月間)'!B38</f>
        <v>2365</v>
      </c>
      <c r="D30" s="357">
        <f>'９月(月間)'!C38</f>
        <v>2484</v>
      </c>
      <c r="E30" s="356">
        <f t="shared" si="0"/>
        <v>0.95209339774557167</v>
      </c>
      <c r="F30" s="355">
        <f t="shared" si="1"/>
        <v>-119</v>
      </c>
      <c r="G30" s="498">
        <f>'９月(月間)'!F38</f>
        <v>3718</v>
      </c>
      <c r="H30" s="357">
        <f>'９月(月間)'!G38</f>
        <v>3565</v>
      </c>
      <c r="I30" s="356">
        <f t="shared" si="2"/>
        <v>1.0429172510518934</v>
      </c>
      <c r="J30" s="355">
        <f t="shared" si="3"/>
        <v>153</v>
      </c>
      <c r="K30" s="112"/>
    </row>
    <row r="31" spans="1:11" ht="18" customHeight="1" x14ac:dyDescent="0.15">
      <c r="A31" s="358"/>
      <c r="B31" s="358" t="s">
        <v>100</v>
      </c>
      <c r="C31" s="498">
        <f>'９月(月間)'!B50+'９月(月間)'!B51+'９月(月間)'!B52+'９月(月間)'!B53+'９月(月間)'!B54+'９月(月間)'!B55+'９月(月間)'!B56+'９月(月間)'!B57+'９月(月間)'!B58</f>
        <v>29817</v>
      </c>
      <c r="D31" s="357">
        <f>'９月(月間)'!C50+'９月(月間)'!C51+'９月(月間)'!C52+'９月(月間)'!C53+'９月(月間)'!C54+'９月(月間)'!C55+'９月(月間)'!C56+'９月(月間)'!C57+'９月(月間)'!C58</f>
        <v>35121</v>
      </c>
      <c r="E31" s="356">
        <f t="shared" si="0"/>
        <v>0.84897924318783635</v>
      </c>
      <c r="F31" s="355">
        <f t="shared" si="1"/>
        <v>-5304</v>
      </c>
      <c r="G31" s="498">
        <f>'９月(月間)'!F50+'９月(月間)'!F51+'９月(月間)'!F52+'９月(月間)'!F53+'９月(月間)'!F54+'９月(月間)'!F55+'９月(月間)'!F56+'９月(月間)'!F57+'９月(月間)'!F58</f>
        <v>45580</v>
      </c>
      <c r="H31" s="357">
        <f>'９月(月間)'!G50+'９月(月間)'!G51+'９月(月間)'!G52+'９月(月間)'!G53+'９月(月間)'!G54+'９月(月間)'!G55+'９月(月間)'!G56+'９月(月間)'!G57+'９月(月間)'!G58</f>
        <v>57432</v>
      </c>
      <c r="I31" s="356">
        <f t="shared" si="2"/>
        <v>0.793634210892882</v>
      </c>
      <c r="J31" s="355">
        <f t="shared" si="3"/>
        <v>-11852</v>
      </c>
      <c r="K31" s="112"/>
    </row>
    <row r="32" spans="1:11" ht="18" customHeight="1" x14ac:dyDescent="0.15">
      <c r="A32" s="358"/>
      <c r="B32" s="358" t="s">
        <v>99</v>
      </c>
      <c r="C32" s="498">
        <f>'９月(月間)'!B61</f>
        <v>2607</v>
      </c>
      <c r="D32" s="357">
        <f>'９月(月間)'!C61</f>
        <v>2574</v>
      </c>
      <c r="E32" s="356">
        <f t="shared" si="0"/>
        <v>1.0128205128205128</v>
      </c>
      <c r="F32" s="355">
        <f t="shared" si="1"/>
        <v>33</v>
      </c>
      <c r="G32" s="498">
        <f>'９月(月間)'!F61</f>
        <v>4491</v>
      </c>
      <c r="H32" s="357">
        <f>'９月(月間)'!G61</f>
        <v>4549</v>
      </c>
      <c r="I32" s="356">
        <f t="shared" si="2"/>
        <v>0.98724994504286656</v>
      </c>
      <c r="J32" s="355">
        <f t="shared" si="3"/>
        <v>-58</v>
      </c>
      <c r="K32" s="112"/>
    </row>
    <row r="33" spans="1:11" ht="18" customHeight="1" x14ac:dyDescent="0.15">
      <c r="A33" s="358"/>
      <c r="B33" s="358" t="s">
        <v>104</v>
      </c>
      <c r="C33" s="498"/>
      <c r="D33" s="357"/>
      <c r="E33" s="356" t="e">
        <f t="shared" si="0"/>
        <v>#DIV/0!</v>
      </c>
      <c r="F33" s="355">
        <f t="shared" si="1"/>
        <v>0</v>
      </c>
      <c r="G33" s="498"/>
      <c r="H33" s="357"/>
      <c r="I33" s="356" t="e">
        <f t="shared" si="2"/>
        <v>#DIV/0!</v>
      </c>
      <c r="J33" s="355">
        <f t="shared" si="3"/>
        <v>0</v>
      </c>
      <c r="K33" s="112"/>
    </row>
    <row r="34" spans="1:11" ht="18" customHeight="1" x14ac:dyDescent="0.15">
      <c r="A34" s="122"/>
      <c r="B34" s="122" t="s">
        <v>172</v>
      </c>
      <c r="C34" s="497">
        <f>'９月(月間)'!B72</f>
        <v>160</v>
      </c>
      <c r="D34" s="354">
        <f>'９月(月間)'!C72</f>
        <v>77</v>
      </c>
      <c r="E34" s="353">
        <f t="shared" si="0"/>
        <v>2.0779220779220777</v>
      </c>
      <c r="F34" s="352">
        <f t="shared" si="1"/>
        <v>83</v>
      </c>
      <c r="G34" s="497">
        <f>'９月(月間)'!F72</f>
        <v>243</v>
      </c>
      <c r="H34" s="354">
        <f>'９月(月間)'!G72</f>
        <v>225</v>
      </c>
      <c r="I34" s="353">
        <f t="shared" si="2"/>
        <v>1.08</v>
      </c>
      <c r="J34" s="352">
        <f t="shared" si="3"/>
        <v>18</v>
      </c>
      <c r="K34" s="112"/>
    </row>
    <row r="35" spans="1:11" x14ac:dyDescent="0.15">
      <c r="C35" s="111"/>
      <c r="G35" s="111"/>
    </row>
    <row r="36" spans="1:11" x14ac:dyDescent="0.15">
      <c r="C36" s="111"/>
      <c r="G36" s="111"/>
    </row>
    <row r="37" spans="1:11" x14ac:dyDescent="0.15">
      <c r="C37" s="111"/>
      <c r="G37" s="111"/>
    </row>
    <row r="38" spans="1:11" x14ac:dyDescent="0.15">
      <c r="C38" s="111"/>
      <c r="G38" s="111"/>
    </row>
    <row r="39" spans="1:11" x14ac:dyDescent="0.15">
      <c r="C39" s="111"/>
      <c r="G39" s="111"/>
    </row>
    <row r="40" spans="1:11" x14ac:dyDescent="0.15">
      <c r="C40" s="111"/>
      <c r="G40" s="111"/>
    </row>
    <row r="41" spans="1:11" x14ac:dyDescent="0.15">
      <c r="C41" s="111"/>
      <c r="G41" s="111"/>
    </row>
    <row r="42" spans="1:11" x14ac:dyDescent="0.15">
      <c r="C42" s="111"/>
      <c r="G42" s="111"/>
    </row>
    <row r="43" spans="1:11" x14ac:dyDescent="0.15">
      <c r="C43" s="111"/>
      <c r="G43" s="111"/>
    </row>
    <row r="44" spans="1:11" x14ac:dyDescent="0.15">
      <c r="C44" s="111"/>
      <c r="G44" s="111"/>
    </row>
    <row r="45" spans="1:11" x14ac:dyDescent="0.15">
      <c r="C45" s="111"/>
      <c r="G45" s="111"/>
    </row>
    <row r="46" spans="1:11" x14ac:dyDescent="0.15">
      <c r="C46" s="111"/>
      <c r="G46" s="111"/>
    </row>
    <row r="47" spans="1:11" x14ac:dyDescent="0.15">
      <c r="C47" s="111"/>
      <c r="G47" s="111"/>
    </row>
    <row r="48" spans="1:11" x14ac:dyDescent="0.15">
      <c r="C48" s="111"/>
      <c r="G48" s="111"/>
    </row>
    <row r="49" spans="3:7" x14ac:dyDescent="0.15">
      <c r="C49" s="111"/>
      <c r="G49" s="111"/>
    </row>
    <row r="50" spans="3:7" x14ac:dyDescent="0.15">
      <c r="C50" s="111"/>
      <c r="G50" s="111"/>
    </row>
    <row r="51" spans="3:7" x14ac:dyDescent="0.15">
      <c r="C51" s="111"/>
      <c r="G51" s="111"/>
    </row>
    <row r="52" spans="3:7" x14ac:dyDescent="0.15">
      <c r="C52" s="111"/>
      <c r="G52" s="111"/>
    </row>
    <row r="53" spans="3:7" x14ac:dyDescent="0.15">
      <c r="C53" s="111"/>
      <c r="G53" s="111"/>
    </row>
    <row r="54" spans="3:7" x14ac:dyDescent="0.15">
      <c r="C54" s="111"/>
      <c r="G54" s="111"/>
    </row>
    <row r="55" spans="3:7" x14ac:dyDescent="0.15">
      <c r="C55" s="111"/>
      <c r="G55" s="111"/>
    </row>
    <row r="56" spans="3:7" x14ac:dyDescent="0.15">
      <c r="C56" s="111"/>
      <c r="G56" s="111"/>
    </row>
    <row r="57" spans="3:7" x14ac:dyDescent="0.15">
      <c r="C57" s="111"/>
      <c r="G57" s="111"/>
    </row>
    <row r="58" spans="3:7" x14ac:dyDescent="0.15">
      <c r="C58" s="111"/>
      <c r="G58" s="111"/>
    </row>
    <row r="59" spans="3:7" x14ac:dyDescent="0.15">
      <c r="C59" s="111"/>
      <c r="G59" s="111"/>
    </row>
    <row r="60" spans="3:7" x14ac:dyDescent="0.15">
      <c r="C60" s="111"/>
      <c r="G60" s="111"/>
    </row>
    <row r="61" spans="3:7" x14ac:dyDescent="0.15">
      <c r="C61" s="111"/>
      <c r="G61" s="111"/>
    </row>
    <row r="62" spans="3:7" x14ac:dyDescent="0.15">
      <c r="C62" s="111"/>
      <c r="G62" s="111"/>
    </row>
    <row r="63" spans="3:7" x14ac:dyDescent="0.15">
      <c r="C63" s="111"/>
      <c r="G63" s="111"/>
    </row>
    <row r="64" spans="3:7" x14ac:dyDescent="0.15">
      <c r="C64" s="111"/>
      <c r="G64" s="111"/>
    </row>
    <row r="65" spans="3:7" x14ac:dyDescent="0.15">
      <c r="C65" s="111"/>
      <c r="G65" s="111"/>
    </row>
    <row r="66" spans="3:7" x14ac:dyDescent="0.15">
      <c r="C66" s="111"/>
      <c r="G66" s="111"/>
    </row>
    <row r="67" spans="3:7" x14ac:dyDescent="0.15">
      <c r="C67" s="111"/>
      <c r="G67" s="111"/>
    </row>
    <row r="68" spans="3:7" x14ac:dyDescent="0.15">
      <c r="C68" s="111"/>
      <c r="G68" s="111"/>
    </row>
    <row r="69" spans="3:7" x14ac:dyDescent="0.15">
      <c r="C69" s="111"/>
      <c r="G69" s="111"/>
    </row>
    <row r="70" spans="3:7" x14ac:dyDescent="0.15">
      <c r="C70" s="111"/>
      <c r="G70" s="111"/>
    </row>
  </sheetData>
  <mergeCells count="24">
    <mergeCell ref="A1:B1"/>
    <mergeCell ref="G2:J2"/>
    <mergeCell ref="C3:C4"/>
    <mergeCell ref="D3:D4"/>
    <mergeCell ref="E3:F3"/>
    <mergeCell ref="G3:G4"/>
    <mergeCell ref="H3:H4"/>
    <mergeCell ref="I3:J3"/>
    <mergeCell ref="C2:F2"/>
    <mergeCell ref="A22:B22"/>
    <mergeCell ref="A27:B27"/>
    <mergeCell ref="J5:J6"/>
    <mergeCell ref="A6:B6"/>
    <mergeCell ref="A7:B7"/>
    <mergeCell ref="A12:B12"/>
    <mergeCell ref="F5:F6"/>
    <mergeCell ref="G5:G6"/>
    <mergeCell ref="H5:H6"/>
    <mergeCell ref="I5:I6"/>
    <mergeCell ref="A5:B5"/>
    <mergeCell ref="C5:C6"/>
    <mergeCell ref="D5:D6"/>
    <mergeCell ref="E5:E6"/>
    <mergeCell ref="A17:B17"/>
  </mergeCells>
  <phoneticPr fontId="3"/>
  <hyperlinks>
    <hyperlink ref="A1" location="'R3'!A1" display="令和３年度"/>
    <hyperlink ref="A1:B1" location="'h23'!A1" display="'h23'!A1"/>
  </hyperlinks>
  <pageMargins left="0.39370078740157483" right="0.39370078740157483" top="0.98425196850393704" bottom="0.98425196850393704" header="0.51181102362204722" footer="0.51181102362204722"/>
  <pageSetup paperSize="9" scale="76" orientation="landscape" r:id="rId1"/>
  <headerFooter alignWithMargins="0">
    <oddHeader>&amp;C2011年&amp;A航空旅客輸送実績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zoomScaleNormal="100" workbookViewId="0">
      <pane xSplit="1" ySplit="6" topLeftCell="B7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548" customWidth="1"/>
    <col min="6" max="7" width="11" style="88" customWidth="1"/>
    <col min="8" max="9" width="11.25" style="548" customWidth="1"/>
    <col min="10" max="11" width="11.25" style="88" customWidth="1"/>
    <col min="12" max="12" width="11.25" style="548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10月(月間)</v>
      </c>
      <c r="F1" s="779" t="s">
        <v>70</v>
      </c>
      <c r="G1" s="780"/>
      <c r="H1" s="780"/>
      <c r="I1" s="781"/>
      <c r="J1" s="780"/>
      <c r="K1" s="780"/>
      <c r="L1" s="781"/>
    </row>
    <row r="2" spans="1:12" s="33" customFormat="1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s="33" customFormat="1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x14ac:dyDescent="0.4">
      <c r="A4" s="685"/>
      <c r="B4" s="736" t="s">
        <v>238</v>
      </c>
      <c r="C4" s="687" t="s">
        <v>237</v>
      </c>
      <c r="D4" s="735" t="s">
        <v>93</v>
      </c>
      <c r="E4" s="735"/>
      <c r="F4" s="737" t="s">
        <v>238</v>
      </c>
      <c r="G4" s="693" t="s">
        <v>237</v>
      </c>
      <c r="H4" s="735" t="s">
        <v>93</v>
      </c>
      <c r="I4" s="735"/>
      <c r="J4" s="737" t="s">
        <v>238</v>
      </c>
      <c r="K4" s="693" t="s">
        <v>237</v>
      </c>
      <c r="L4" s="733" t="s">
        <v>91</v>
      </c>
    </row>
    <row r="5" spans="1:12" s="107" customFormat="1" x14ac:dyDescent="0.4">
      <c r="A5" s="685"/>
      <c r="B5" s="736"/>
      <c r="C5" s="688"/>
      <c r="D5" s="159" t="s">
        <v>92</v>
      </c>
      <c r="E5" s="540" t="s">
        <v>91</v>
      </c>
      <c r="F5" s="737"/>
      <c r="G5" s="693"/>
      <c r="H5" s="159" t="s">
        <v>92</v>
      </c>
      <c r="I5" s="159" t="s">
        <v>91</v>
      </c>
      <c r="J5" s="737"/>
      <c r="K5" s="693"/>
      <c r="L5" s="734"/>
    </row>
    <row r="6" spans="1:12" s="158" customFormat="1" x14ac:dyDescent="0.4">
      <c r="A6" s="553" t="s">
        <v>151</v>
      </c>
      <c r="B6" s="570">
        <v>524151</v>
      </c>
      <c r="C6" s="570">
        <v>514208</v>
      </c>
      <c r="D6" s="134">
        <v>1.0193365330761093</v>
      </c>
      <c r="E6" s="542">
        <v>9943</v>
      </c>
      <c r="F6" s="570">
        <v>703241</v>
      </c>
      <c r="G6" s="570">
        <v>704385</v>
      </c>
      <c r="H6" s="134">
        <v>0.9983758881861482</v>
      </c>
      <c r="I6" s="133">
        <v>-1144</v>
      </c>
      <c r="J6" s="550">
        <v>0.74533623608407362</v>
      </c>
      <c r="K6" s="550">
        <v>0.73000986676320478</v>
      </c>
      <c r="L6" s="131">
        <v>1.5326369320868838E-2</v>
      </c>
    </row>
    <row r="7" spans="1:12" s="80" customFormat="1" x14ac:dyDescent="0.4">
      <c r="A7" s="136" t="s">
        <v>90</v>
      </c>
      <c r="B7" s="156">
        <v>211064</v>
      </c>
      <c r="C7" s="156">
        <v>220536</v>
      </c>
      <c r="D7" s="134">
        <v>0.95705009612943015</v>
      </c>
      <c r="E7" s="547">
        <v>-9472</v>
      </c>
      <c r="F7" s="156">
        <v>274339</v>
      </c>
      <c r="G7" s="156">
        <v>296892</v>
      </c>
      <c r="H7" s="134">
        <v>0.92403634991848893</v>
      </c>
      <c r="I7" s="133">
        <v>-22553</v>
      </c>
      <c r="J7" s="168">
        <v>0.76935470348729129</v>
      </c>
      <c r="K7" s="168">
        <v>0.74281556929792647</v>
      </c>
      <c r="L7" s="131">
        <v>2.6539134189364821E-2</v>
      </c>
    </row>
    <row r="8" spans="1:12" x14ac:dyDescent="0.4">
      <c r="A8" s="160" t="s">
        <v>150</v>
      </c>
      <c r="B8" s="185">
        <v>152237</v>
      </c>
      <c r="C8" s="185">
        <v>187538</v>
      </c>
      <c r="D8" s="145">
        <v>0.81176614872719133</v>
      </c>
      <c r="E8" s="123">
        <v>-35301</v>
      </c>
      <c r="F8" s="185">
        <v>192533</v>
      </c>
      <c r="G8" s="185">
        <v>250635</v>
      </c>
      <c r="H8" s="145">
        <v>0.76818082071538296</v>
      </c>
      <c r="I8" s="144">
        <v>-58102</v>
      </c>
      <c r="J8" s="181">
        <v>0.79070600884004305</v>
      </c>
      <c r="K8" s="181">
        <v>0.7482514413389989</v>
      </c>
      <c r="L8" s="142">
        <v>4.2454567501044149E-2</v>
      </c>
    </row>
    <row r="9" spans="1:12" x14ac:dyDescent="0.4">
      <c r="A9" s="48" t="s">
        <v>86</v>
      </c>
      <c r="B9" s="153">
        <v>120645</v>
      </c>
      <c r="C9" s="153">
        <v>122807</v>
      </c>
      <c r="D9" s="129">
        <v>0.98239514034216291</v>
      </c>
      <c r="E9" s="128">
        <v>-2162</v>
      </c>
      <c r="F9" s="153">
        <v>153761</v>
      </c>
      <c r="G9" s="153">
        <v>163766</v>
      </c>
      <c r="H9" s="129">
        <v>0.93890673277725534</v>
      </c>
      <c r="I9" s="128">
        <v>-10005</v>
      </c>
      <c r="J9" s="175">
        <v>0.78462679092877907</v>
      </c>
      <c r="K9" s="175">
        <v>0.74989314021225406</v>
      </c>
      <c r="L9" s="141">
        <v>3.4733650716525011E-2</v>
      </c>
    </row>
    <row r="10" spans="1:12" x14ac:dyDescent="0.4">
      <c r="A10" s="49" t="s">
        <v>89</v>
      </c>
      <c r="B10" s="151">
        <v>13096</v>
      </c>
      <c r="C10" s="151">
        <v>12661</v>
      </c>
      <c r="D10" s="126">
        <v>1.0343574757128189</v>
      </c>
      <c r="E10" s="128">
        <v>435</v>
      </c>
      <c r="F10" s="151">
        <v>15500</v>
      </c>
      <c r="G10" s="151">
        <v>15141</v>
      </c>
      <c r="H10" s="126">
        <v>1.0237104550558087</v>
      </c>
      <c r="I10" s="125">
        <v>359</v>
      </c>
      <c r="J10" s="177">
        <v>0.84490322580645161</v>
      </c>
      <c r="K10" s="177">
        <v>0.83620632719107058</v>
      </c>
      <c r="L10" s="148">
        <v>8.6968986153810324E-3</v>
      </c>
    </row>
    <row r="11" spans="1:12" x14ac:dyDescent="0.4">
      <c r="A11" s="49" t="s">
        <v>124</v>
      </c>
      <c r="B11" s="151">
        <v>15795</v>
      </c>
      <c r="C11" s="151">
        <v>20819</v>
      </c>
      <c r="D11" s="126">
        <v>0.75868197319755992</v>
      </c>
      <c r="E11" s="128">
        <v>-5024</v>
      </c>
      <c r="F11" s="151">
        <v>18777</v>
      </c>
      <c r="G11" s="151">
        <v>28549</v>
      </c>
      <c r="H11" s="126">
        <v>0.65771130337314787</v>
      </c>
      <c r="I11" s="125">
        <v>-9772</v>
      </c>
      <c r="J11" s="177">
        <v>0.84118868828886406</v>
      </c>
      <c r="K11" s="177">
        <v>0.72923745139934848</v>
      </c>
      <c r="L11" s="148">
        <v>0.11195123688951558</v>
      </c>
    </row>
    <row r="12" spans="1:12" x14ac:dyDescent="0.4">
      <c r="A12" s="49" t="s">
        <v>84</v>
      </c>
      <c r="B12" s="151"/>
      <c r="C12" s="151">
        <v>13542</v>
      </c>
      <c r="D12" s="126">
        <v>0</v>
      </c>
      <c r="E12" s="128">
        <v>-13542</v>
      </c>
      <c r="F12" s="151"/>
      <c r="G12" s="151">
        <v>17395</v>
      </c>
      <c r="H12" s="126">
        <v>0</v>
      </c>
      <c r="I12" s="125">
        <v>-17395</v>
      </c>
      <c r="J12" s="177" t="e">
        <v>#DIV/0!</v>
      </c>
      <c r="K12" s="177">
        <v>0.77849956884162119</v>
      </c>
      <c r="L12" s="148" t="e">
        <v>#DIV/0!</v>
      </c>
    </row>
    <row r="13" spans="1:12" x14ac:dyDescent="0.4">
      <c r="A13" s="49" t="s">
        <v>85</v>
      </c>
      <c r="B13" s="151"/>
      <c r="C13" s="151">
        <v>15432</v>
      </c>
      <c r="D13" s="126">
        <v>0</v>
      </c>
      <c r="E13" s="128">
        <v>-15432</v>
      </c>
      <c r="F13" s="151"/>
      <c r="G13" s="151">
        <v>21445</v>
      </c>
      <c r="H13" s="126">
        <v>0</v>
      </c>
      <c r="I13" s="125">
        <v>-21445</v>
      </c>
      <c r="J13" s="177" t="e">
        <v>#DIV/0!</v>
      </c>
      <c r="K13" s="177">
        <v>0.71960830030310097</v>
      </c>
      <c r="L13" s="148" t="e">
        <v>#DIV/0!</v>
      </c>
    </row>
    <row r="14" spans="1:12" x14ac:dyDescent="0.4">
      <c r="A14" s="55" t="s">
        <v>149</v>
      </c>
      <c r="B14" s="567">
        <v>2701</v>
      </c>
      <c r="C14" s="567">
        <v>2277</v>
      </c>
      <c r="D14" s="140">
        <v>1.1862099253403602</v>
      </c>
      <c r="E14" s="128">
        <v>424</v>
      </c>
      <c r="F14" s="567">
        <v>4495</v>
      </c>
      <c r="G14" s="567">
        <v>4339</v>
      </c>
      <c r="H14" s="140">
        <v>1.0359529845586541</v>
      </c>
      <c r="I14" s="139">
        <v>156</v>
      </c>
      <c r="J14" s="171">
        <v>0.60088987764182422</v>
      </c>
      <c r="K14" s="171">
        <v>0.52477529384650845</v>
      </c>
      <c r="L14" s="138">
        <v>7.6114583795315771E-2</v>
      </c>
    </row>
    <row r="15" spans="1:12" x14ac:dyDescent="0.4">
      <c r="A15" s="49" t="s">
        <v>148</v>
      </c>
      <c r="B15" s="151"/>
      <c r="C15" s="47"/>
      <c r="D15" s="126" t="e">
        <v>#DIV/0!</v>
      </c>
      <c r="E15" s="128">
        <v>0</v>
      </c>
      <c r="F15" s="151"/>
      <c r="G15" s="47"/>
      <c r="H15" s="126" t="e">
        <v>#DIV/0!</v>
      </c>
      <c r="I15" s="125">
        <v>0</v>
      </c>
      <c r="J15" s="177" t="e">
        <v>#DIV/0!</v>
      </c>
      <c r="K15" s="177" t="e">
        <v>#DIV/0!</v>
      </c>
      <c r="L15" s="148" t="e">
        <v>#DIV/0!</v>
      </c>
    </row>
    <row r="16" spans="1:12" s="33" customFormat="1" x14ac:dyDescent="0.4">
      <c r="A16" s="61" t="s">
        <v>147</v>
      </c>
      <c r="B16" s="47"/>
      <c r="C16" s="47"/>
      <c r="D16" s="126" t="e">
        <v>#DIV/0!</v>
      </c>
      <c r="E16" s="128">
        <v>0</v>
      </c>
      <c r="F16" s="47"/>
      <c r="G16" s="47"/>
      <c r="H16" s="126" t="e">
        <v>#DIV/0!</v>
      </c>
      <c r="I16" s="155">
        <v>0</v>
      </c>
      <c r="J16" s="44" t="e">
        <v>#DIV/0!</v>
      </c>
      <c r="K16" s="44" t="e">
        <v>#DIV/0!</v>
      </c>
      <c r="L16" s="148" t="e">
        <v>#DIV/0!</v>
      </c>
    </row>
    <row r="17" spans="1:12" x14ac:dyDescent="0.4">
      <c r="A17" s="61" t="s">
        <v>146</v>
      </c>
      <c r="B17" s="567"/>
      <c r="C17" s="567"/>
      <c r="D17" s="140" t="e">
        <v>#DIV/0!</v>
      </c>
      <c r="E17" s="540">
        <v>0</v>
      </c>
      <c r="F17" s="567"/>
      <c r="G17" s="567"/>
      <c r="H17" s="140" t="e">
        <v>#DIV/0!</v>
      </c>
      <c r="I17" s="139">
        <v>0</v>
      </c>
      <c r="J17" s="171" t="e">
        <v>#DIV/0!</v>
      </c>
      <c r="K17" s="171" t="e">
        <v>#DIV/0!</v>
      </c>
      <c r="L17" s="138" t="e">
        <v>#DIV/0!</v>
      </c>
    </row>
    <row r="18" spans="1:12" x14ac:dyDescent="0.4">
      <c r="A18" s="160" t="s">
        <v>145</v>
      </c>
      <c r="B18" s="185">
        <v>57089</v>
      </c>
      <c r="C18" s="185">
        <v>31126</v>
      </c>
      <c r="D18" s="145">
        <v>1.8341258112189167</v>
      </c>
      <c r="E18" s="144">
        <v>25963</v>
      </c>
      <c r="F18" s="185">
        <v>79080</v>
      </c>
      <c r="G18" s="185">
        <v>42870</v>
      </c>
      <c r="H18" s="145">
        <v>1.8446466060181945</v>
      </c>
      <c r="I18" s="144">
        <v>36210</v>
      </c>
      <c r="J18" s="181">
        <v>0.72191451694486597</v>
      </c>
      <c r="K18" s="181">
        <v>0.72605551667832979</v>
      </c>
      <c r="L18" s="142">
        <v>-4.1409997334638238E-3</v>
      </c>
    </row>
    <row r="19" spans="1:12" x14ac:dyDescent="0.4">
      <c r="A19" s="48" t="s">
        <v>144</v>
      </c>
      <c r="B19" s="153"/>
      <c r="C19" s="79"/>
      <c r="D19" s="129" t="e">
        <v>#DIV/0!</v>
      </c>
      <c r="E19" s="128">
        <v>0</v>
      </c>
      <c r="F19" s="153"/>
      <c r="G19" s="79"/>
      <c r="H19" s="129" t="e">
        <v>#DIV/0!</v>
      </c>
      <c r="I19" s="128">
        <v>0</v>
      </c>
      <c r="J19" s="175" t="e">
        <v>#DIV/0!</v>
      </c>
      <c r="K19" s="175" t="e">
        <v>#DIV/0!</v>
      </c>
      <c r="L19" s="141" t="e">
        <v>#DIV/0!</v>
      </c>
    </row>
    <row r="20" spans="1:12" x14ac:dyDescent="0.4">
      <c r="A20" s="49" t="s">
        <v>124</v>
      </c>
      <c r="B20" s="151"/>
      <c r="C20" s="47"/>
      <c r="D20" s="126" t="e">
        <v>#DIV/0!</v>
      </c>
      <c r="E20" s="128">
        <v>0</v>
      </c>
      <c r="F20" s="151"/>
      <c r="G20" s="47"/>
      <c r="H20" s="126" t="e">
        <v>#DIV/0!</v>
      </c>
      <c r="I20" s="125">
        <v>0</v>
      </c>
      <c r="J20" s="177" t="e">
        <v>#DIV/0!</v>
      </c>
      <c r="K20" s="177" t="e">
        <v>#DIV/0!</v>
      </c>
      <c r="L20" s="148" t="e">
        <v>#DIV/0!</v>
      </c>
    </row>
    <row r="21" spans="1:12" x14ac:dyDescent="0.4">
      <c r="A21" s="49" t="s">
        <v>113</v>
      </c>
      <c r="B21" s="151">
        <v>20114</v>
      </c>
      <c r="C21" s="47">
        <v>3265</v>
      </c>
      <c r="D21" s="126">
        <v>6.160490045941807</v>
      </c>
      <c r="E21" s="128">
        <v>16849</v>
      </c>
      <c r="F21" s="151">
        <v>27170</v>
      </c>
      <c r="G21" s="47">
        <v>4935</v>
      </c>
      <c r="H21" s="126">
        <v>5.5055724417426548</v>
      </c>
      <c r="I21" s="125">
        <v>22235</v>
      </c>
      <c r="J21" s="177">
        <v>0.7403018034596982</v>
      </c>
      <c r="K21" s="177">
        <v>0.66160081053698072</v>
      </c>
      <c r="L21" s="148">
        <v>7.8700992922717483E-2</v>
      </c>
    </row>
    <row r="22" spans="1:12" x14ac:dyDescent="0.4">
      <c r="A22" s="49" t="s">
        <v>143</v>
      </c>
      <c r="B22" s="151">
        <v>6780</v>
      </c>
      <c r="C22" s="47">
        <v>6663</v>
      </c>
      <c r="D22" s="126">
        <v>1.0175596578117965</v>
      </c>
      <c r="E22" s="128">
        <v>117</v>
      </c>
      <c r="F22" s="151">
        <v>9170</v>
      </c>
      <c r="G22" s="47">
        <v>9195</v>
      </c>
      <c r="H22" s="126">
        <v>0.99728113104948346</v>
      </c>
      <c r="I22" s="125">
        <v>-25</v>
      </c>
      <c r="J22" s="177">
        <v>0.73936750272628138</v>
      </c>
      <c r="K22" s="177">
        <v>0.72463295269168027</v>
      </c>
      <c r="L22" s="148">
        <v>1.4734550034601113E-2</v>
      </c>
    </row>
    <row r="23" spans="1:12" x14ac:dyDescent="0.4">
      <c r="A23" s="49" t="s">
        <v>142</v>
      </c>
      <c r="B23" s="567">
        <v>3994</v>
      </c>
      <c r="C23" s="60">
        <v>4100</v>
      </c>
      <c r="D23" s="140">
        <v>0.97414634146341461</v>
      </c>
      <c r="E23" s="128">
        <v>-106</v>
      </c>
      <c r="F23" s="567">
        <v>4590</v>
      </c>
      <c r="G23" s="60">
        <v>4640</v>
      </c>
      <c r="H23" s="140">
        <v>0.98922413793103448</v>
      </c>
      <c r="I23" s="139">
        <v>-50</v>
      </c>
      <c r="J23" s="171">
        <v>0.87015250544662315</v>
      </c>
      <c r="K23" s="171">
        <v>0.88362068965517238</v>
      </c>
      <c r="L23" s="138">
        <v>-1.3468184208549228E-2</v>
      </c>
    </row>
    <row r="24" spans="1:12" x14ac:dyDescent="0.4">
      <c r="A24" s="61" t="s">
        <v>141</v>
      </c>
      <c r="B24" s="151"/>
      <c r="C24" s="47"/>
      <c r="D24" s="126" t="e">
        <v>#DIV/0!</v>
      </c>
      <c r="E24" s="128">
        <v>0</v>
      </c>
      <c r="F24" s="151"/>
      <c r="G24" s="47"/>
      <c r="H24" s="126" t="e">
        <v>#DIV/0!</v>
      </c>
      <c r="I24" s="125">
        <v>0</v>
      </c>
      <c r="J24" s="177" t="e">
        <v>#DIV/0!</v>
      </c>
      <c r="K24" s="177" t="e">
        <v>#DIV/0!</v>
      </c>
      <c r="L24" s="148" t="e">
        <v>#DIV/0!</v>
      </c>
    </row>
    <row r="25" spans="1:12" x14ac:dyDescent="0.4">
      <c r="A25" s="61" t="s">
        <v>140</v>
      </c>
      <c r="B25" s="151">
        <v>3266</v>
      </c>
      <c r="C25" s="47">
        <v>3116</v>
      </c>
      <c r="D25" s="126">
        <v>1.0481386392811296</v>
      </c>
      <c r="E25" s="128">
        <v>150</v>
      </c>
      <c r="F25" s="151">
        <v>4635</v>
      </c>
      <c r="G25" s="47">
        <v>4600</v>
      </c>
      <c r="H25" s="126">
        <v>1.0076086956521739</v>
      </c>
      <c r="I25" s="125">
        <v>35</v>
      </c>
      <c r="J25" s="177">
        <v>0.70463861920172599</v>
      </c>
      <c r="K25" s="177">
        <v>0.67739130434782613</v>
      </c>
      <c r="L25" s="148">
        <v>2.7247314853899862E-2</v>
      </c>
    </row>
    <row r="26" spans="1:12" s="33" customFormat="1" x14ac:dyDescent="0.4">
      <c r="A26" s="61" t="s">
        <v>225</v>
      </c>
      <c r="B26" s="47"/>
      <c r="C26" s="47"/>
      <c r="D26" s="126" t="e">
        <v>#DIV/0!</v>
      </c>
      <c r="E26" s="125">
        <v>0</v>
      </c>
      <c r="F26" s="47"/>
      <c r="G26" s="47"/>
      <c r="H26" s="126" t="e">
        <v>#DIV/0!</v>
      </c>
      <c r="I26" s="125">
        <v>0</v>
      </c>
      <c r="J26" s="44" t="e">
        <v>#DIV/0!</v>
      </c>
      <c r="K26" s="44" t="e">
        <v>#DIV/0!</v>
      </c>
      <c r="L26" s="148" t="e">
        <v>#DIV/0!</v>
      </c>
    </row>
    <row r="27" spans="1:12" x14ac:dyDescent="0.4">
      <c r="A27" s="49" t="s">
        <v>139</v>
      </c>
      <c r="B27" s="151"/>
      <c r="C27" s="47"/>
      <c r="D27" s="126" t="e">
        <v>#DIV/0!</v>
      </c>
      <c r="E27" s="128">
        <v>0</v>
      </c>
      <c r="F27" s="151"/>
      <c r="G27" s="47"/>
      <c r="H27" s="126" t="e">
        <v>#DIV/0!</v>
      </c>
      <c r="I27" s="125">
        <v>0</v>
      </c>
      <c r="J27" s="177" t="e">
        <v>#DIV/0!</v>
      </c>
      <c r="K27" s="177" t="e">
        <v>#DIV/0!</v>
      </c>
      <c r="L27" s="148" t="e">
        <v>#DIV/0!</v>
      </c>
    </row>
    <row r="28" spans="1:12" x14ac:dyDescent="0.4">
      <c r="A28" s="49" t="s">
        <v>138</v>
      </c>
      <c r="B28" s="151">
        <v>2894</v>
      </c>
      <c r="C28" s="47">
        <v>2493</v>
      </c>
      <c r="D28" s="126">
        <v>1.1608503810669875</v>
      </c>
      <c r="E28" s="128">
        <v>401</v>
      </c>
      <c r="F28" s="151">
        <v>4555</v>
      </c>
      <c r="G28" s="47">
        <v>4600</v>
      </c>
      <c r="H28" s="126">
        <v>0.99021739130434783</v>
      </c>
      <c r="I28" s="125">
        <v>-45</v>
      </c>
      <c r="J28" s="177">
        <v>0.6353457738748628</v>
      </c>
      <c r="K28" s="177">
        <v>0.54195652173913045</v>
      </c>
      <c r="L28" s="148">
        <v>9.3389252135732348E-2</v>
      </c>
    </row>
    <row r="29" spans="1:12" x14ac:dyDescent="0.4">
      <c r="A29" s="49" t="s">
        <v>213</v>
      </c>
      <c r="B29" s="90"/>
      <c r="C29" s="90"/>
      <c r="D29" s="126" t="e">
        <v>#DIV/0!</v>
      </c>
      <c r="E29" s="125">
        <v>0</v>
      </c>
      <c r="F29" s="90"/>
      <c r="G29" s="90"/>
      <c r="H29" s="126" t="e">
        <v>#DIV/0!</v>
      </c>
      <c r="I29" s="125">
        <v>0</v>
      </c>
      <c r="J29" s="44" t="e">
        <v>#DIV/0!</v>
      </c>
      <c r="K29" s="44" t="e">
        <v>#DIV/0!</v>
      </c>
      <c r="L29" s="148" t="e">
        <v>#DIV/0!</v>
      </c>
    </row>
    <row r="30" spans="1:12" x14ac:dyDescent="0.4">
      <c r="A30" s="49" t="s">
        <v>137</v>
      </c>
      <c r="B30" s="567"/>
      <c r="C30" s="60">
        <v>3886</v>
      </c>
      <c r="D30" s="140">
        <v>0</v>
      </c>
      <c r="E30" s="128">
        <v>-3886</v>
      </c>
      <c r="F30" s="567"/>
      <c r="G30" s="60">
        <v>4485</v>
      </c>
      <c r="H30" s="140">
        <v>0</v>
      </c>
      <c r="I30" s="139">
        <v>-4485</v>
      </c>
      <c r="J30" s="171" t="e">
        <v>#DIV/0!</v>
      </c>
      <c r="K30" s="171">
        <v>0.86644370122630987</v>
      </c>
      <c r="L30" s="138" t="e">
        <v>#DIV/0!</v>
      </c>
    </row>
    <row r="31" spans="1:12" x14ac:dyDescent="0.4">
      <c r="A31" s="61" t="s">
        <v>136</v>
      </c>
      <c r="B31" s="151"/>
      <c r="C31" s="47"/>
      <c r="D31" s="126" t="e">
        <v>#DIV/0!</v>
      </c>
      <c r="E31" s="128">
        <v>0</v>
      </c>
      <c r="F31" s="151"/>
      <c r="G31" s="47"/>
      <c r="H31" s="126" t="e">
        <v>#DIV/0!</v>
      </c>
      <c r="I31" s="125">
        <v>0</v>
      </c>
      <c r="J31" s="177" t="e">
        <v>#DIV/0!</v>
      </c>
      <c r="K31" s="177" t="e">
        <v>#DIV/0!</v>
      </c>
      <c r="L31" s="148" t="e">
        <v>#DIV/0!</v>
      </c>
    </row>
    <row r="32" spans="1:12" x14ac:dyDescent="0.4">
      <c r="A32" s="49" t="s">
        <v>135</v>
      </c>
      <c r="B32" s="151">
        <v>3858</v>
      </c>
      <c r="C32" s="47">
        <v>3108</v>
      </c>
      <c r="D32" s="126">
        <v>1.2413127413127414</v>
      </c>
      <c r="E32" s="128">
        <v>750</v>
      </c>
      <c r="F32" s="151">
        <v>5010</v>
      </c>
      <c r="G32" s="47">
        <v>4590</v>
      </c>
      <c r="H32" s="126">
        <v>1.0915032679738561</v>
      </c>
      <c r="I32" s="125">
        <v>420</v>
      </c>
      <c r="J32" s="177">
        <v>0.77005988023952099</v>
      </c>
      <c r="K32" s="177">
        <v>0.67712418300653598</v>
      </c>
      <c r="L32" s="148">
        <v>9.2935697232985004E-2</v>
      </c>
    </row>
    <row r="33" spans="1:12" x14ac:dyDescent="0.4">
      <c r="A33" s="61" t="s">
        <v>134</v>
      </c>
      <c r="B33" s="567"/>
      <c r="C33" s="60"/>
      <c r="D33" s="140" t="e">
        <v>#DIV/0!</v>
      </c>
      <c r="E33" s="128">
        <v>0</v>
      </c>
      <c r="F33" s="567"/>
      <c r="G33" s="60"/>
      <c r="H33" s="140" t="e">
        <v>#DIV/0!</v>
      </c>
      <c r="I33" s="139">
        <v>0</v>
      </c>
      <c r="J33" s="171" t="e">
        <v>#DIV/0!</v>
      </c>
      <c r="K33" s="171" t="e">
        <v>#DIV/0!</v>
      </c>
      <c r="L33" s="138" t="e">
        <v>#DIV/0!</v>
      </c>
    </row>
    <row r="34" spans="1:12" x14ac:dyDescent="0.4">
      <c r="A34" s="61" t="s">
        <v>133</v>
      </c>
      <c r="B34" s="567">
        <v>4137</v>
      </c>
      <c r="C34" s="60">
        <v>4495</v>
      </c>
      <c r="D34" s="140">
        <v>0.92035595105672974</v>
      </c>
      <c r="E34" s="128">
        <v>-358</v>
      </c>
      <c r="F34" s="567">
        <v>5875</v>
      </c>
      <c r="G34" s="60">
        <v>5825</v>
      </c>
      <c r="H34" s="140">
        <v>1.0085836909871244</v>
      </c>
      <c r="I34" s="139">
        <v>50</v>
      </c>
      <c r="J34" s="171">
        <v>0.70417021276595748</v>
      </c>
      <c r="K34" s="171">
        <v>0.77167381974248928</v>
      </c>
      <c r="L34" s="138">
        <v>-6.7503606976531794E-2</v>
      </c>
    </row>
    <row r="35" spans="1:12" x14ac:dyDescent="0.4">
      <c r="A35" s="49" t="s">
        <v>132</v>
      </c>
      <c r="B35" s="151"/>
      <c r="C35" s="47"/>
      <c r="D35" s="126" t="e">
        <v>#DIV/0!</v>
      </c>
      <c r="E35" s="128">
        <v>0</v>
      </c>
      <c r="F35" s="151"/>
      <c r="G35" s="47"/>
      <c r="H35" s="126" t="e">
        <v>#DIV/0!</v>
      </c>
      <c r="I35" s="125">
        <v>0</v>
      </c>
      <c r="J35" s="177" t="e">
        <v>#DIV/0!</v>
      </c>
      <c r="K35" s="177" t="e">
        <v>#DIV/0!</v>
      </c>
      <c r="L35" s="148" t="e">
        <v>#DIV/0!</v>
      </c>
    </row>
    <row r="36" spans="1:12" x14ac:dyDescent="0.4">
      <c r="A36" s="61" t="s">
        <v>88</v>
      </c>
      <c r="B36" s="567"/>
      <c r="C36" s="60"/>
      <c r="D36" s="140" t="e">
        <v>#DIV/0!</v>
      </c>
      <c r="E36" s="128">
        <v>0</v>
      </c>
      <c r="F36" s="567"/>
      <c r="G36" s="60"/>
      <c r="H36" s="140" t="e">
        <v>#DIV/0!</v>
      </c>
      <c r="I36" s="139">
        <v>0</v>
      </c>
      <c r="J36" s="171" t="e">
        <v>#DIV/0!</v>
      </c>
      <c r="K36" s="171" t="e">
        <v>#DIV/0!</v>
      </c>
      <c r="L36" s="138" t="e">
        <v>#DIV/0!</v>
      </c>
    </row>
    <row r="37" spans="1:12" x14ac:dyDescent="0.4">
      <c r="A37" s="42" t="s">
        <v>131</v>
      </c>
      <c r="B37" s="566">
        <v>12046</v>
      </c>
      <c r="C37" s="41"/>
      <c r="D37" s="140" t="e">
        <v>#DIV/0!</v>
      </c>
      <c r="E37" s="540">
        <v>12046</v>
      </c>
      <c r="F37" s="566">
        <v>18075</v>
      </c>
      <c r="G37" s="41"/>
      <c r="H37" s="140" t="e">
        <v>#DIV/0!</v>
      </c>
      <c r="I37" s="139">
        <v>18075</v>
      </c>
      <c r="J37" s="171">
        <v>0.66644536652835407</v>
      </c>
      <c r="K37" s="171" t="e">
        <v>#DIV/0!</v>
      </c>
      <c r="L37" s="138" t="e">
        <v>#DIV/0!</v>
      </c>
    </row>
    <row r="38" spans="1:12" x14ac:dyDescent="0.4">
      <c r="A38" s="160" t="s">
        <v>130</v>
      </c>
      <c r="B38" s="185">
        <v>1738</v>
      </c>
      <c r="C38" s="185">
        <v>1872</v>
      </c>
      <c r="D38" s="145">
        <v>0.92841880341880345</v>
      </c>
      <c r="E38" s="144">
        <v>-134</v>
      </c>
      <c r="F38" s="185">
        <v>2726</v>
      </c>
      <c r="G38" s="185">
        <v>3387</v>
      </c>
      <c r="H38" s="145">
        <v>0.8048420431059935</v>
      </c>
      <c r="I38" s="144">
        <v>-661</v>
      </c>
      <c r="J38" s="181">
        <v>0.63756419662509167</v>
      </c>
      <c r="K38" s="181">
        <v>0.55270150575730737</v>
      </c>
      <c r="L38" s="142">
        <v>8.4862690867784307E-2</v>
      </c>
    </row>
    <row r="39" spans="1:12" x14ac:dyDescent="0.4">
      <c r="A39" s="48" t="s">
        <v>129</v>
      </c>
      <c r="B39" s="153">
        <v>1045</v>
      </c>
      <c r="C39" s="79">
        <v>1237</v>
      </c>
      <c r="D39" s="129">
        <v>0.84478577202910266</v>
      </c>
      <c r="E39" s="128">
        <v>-192</v>
      </c>
      <c r="F39" s="153">
        <v>1517</v>
      </c>
      <c r="G39" s="79">
        <v>2256</v>
      </c>
      <c r="H39" s="129">
        <v>0.67242907801418439</v>
      </c>
      <c r="I39" s="128">
        <v>-739</v>
      </c>
      <c r="J39" s="175">
        <v>0.68885959129861574</v>
      </c>
      <c r="K39" s="175">
        <v>0.54831560283687941</v>
      </c>
      <c r="L39" s="141">
        <v>0.14054398846173632</v>
      </c>
    </row>
    <row r="40" spans="1:12" x14ac:dyDescent="0.4">
      <c r="A40" s="49" t="s">
        <v>128</v>
      </c>
      <c r="B40" s="151">
        <v>693</v>
      </c>
      <c r="C40" s="47">
        <v>635</v>
      </c>
      <c r="D40" s="126">
        <v>1.0913385826771653</v>
      </c>
      <c r="E40" s="540">
        <v>58</v>
      </c>
      <c r="F40" s="151">
        <v>1209</v>
      </c>
      <c r="G40" s="47">
        <v>1131</v>
      </c>
      <c r="H40" s="126">
        <v>1.0689655172413792</v>
      </c>
      <c r="I40" s="125">
        <v>78</v>
      </c>
      <c r="J40" s="177">
        <v>0.57320099255583123</v>
      </c>
      <c r="K40" s="177">
        <v>0.56145004420866484</v>
      </c>
      <c r="L40" s="148">
        <v>1.175094834716639E-2</v>
      </c>
    </row>
    <row r="41" spans="1:12" s="80" customFormat="1" x14ac:dyDescent="0.4">
      <c r="A41" s="136" t="s">
        <v>87</v>
      </c>
      <c r="B41" s="135">
        <v>267130</v>
      </c>
      <c r="C41" s="135">
        <v>261561</v>
      </c>
      <c r="D41" s="134">
        <v>1.0212914004763707</v>
      </c>
      <c r="E41" s="144">
        <v>5569</v>
      </c>
      <c r="F41" s="135">
        <v>371851</v>
      </c>
      <c r="G41" s="135">
        <v>363027</v>
      </c>
      <c r="H41" s="134">
        <v>1.0243067320061594</v>
      </c>
      <c r="I41" s="133">
        <v>8824</v>
      </c>
      <c r="J41" s="168">
        <v>0.71837913572909584</v>
      </c>
      <c r="K41" s="168">
        <v>0.72050012808964625</v>
      </c>
      <c r="L41" s="131">
        <v>-2.1209923605504111E-3</v>
      </c>
    </row>
    <row r="42" spans="1:12" s="80" customFormat="1" x14ac:dyDescent="0.4">
      <c r="A42" s="160" t="s">
        <v>127</v>
      </c>
      <c r="B42" s="156">
        <v>264431</v>
      </c>
      <c r="C42" s="156">
        <v>258875</v>
      </c>
      <c r="D42" s="134">
        <v>1.0214620956059874</v>
      </c>
      <c r="E42" s="144">
        <v>5556</v>
      </c>
      <c r="F42" s="156">
        <v>367168</v>
      </c>
      <c r="G42" s="156">
        <v>358514</v>
      </c>
      <c r="H42" s="134">
        <v>1.0241385273657375</v>
      </c>
      <c r="I42" s="133">
        <v>8654</v>
      </c>
      <c r="J42" s="168">
        <v>0.72019075736447624</v>
      </c>
      <c r="K42" s="168">
        <v>0.72207779891440782</v>
      </c>
      <c r="L42" s="131">
        <v>-1.8870415499315785E-3</v>
      </c>
    </row>
    <row r="43" spans="1:12" x14ac:dyDescent="0.4">
      <c r="A43" s="49" t="s">
        <v>86</v>
      </c>
      <c r="B43" s="47">
        <v>114565</v>
      </c>
      <c r="C43" s="54">
        <v>116566</v>
      </c>
      <c r="D43" s="546">
        <v>0.98283375941526685</v>
      </c>
      <c r="E43" s="128">
        <v>-2001</v>
      </c>
      <c r="F43" s="183">
        <v>143905</v>
      </c>
      <c r="G43" s="47">
        <v>144521</v>
      </c>
      <c r="H43" s="140">
        <v>0.99573764366424256</v>
      </c>
      <c r="I43" s="125">
        <v>-616</v>
      </c>
      <c r="J43" s="177">
        <v>0.79611549285987282</v>
      </c>
      <c r="K43" s="177">
        <v>0.80656790362646258</v>
      </c>
      <c r="L43" s="148">
        <v>-1.0452410766589759E-2</v>
      </c>
    </row>
    <row r="44" spans="1:12" x14ac:dyDescent="0.4">
      <c r="A44" s="49" t="s">
        <v>126</v>
      </c>
      <c r="B44" s="47">
        <v>4766</v>
      </c>
      <c r="C44" s="47">
        <v>4144</v>
      </c>
      <c r="D44" s="129">
        <v>1.1500965250965252</v>
      </c>
      <c r="E44" s="128">
        <v>622</v>
      </c>
      <c r="F44" s="151">
        <v>8219</v>
      </c>
      <c r="G44" s="47">
        <v>8099</v>
      </c>
      <c r="H44" s="140">
        <v>1.0148166440301272</v>
      </c>
      <c r="I44" s="125">
        <v>120</v>
      </c>
      <c r="J44" s="177">
        <v>0.57987589731110845</v>
      </c>
      <c r="K44" s="177">
        <v>0.51166810717372513</v>
      </c>
      <c r="L44" s="148">
        <v>6.8207790137383317E-2</v>
      </c>
    </row>
    <row r="45" spans="1:12" x14ac:dyDescent="0.4">
      <c r="A45" s="49" t="s">
        <v>125</v>
      </c>
      <c r="B45" s="47">
        <v>13263</v>
      </c>
      <c r="C45" s="47">
        <v>12665</v>
      </c>
      <c r="D45" s="129">
        <v>1.0472167390446112</v>
      </c>
      <c r="E45" s="128">
        <v>598</v>
      </c>
      <c r="F45" s="151">
        <v>15712</v>
      </c>
      <c r="G45" s="47">
        <v>15933</v>
      </c>
      <c r="H45" s="140">
        <v>0.98612941693340861</v>
      </c>
      <c r="I45" s="125">
        <v>-221</v>
      </c>
      <c r="J45" s="177">
        <v>0.84413187372708753</v>
      </c>
      <c r="K45" s="177">
        <v>0.79489110650850436</v>
      </c>
      <c r="L45" s="148">
        <v>4.924076721858317E-2</v>
      </c>
    </row>
    <row r="46" spans="1:12" x14ac:dyDescent="0.4">
      <c r="A46" s="61" t="s">
        <v>124</v>
      </c>
      <c r="B46" s="47">
        <v>24445</v>
      </c>
      <c r="C46" s="47">
        <v>18291</v>
      </c>
      <c r="D46" s="129">
        <v>1.3364496200317095</v>
      </c>
      <c r="E46" s="128">
        <v>6154</v>
      </c>
      <c r="F46" s="151">
        <v>33031</v>
      </c>
      <c r="G46" s="47">
        <v>26647</v>
      </c>
      <c r="H46" s="140">
        <v>1.2395766878072578</v>
      </c>
      <c r="I46" s="125">
        <v>6384</v>
      </c>
      <c r="J46" s="177">
        <v>0.74006236565650452</v>
      </c>
      <c r="K46" s="177">
        <v>0.68641873381618945</v>
      </c>
      <c r="L46" s="148">
        <v>5.3643631840315065E-2</v>
      </c>
    </row>
    <row r="47" spans="1:12" x14ac:dyDescent="0.4">
      <c r="A47" s="61" t="s">
        <v>123</v>
      </c>
      <c r="B47" s="47">
        <v>14022</v>
      </c>
      <c r="C47" s="47">
        <v>14295</v>
      </c>
      <c r="D47" s="129">
        <v>0.98090241343126972</v>
      </c>
      <c r="E47" s="128">
        <v>-273</v>
      </c>
      <c r="F47" s="151">
        <v>22000</v>
      </c>
      <c r="G47" s="47">
        <v>21782</v>
      </c>
      <c r="H47" s="140">
        <v>1.0100082637039758</v>
      </c>
      <c r="I47" s="125">
        <v>218</v>
      </c>
      <c r="J47" s="177">
        <v>0.63736363636363635</v>
      </c>
      <c r="K47" s="177">
        <v>0.65627582407492424</v>
      </c>
      <c r="L47" s="148">
        <v>-1.8912187711287887E-2</v>
      </c>
    </row>
    <row r="48" spans="1:12" x14ac:dyDescent="0.4">
      <c r="A48" s="49" t="s">
        <v>84</v>
      </c>
      <c r="B48" s="47">
        <v>36843</v>
      </c>
      <c r="C48" s="47">
        <v>34392</v>
      </c>
      <c r="D48" s="129">
        <v>1.0712665736217726</v>
      </c>
      <c r="E48" s="128">
        <v>2451</v>
      </c>
      <c r="F48" s="151">
        <v>56753</v>
      </c>
      <c r="G48" s="47">
        <v>48727</v>
      </c>
      <c r="H48" s="140">
        <v>1.1647136084716891</v>
      </c>
      <c r="I48" s="125">
        <v>8026</v>
      </c>
      <c r="J48" s="177">
        <v>0.64918154106390846</v>
      </c>
      <c r="K48" s="177">
        <v>0.7058099205779137</v>
      </c>
      <c r="L48" s="148">
        <v>-5.6628379514005234E-2</v>
      </c>
    </row>
    <row r="49" spans="1:12" x14ac:dyDescent="0.4">
      <c r="A49" s="49" t="s">
        <v>85</v>
      </c>
      <c r="B49" s="47">
        <v>19712</v>
      </c>
      <c r="C49" s="47">
        <v>21235</v>
      </c>
      <c r="D49" s="129">
        <v>0.92827878502472339</v>
      </c>
      <c r="E49" s="128">
        <v>-1523</v>
      </c>
      <c r="F49" s="569">
        <v>30423</v>
      </c>
      <c r="G49" s="47">
        <v>29191</v>
      </c>
      <c r="H49" s="140">
        <v>1.0422047891473398</v>
      </c>
      <c r="I49" s="125">
        <v>1232</v>
      </c>
      <c r="J49" s="177">
        <v>0.64793084179732441</v>
      </c>
      <c r="K49" s="177">
        <v>0.72745024151279503</v>
      </c>
      <c r="L49" s="148">
        <v>-7.9519399715470618E-2</v>
      </c>
    </row>
    <row r="50" spans="1:12" x14ac:dyDescent="0.4">
      <c r="A50" s="49" t="s">
        <v>83</v>
      </c>
      <c r="B50" s="47">
        <v>5329</v>
      </c>
      <c r="C50" s="47">
        <v>5674</v>
      </c>
      <c r="D50" s="129">
        <v>0.9391963341557984</v>
      </c>
      <c r="E50" s="128">
        <v>-345</v>
      </c>
      <c r="F50" s="568">
        <v>8370</v>
      </c>
      <c r="G50" s="47">
        <v>8370</v>
      </c>
      <c r="H50" s="140">
        <v>1</v>
      </c>
      <c r="I50" s="125">
        <v>0</v>
      </c>
      <c r="J50" s="177">
        <v>0.63667861409796889</v>
      </c>
      <c r="K50" s="177">
        <v>0.67789725209080043</v>
      </c>
      <c r="L50" s="148">
        <v>-4.1218637992831542E-2</v>
      </c>
    </row>
    <row r="51" spans="1:12" x14ac:dyDescent="0.4">
      <c r="A51" s="49" t="s">
        <v>122</v>
      </c>
      <c r="B51" s="47">
        <v>3305</v>
      </c>
      <c r="C51" s="79">
        <v>2300</v>
      </c>
      <c r="D51" s="129">
        <v>1.4369565217391305</v>
      </c>
      <c r="E51" s="128">
        <v>1005</v>
      </c>
      <c r="F51" s="151">
        <v>5456</v>
      </c>
      <c r="G51" s="47">
        <v>3766</v>
      </c>
      <c r="H51" s="140">
        <v>1.4487519915029208</v>
      </c>
      <c r="I51" s="125">
        <v>1690</v>
      </c>
      <c r="J51" s="177">
        <v>0.60575513196480935</v>
      </c>
      <c r="K51" s="177">
        <v>0.61072756240042481</v>
      </c>
      <c r="L51" s="148">
        <v>-4.9724304356154603E-3</v>
      </c>
    </row>
    <row r="52" spans="1:12" x14ac:dyDescent="0.4">
      <c r="A52" s="49" t="s">
        <v>121</v>
      </c>
      <c r="B52" s="47">
        <v>2811</v>
      </c>
      <c r="C52" s="79">
        <v>2767</v>
      </c>
      <c r="D52" s="129">
        <v>1.0159016985905314</v>
      </c>
      <c r="E52" s="128">
        <v>44</v>
      </c>
      <c r="F52" s="567">
        <v>3720</v>
      </c>
      <c r="G52" s="47">
        <v>3720</v>
      </c>
      <c r="H52" s="140">
        <v>1</v>
      </c>
      <c r="I52" s="125">
        <v>0</v>
      </c>
      <c r="J52" s="177">
        <v>0.75564516129032255</v>
      </c>
      <c r="K52" s="177">
        <v>0.74381720430107523</v>
      </c>
      <c r="L52" s="148">
        <v>1.1827956989247324E-2</v>
      </c>
    </row>
    <row r="53" spans="1:12" x14ac:dyDescent="0.4">
      <c r="A53" s="49" t="s">
        <v>82</v>
      </c>
      <c r="B53" s="47">
        <v>6679</v>
      </c>
      <c r="C53" s="47">
        <v>7065</v>
      </c>
      <c r="D53" s="129">
        <v>0.94536447275300783</v>
      </c>
      <c r="E53" s="128">
        <v>-386</v>
      </c>
      <c r="F53" s="567">
        <v>8494</v>
      </c>
      <c r="G53" s="47">
        <v>13662</v>
      </c>
      <c r="H53" s="140">
        <v>0.62172449128970864</v>
      </c>
      <c r="I53" s="125">
        <v>-5168</v>
      </c>
      <c r="J53" s="177">
        <v>0.78631975512126207</v>
      </c>
      <c r="K53" s="177">
        <v>0.51712779973649536</v>
      </c>
      <c r="L53" s="148">
        <v>0.2691919553847667</v>
      </c>
    </row>
    <row r="54" spans="1:12" x14ac:dyDescent="0.4">
      <c r="A54" s="61" t="s">
        <v>80</v>
      </c>
      <c r="B54" s="47">
        <v>2154</v>
      </c>
      <c r="C54" s="60">
        <v>2305</v>
      </c>
      <c r="D54" s="129">
        <v>0.93449023861171365</v>
      </c>
      <c r="E54" s="128">
        <v>-151</v>
      </c>
      <c r="F54" s="151">
        <v>3714</v>
      </c>
      <c r="G54" s="47">
        <v>3639</v>
      </c>
      <c r="H54" s="140">
        <v>1.0206100577081616</v>
      </c>
      <c r="I54" s="125">
        <v>75</v>
      </c>
      <c r="J54" s="177">
        <v>0.57996768982229407</v>
      </c>
      <c r="K54" s="171">
        <v>0.63341577356416601</v>
      </c>
      <c r="L54" s="138">
        <v>-5.3448083741871932E-2</v>
      </c>
    </row>
    <row r="55" spans="1:12" x14ac:dyDescent="0.4">
      <c r="A55" s="49" t="s">
        <v>81</v>
      </c>
      <c r="B55" s="47">
        <v>5682</v>
      </c>
      <c r="C55" s="47">
        <v>4532</v>
      </c>
      <c r="D55" s="129">
        <v>1.2537511032656663</v>
      </c>
      <c r="E55" s="128">
        <v>1150</v>
      </c>
      <c r="F55" s="151">
        <v>8370</v>
      </c>
      <c r="G55" s="47">
        <v>8368</v>
      </c>
      <c r="H55" s="126">
        <v>1.0002390057361377</v>
      </c>
      <c r="I55" s="125">
        <v>2</v>
      </c>
      <c r="J55" s="177">
        <v>0.67885304659498202</v>
      </c>
      <c r="K55" s="177">
        <v>0.54158699808795407</v>
      </c>
      <c r="L55" s="148">
        <v>0.13726604850702795</v>
      </c>
    </row>
    <row r="56" spans="1:12" x14ac:dyDescent="0.4">
      <c r="A56" s="49" t="s">
        <v>236</v>
      </c>
      <c r="B56" s="47">
        <v>235</v>
      </c>
      <c r="C56" s="47"/>
      <c r="D56" s="129" t="e">
        <v>#DIV/0!</v>
      </c>
      <c r="E56" s="128">
        <v>235</v>
      </c>
      <c r="F56" s="151">
        <v>252</v>
      </c>
      <c r="G56" s="47"/>
      <c r="H56" s="126" t="e">
        <v>#DIV/0!</v>
      </c>
      <c r="I56" s="125">
        <v>252</v>
      </c>
      <c r="J56" s="177">
        <v>0.93253968253968256</v>
      </c>
      <c r="K56" s="177" t="e">
        <v>#DIV/0!</v>
      </c>
      <c r="L56" s="148" t="e">
        <v>#DIV/0!</v>
      </c>
    </row>
    <row r="57" spans="1:12" x14ac:dyDescent="0.4">
      <c r="A57" s="49" t="s">
        <v>77</v>
      </c>
      <c r="B57" s="47">
        <v>6425</v>
      </c>
      <c r="C57" s="47">
        <v>6263</v>
      </c>
      <c r="D57" s="129">
        <v>1.0258661983075203</v>
      </c>
      <c r="E57" s="128">
        <v>162</v>
      </c>
      <c r="F57" s="151">
        <v>11328</v>
      </c>
      <c r="G57" s="47">
        <v>10959</v>
      </c>
      <c r="H57" s="126">
        <v>1.0336709553791403</v>
      </c>
      <c r="I57" s="125">
        <v>369</v>
      </c>
      <c r="J57" s="177">
        <v>0.56717867231638419</v>
      </c>
      <c r="K57" s="177">
        <v>0.57149374942969244</v>
      </c>
      <c r="L57" s="148">
        <v>-4.3150771133082522E-3</v>
      </c>
    </row>
    <row r="58" spans="1:12" x14ac:dyDescent="0.4">
      <c r="A58" s="49" t="s">
        <v>79</v>
      </c>
      <c r="B58" s="47">
        <v>1948</v>
      </c>
      <c r="C58" s="47">
        <v>1641</v>
      </c>
      <c r="D58" s="129">
        <v>1.1870810481413772</v>
      </c>
      <c r="E58" s="128">
        <v>307</v>
      </c>
      <c r="F58" s="151">
        <v>3719</v>
      </c>
      <c r="G58" s="47">
        <v>3590</v>
      </c>
      <c r="H58" s="126">
        <v>1.0359331476323119</v>
      </c>
      <c r="I58" s="125">
        <v>129</v>
      </c>
      <c r="J58" s="177">
        <v>0.52379671954826568</v>
      </c>
      <c r="K58" s="177">
        <v>0.45710306406685236</v>
      </c>
      <c r="L58" s="148">
        <v>6.6693655481413316E-2</v>
      </c>
    </row>
    <row r="59" spans="1:12" x14ac:dyDescent="0.4">
      <c r="A59" s="49" t="s">
        <v>78</v>
      </c>
      <c r="B59" s="47">
        <v>2247</v>
      </c>
      <c r="C59" s="47">
        <v>2305</v>
      </c>
      <c r="D59" s="129">
        <v>0.97483731019522779</v>
      </c>
      <c r="E59" s="128">
        <v>-58</v>
      </c>
      <c r="F59" s="151">
        <v>3702</v>
      </c>
      <c r="G59" s="47">
        <v>3550</v>
      </c>
      <c r="H59" s="126">
        <v>1.0428169014084507</v>
      </c>
      <c r="I59" s="125">
        <v>152</v>
      </c>
      <c r="J59" s="177">
        <v>0.60696920583468394</v>
      </c>
      <c r="K59" s="177">
        <v>0.64929577464788735</v>
      </c>
      <c r="L59" s="148">
        <v>-4.2326568813203402E-2</v>
      </c>
    </row>
    <row r="60" spans="1:12" x14ac:dyDescent="0.4">
      <c r="A60" s="55" t="s">
        <v>120</v>
      </c>
      <c r="B60" s="90"/>
      <c r="C60" s="90">
        <v>2435</v>
      </c>
      <c r="D60" s="545">
        <v>0</v>
      </c>
      <c r="E60" s="128">
        <v>-2435</v>
      </c>
      <c r="F60" s="173"/>
      <c r="G60" s="90">
        <v>3990</v>
      </c>
      <c r="H60" s="545">
        <v>0</v>
      </c>
      <c r="I60" s="540">
        <v>-3990</v>
      </c>
      <c r="J60" s="179" t="e">
        <v>#DIV/0!</v>
      </c>
      <c r="K60" s="179">
        <v>0.61027568922305764</v>
      </c>
      <c r="L60" s="544" t="e">
        <v>#DIV/0!</v>
      </c>
    </row>
    <row r="61" spans="1:12" x14ac:dyDescent="0.4">
      <c r="A61" s="42" t="s">
        <v>119</v>
      </c>
      <c r="B61" s="41"/>
      <c r="C61" s="41"/>
      <c r="D61" s="124" t="e">
        <v>#DIV/0!</v>
      </c>
      <c r="E61" s="540">
        <v>0</v>
      </c>
      <c r="F61" s="566"/>
      <c r="G61" s="41"/>
      <c r="H61" s="124" t="e">
        <v>#DIV/0!</v>
      </c>
      <c r="I61" s="123">
        <v>0</v>
      </c>
      <c r="J61" s="194" t="e">
        <v>#DIV/0!</v>
      </c>
      <c r="K61" s="194" t="e">
        <v>#DIV/0!</v>
      </c>
      <c r="L61" s="147" t="e">
        <v>#DIV/0!</v>
      </c>
    </row>
    <row r="62" spans="1:12" x14ac:dyDescent="0.4">
      <c r="A62" s="160" t="s">
        <v>118</v>
      </c>
      <c r="B62" s="146">
        <v>2699</v>
      </c>
      <c r="C62" s="146">
        <v>2686</v>
      </c>
      <c r="D62" s="145">
        <v>1.0048399106478034</v>
      </c>
      <c r="E62" s="144">
        <v>13</v>
      </c>
      <c r="F62" s="146">
        <v>4683</v>
      </c>
      <c r="G62" s="146">
        <v>4513</v>
      </c>
      <c r="H62" s="145">
        <v>1.037668956348327</v>
      </c>
      <c r="I62" s="144">
        <v>170</v>
      </c>
      <c r="J62" s="181">
        <v>0.57633995302156737</v>
      </c>
      <c r="K62" s="181">
        <v>0.59516951030356746</v>
      </c>
      <c r="L62" s="142">
        <v>-1.8829557282000087E-2</v>
      </c>
    </row>
    <row r="63" spans="1:12" x14ac:dyDescent="0.4">
      <c r="A63" s="55" t="s">
        <v>76</v>
      </c>
      <c r="B63" s="71">
        <v>643</v>
      </c>
      <c r="C63" s="71">
        <v>704</v>
      </c>
      <c r="D63" s="129">
        <v>0.91335227272727271</v>
      </c>
      <c r="E63" s="128">
        <v>-61</v>
      </c>
      <c r="F63" s="71">
        <v>947</v>
      </c>
      <c r="G63" s="71">
        <v>946</v>
      </c>
      <c r="H63" s="129">
        <v>1.0010570824524312</v>
      </c>
      <c r="I63" s="128">
        <v>1</v>
      </c>
      <c r="J63" s="175">
        <v>0.67898627243928189</v>
      </c>
      <c r="K63" s="175">
        <v>0.7441860465116279</v>
      </c>
      <c r="L63" s="141">
        <v>-6.5199774072346006E-2</v>
      </c>
    </row>
    <row r="64" spans="1:12" x14ac:dyDescent="0.4">
      <c r="A64" s="49" t="s">
        <v>117</v>
      </c>
      <c r="B64" s="71">
        <v>535</v>
      </c>
      <c r="C64" s="71">
        <v>537</v>
      </c>
      <c r="D64" s="129">
        <v>0.9962756052141527</v>
      </c>
      <c r="E64" s="128">
        <v>-2</v>
      </c>
      <c r="F64" s="71">
        <v>933</v>
      </c>
      <c r="G64" s="71">
        <v>860</v>
      </c>
      <c r="H64" s="129">
        <v>1.0848837209302327</v>
      </c>
      <c r="I64" s="128">
        <v>73</v>
      </c>
      <c r="J64" s="175">
        <v>0.57341907824222937</v>
      </c>
      <c r="K64" s="175">
        <v>0.62441860465116283</v>
      </c>
      <c r="L64" s="141">
        <v>-5.099952640893346E-2</v>
      </c>
    </row>
    <row r="65" spans="1:12" x14ac:dyDescent="0.4">
      <c r="A65" s="48" t="s">
        <v>116</v>
      </c>
      <c r="B65" s="71">
        <v>393</v>
      </c>
      <c r="C65" s="71">
        <v>464</v>
      </c>
      <c r="D65" s="129">
        <v>0.84698275862068961</v>
      </c>
      <c r="E65" s="128">
        <v>-71</v>
      </c>
      <c r="F65" s="71">
        <v>928</v>
      </c>
      <c r="G65" s="71">
        <v>909</v>
      </c>
      <c r="H65" s="129">
        <v>1.0209020902090209</v>
      </c>
      <c r="I65" s="128">
        <v>19</v>
      </c>
      <c r="J65" s="175">
        <v>0.42349137931034481</v>
      </c>
      <c r="K65" s="175">
        <v>0.51045104510451045</v>
      </c>
      <c r="L65" s="141">
        <v>-8.6959665794165641E-2</v>
      </c>
    </row>
    <row r="66" spans="1:12" x14ac:dyDescent="0.4">
      <c r="A66" s="42" t="s">
        <v>115</v>
      </c>
      <c r="B66" s="46">
        <v>1128</v>
      </c>
      <c r="C66" s="46">
        <v>981</v>
      </c>
      <c r="D66" s="126">
        <v>1.1498470948012232</v>
      </c>
      <c r="E66" s="540">
        <v>147</v>
      </c>
      <c r="F66" s="46">
        <v>1875</v>
      </c>
      <c r="G66" s="46">
        <v>1798</v>
      </c>
      <c r="H66" s="126">
        <v>1.042825361512792</v>
      </c>
      <c r="I66" s="125">
        <v>77</v>
      </c>
      <c r="J66" s="177">
        <v>0.60160000000000002</v>
      </c>
      <c r="K66" s="177">
        <v>0.54560622914349277</v>
      </c>
      <c r="L66" s="148">
        <v>5.5993770856507252E-2</v>
      </c>
    </row>
    <row r="67" spans="1:12" x14ac:dyDescent="0.4">
      <c r="A67" s="136" t="s">
        <v>98</v>
      </c>
      <c r="B67" s="156">
        <v>45836</v>
      </c>
      <c r="C67" s="156">
        <v>32034</v>
      </c>
      <c r="D67" s="134">
        <v>1.4308547168633328</v>
      </c>
      <c r="E67" s="144">
        <v>13802</v>
      </c>
      <c r="F67" s="156">
        <v>56817</v>
      </c>
      <c r="G67" s="156">
        <v>44250</v>
      </c>
      <c r="H67" s="134">
        <v>1.284</v>
      </c>
      <c r="I67" s="133">
        <v>12567</v>
      </c>
      <c r="J67" s="168">
        <v>0.80673037999190378</v>
      </c>
      <c r="K67" s="168">
        <v>0.72393220338983055</v>
      </c>
      <c r="L67" s="131">
        <v>8.2798176602073226E-2</v>
      </c>
    </row>
    <row r="68" spans="1:12" x14ac:dyDescent="0.4">
      <c r="A68" s="227" t="s">
        <v>114</v>
      </c>
      <c r="B68" s="565">
        <v>17468</v>
      </c>
      <c r="C68" s="565">
        <v>16643</v>
      </c>
      <c r="D68" s="543">
        <v>1.0495703899537343</v>
      </c>
      <c r="E68" s="128">
        <v>825</v>
      </c>
      <c r="F68" s="565">
        <v>18762</v>
      </c>
      <c r="G68" s="565">
        <v>18408</v>
      </c>
      <c r="H68" s="543">
        <v>1.0192307692307692</v>
      </c>
      <c r="I68" s="542">
        <v>354</v>
      </c>
      <c r="J68" s="223">
        <v>0.93103080695021856</v>
      </c>
      <c r="K68" s="223">
        <v>0.90411777488048672</v>
      </c>
      <c r="L68" s="541">
        <v>2.6913032069731835E-2</v>
      </c>
    </row>
    <row r="69" spans="1:12" s="33" customFormat="1" x14ac:dyDescent="0.4">
      <c r="A69" s="61" t="s">
        <v>159</v>
      </c>
      <c r="B69" s="207">
        <v>11733</v>
      </c>
      <c r="C69" s="564">
        <v>7663</v>
      </c>
      <c r="D69" s="140">
        <v>1.5311235808430119</v>
      </c>
      <c r="E69" s="128">
        <v>4070</v>
      </c>
      <c r="F69" s="207">
        <v>16107</v>
      </c>
      <c r="G69" s="564">
        <v>10620</v>
      </c>
      <c r="H69" s="140">
        <v>1.5166666666666666</v>
      </c>
      <c r="I69" s="139">
        <v>5487</v>
      </c>
      <c r="J69" s="217">
        <v>0.72844105047494878</v>
      </c>
      <c r="K69" s="217">
        <v>0.72156308851224105</v>
      </c>
      <c r="L69" s="539">
        <v>6.8779619627077349E-3</v>
      </c>
    </row>
    <row r="70" spans="1:12" s="33" customFormat="1" x14ac:dyDescent="0.4">
      <c r="A70" s="61" t="s">
        <v>97</v>
      </c>
      <c r="B70" s="207">
        <v>9386</v>
      </c>
      <c r="C70" s="564">
        <v>6982</v>
      </c>
      <c r="D70" s="140">
        <v>1.3443139501575481</v>
      </c>
      <c r="E70" s="128">
        <v>2404</v>
      </c>
      <c r="F70" s="207">
        <v>10974</v>
      </c>
      <c r="G70" s="564">
        <v>10620</v>
      </c>
      <c r="H70" s="140">
        <v>1.0333333333333334</v>
      </c>
      <c r="I70" s="139">
        <v>354</v>
      </c>
      <c r="J70" s="217">
        <v>0.85529433205759064</v>
      </c>
      <c r="K70" s="217">
        <v>0.65743879472693034</v>
      </c>
      <c r="L70" s="539">
        <v>0.1978555373306603</v>
      </c>
    </row>
    <row r="71" spans="1:12" s="33" customFormat="1" x14ac:dyDescent="0.4">
      <c r="A71" s="61" t="s">
        <v>224</v>
      </c>
      <c r="B71" s="207"/>
      <c r="C71" s="564">
        <v>746</v>
      </c>
      <c r="D71" s="140">
        <v>0</v>
      </c>
      <c r="E71" s="128">
        <v>-746</v>
      </c>
      <c r="F71" s="207"/>
      <c r="G71" s="564">
        <v>4602</v>
      </c>
      <c r="H71" s="140">
        <v>0</v>
      </c>
      <c r="I71" s="139">
        <v>-4602</v>
      </c>
      <c r="J71" s="217" t="e">
        <v>#DIV/0!</v>
      </c>
      <c r="K71" s="217">
        <v>0.16210343328987398</v>
      </c>
      <c r="L71" s="539" t="e">
        <v>#DIV/0!</v>
      </c>
    </row>
    <row r="72" spans="1:12" s="33" customFormat="1" x14ac:dyDescent="0.4">
      <c r="A72" s="42" t="s">
        <v>96</v>
      </c>
      <c r="B72" s="103">
        <v>7249</v>
      </c>
      <c r="C72" s="563"/>
      <c r="D72" s="140" t="e">
        <v>#DIV/0!</v>
      </c>
      <c r="E72" s="540">
        <v>7249</v>
      </c>
      <c r="F72" s="103">
        <v>10974</v>
      </c>
      <c r="G72" s="563"/>
      <c r="H72" s="140" t="e">
        <v>#DIV/0!</v>
      </c>
      <c r="I72" s="139">
        <v>10974</v>
      </c>
      <c r="J72" s="217">
        <v>0.660561326772371</v>
      </c>
      <c r="K72" s="217" t="e">
        <v>#DIV/0!</v>
      </c>
      <c r="L72" s="539" t="e">
        <v>#DIV/0!</v>
      </c>
    </row>
    <row r="73" spans="1:12" s="33" customFormat="1" x14ac:dyDescent="0.4">
      <c r="A73" s="136" t="s">
        <v>111</v>
      </c>
      <c r="B73" s="156">
        <v>121</v>
      </c>
      <c r="C73" s="156">
        <v>77</v>
      </c>
      <c r="D73" s="134">
        <v>1.5714285714285714</v>
      </c>
      <c r="E73" s="144">
        <v>44</v>
      </c>
      <c r="F73" s="156">
        <v>234</v>
      </c>
      <c r="G73" s="156">
        <v>216</v>
      </c>
      <c r="H73" s="134">
        <v>1.0833333333333333</v>
      </c>
      <c r="I73" s="133">
        <v>18</v>
      </c>
      <c r="J73" s="168">
        <v>0.51709401709401714</v>
      </c>
      <c r="K73" s="168">
        <v>0.35648148148148145</v>
      </c>
      <c r="L73" s="131">
        <v>0.16061253561253569</v>
      </c>
    </row>
    <row r="74" spans="1:12" s="33" customFormat="1" x14ac:dyDescent="0.4">
      <c r="A74" s="214" t="s">
        <v>110</v>
      </c>
      <c r="B74" s="208">
        <v>121</v>
      </c>
      <c r="C74" s="561">
        <v>77</v>
      </c>
      <c r="D74" s="124">
        <v>1.5714285714285714</v>
      </c>
      <c r="E74" s="144">
        <v>44</v>
      </c>
      <c r="F74" s="562">
        <v>234</v>
      </c>
      <c r="G74" s="561">
        <v>216</v>
      </c>
      <c r="H74" s="145">
        <v>1.0833333333333333</v>
      </c>
      <c r="I74" s="144">
        <v>18</v>
      </c>
      <c r="J74" s="210">
        <v>0.51709401709401714</v>
      </c>
      <c r="K74" s="210">
        <v>0.35648148148148145</v>
      </c>
      <c r="L74" s="538">
        <v>0.16061253561253569</v>
      </c>
    </row>
    <row r="75" spans="1:12" x14ac:dyDescent="0.4">
      <c r="A75" s="33" t="s">
        <v>109</v>
      </c>
      <c r="C75" s="36"/>
      <c r="E75" s="549"/>
      <c r="G75" s="36"/>
      <c r="I75" s="549"/>
      <c r="K75" s="36"/>
    </row>
    <row r="76" spans="1:12" x14ac:dyDescent="0.4">
      <c r="A76" s="35" t="s">
        <v>108</v>
      </c>
    </row>
    <row r="77" spans="1:12" s="33" customFormat="1" x14ac:dyDescent="0.4">
      <c r="A77" s="33" t="s">
        <v>107</v>
      </c>
      <c r="B77" s="34"/>
      <c r="C77" s="34"/>
      <c r="D77" s="548"/>
      <c r="E77" s="548"/>
      <c r="F77" s="34"/>
      <c r="G77" s="34"/>
      <c r="H77" s="548"/>
      <c r="I77" s="548"/>
      <c r="J77" s="34"/>
      <c r="K77" s="34"/>
      <c r="L77" s="548"/>
    </row>
    <row r="78" spans="1:12" x14ac:dyDescent="0.4">
      <c r="A78" s="33" t="s">
        <v>95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pageSetup paperSize="9" scale="56" orientation="portrait" r:id="rId1"/>
  <headerFooter alignWithMargins="0">
    <oddHeader>&amp;C&amp;16 2011年&amp;A（方面別）航空旅客輸送実績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7"/>
  <sheetViews>
    <sheetView zoomScaleNormal="100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15.75" defaultRowHeight="10.5" x14ac:dyDescent="0.4"/>
  <cols>
    <col min="1" max="1" width="23.375" style="33" customWidth="1"/>
    <col min="2" max="3" width="11" style="34" customWidth="1"/>
    <col min="4" max="5" width="11.25" style="33" customWidth="1"/>
    <col min="6" max="7" width="11" style="34" customWidth="1"/>
    <col min="8" max="9" width="11.25" style="33" customWidth="1"/>
    <col min="10" max="11" width="11.25" style="34" customWidth="1"/>
    <col min="12" max="12" width="11.25" style="33" customWidth="1"/>
    <col min="13" max="13" width="9" style="33" customWidth="1"/>
    <col min="14" max="14" width="6.5" style="33" bestFit="1" customWidth="1"/>
    <col min="15" max="16384" width="15.75" style="33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10月(上旬)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x14ac:dyDescent="0.4">
      <c r="A4" s="685"/>
      <c r="B4" s="687" t="s">
        <v>240</v>
      </c>
      <c r="C4" s="687" t="s">
        <v>239</v>
      </c>
      <c r="D4" s="685" t="s">
        <v>93</v>
      </c>
      <c r="E4" s="685"/>
      <c r="F4" s="738" t="s">
        <v>240</v>
      </c>
      <c r="G4" s="738" t="s">
        <v>239</v>
      </c>
      <c r="H4" s="685" t="s">
        <v>93</v>
      </c>
      <c r="I4" s="685"/>
      <c r="J4" s="738" t="s">
        <v>240</v>
      </c>
      <c r="K4" s="738" t="s">
        <v>239</v>
      </c>
      <c r="L4" s="700" t="s">
        <v>91</v>
      </c>
    </row>
    <row r="5" spans="1:12" s="87" customFormat="1" x14ac:dyDescent="0.4">
      <c r="A5" s="685"/>
      <c r="B5" s="688"/>
      <c r="C5" s="688"/>
      <c r="D5" s="160" t="s">
        <v>92</v>
      </c>
      <c r="E5" s="160" t="s">
        <v>91</v>
      </c>
      <c r="F5" s="739"/>
      <c r="G5" s="739"/>
      <c r="H5" s="160" t="s">
        <v>92</v>
      </c>
      <c r="I5" s="160" t="s">
        <v>91</v>
      </c>
      <c r="J5" s="739"/>
      <c r="K5" s="739"/>
      <c r="L5" s="701"/>
    </row>
    <row r="6" spans="1:12" s="35" customFormat="1" x14ac:dyDescent="0.4">
      <c r="A6" s="136" t="s">
        <v>151</v>
      </c>
      <c r="B6" s="135">
        <v>159752</v>
      </c>
      <c r="C6" s="135">
        <v>156921</v>
      </c>
      <c r="D6" s="132">
        <v>1.018040925051459</v>
      </c>
      <c r="E6" s="172">
        <v>2831</v>
      </c>
      <c r="F6" s="135">
        <v>208567</v>
      </c>
      <c r="G6" s="135">
        <v>215624</v>
      </c>
      <c r="H6" s="132">
        <v>0.96727173227470042</v>
      </c>
      <c r="I6" s="172">
        <v>-7057</v>
      </c>
      <c r="J6" s="132">
        <v>0.76595050990808711</v>
      </c>
      <c r="K6" s="132">
        <v>0.72775294030349125</v>
      </c>
      <c r="L6" s="167">
        <v>3.819756960459586E-2</v>
      </c>
    </row>
    <row r="7" spans="1:12" s="35" customFormat="1" x14ac:dyDescent="0.4">
      <c r="A7" s="136" t="s">
        <v>90</v>
      </c>
      <c r="B7" s="135">
        <v>70608</v>
      </c>
      <c r="C7" s="135">
        <v>73253</v>
      </c>
      <c r="D7" s="132">
        <v>0.96389226379806969</v>
      </c>
      <c r="E7" s="172">
        <v>-2645</v>
      </c>
      <c r="F7" s="135">
        <v>88482</v>
      </c>
      <c r="G7" s="135">
        <v>98723</v>
      </c>
      <c r="H7" s="132">
        <v>0.89626530798294213</v>
      </c>
      <c r="I7" s="172">
        <v>-10241</v>
      </c>
      <c r="J7" s="132">
        <v>0.79799281209737571</v>
      </c>
      <c r="K7" s="132">
        <v>0.74200540907387336</v>
      </c>
      <c r="L7" s="167">
        <v>5.5987403023502358E-2</v>
      </c>
    </row>
    <row r="8" spans="1:12" x14ac:dyDescent="0.4">
      <c r="A8" s="160" t="s">
        <v>150</v>
      </c>
      <c r="B8" s="146">
        <v>51041</v>
      </c>
      <c r="C8" s="146">
        <v>62221</v>
      </c>
      <c r="D8" s="143">
        <v>0.82031789910158948</v>
      </c>
      <c r="E8" s="165">
        <v>-11180</v>
      </c>
      <c r="F8" s="146">
        <v>62004</v>
      </c>
      <c r="G8" s="146">
        <v>83588</v>
      </c>
      <c r="H8" s="143">
        <v>0.74178111690673298</v>
      </c>
      <c r="I8" s="165">
        <v>-21584</v>
      </c>
      <c r="J8" s="143">
        <v>0.82318882652732084</v>
      </c>
      <c r="K8" s="143">
        <v>0.74437718332775038</v>
      </c>
      <c r="L8" s="164">
        <v>7.8811643199570458E-2</v>
      </c>
    </row>
    <row r="9" spans="1:12" x14ac:dyDescent="0.4">
      <c r="A9" s="48" t="s">
        <v>86</v>
      </c>
      <c r="B9" s="153">
        <v>40452</v>
      </c>
      <c r="C9" s="153">
        <v>40958</v>
      </c>
      <c r="D9" s="64">
        <v>0.98764588114654039</v>
      </c>
      <c r="E9" s="72">
        <v>-506</v>
      </c>
      <c r="F9" s="153">
        <v>49620</v>
      </c>
      <c r="G9" s="153">
        <v>55263</v>
      </c>
      <c r="H9" s="64">
        <v>0.8978882796807991</v>
      </c>
      <c r="I9" s="72">
        <v>-5643</v>
      </c>
      <c r="J9" s="64">
        <v>0.81523579201934704</v>
      </c>
      <c r="K9" s="64">
        <v>0.74114687946727464</v>
      </c>
      <c r="L9" s="81">
        <v>7.4088912552072395E-2</v>
      </c>
    </row>
    <row r="10" spans="1:12" x14ac:dyDescent="0.4">
      <c r="A10" s="49" t="s">
        <v>89</v>
      </c>
      <c r="B10" s="151">
        <v>4316</v>
      </c>
      <c r="C10" s="151">
        <v>4248</v>
      </c>
      <c r="D10" s="44">
        <v>1.0160075329566856</v>
      </c>
      <c r="E10" s="45">
        <v>68</v>
      </c>
      <c r="F10" s="151">
        <v>5000</v>
      </c>
      <c r="G10" s="151">
        <v>5000</v>
      </c>
      <c r="H10" s="44">
        <v>1</v>
      </c>
      <c r="I10" s="45">
        <v>0</v>
      </c>
      <c r="J10" s="44">
        <v>0.86319999999999997</v>
      </c>
      <c r="K10" s="44">
        <v>0.84960000000000002</v>
      </c>
      <c r="L10" s="43">
        <v>1.3599999999999945E-2</v>
      </c>
    </row>
    <row r="11" spans="1:12" x14ac:dyDescent="0.4">
      <c r="A11" s="49" t="s">
        <v>124</v>
      </c>
      <c r="B11" s="151">
        <v>5140</v>
      </c>
      <c r="C11" s="151">
        <v>6930</v>
      </c>
      <c r="D11" s="44">
        <v>0.74170274170274175</v>
      </c>
      <c r="E11" s="45">
        <v>-1790</v>
      </c>
      <c r="F11" s="151">
        <v>5934</v>
      </c>
      <c r="G11" s="151">
        <v>9355</v>
      </c>
      <c r="H11" s="44">
        <v>0.63431320149652592</v>
      </c>
      <c r="I11" s="45">
        <v>-3421</v>
      </c>
      <c r="J11" s="44">
        <v>0.86619480957195816</v>
      </c>
      <c r="K11" s="44">
        <v>0.740780331373597</v>
      </c>
      <c r="L11" s="43">
        <v>0.12541447819836116</v>
      </c>
    </row>
    <row r="12" spans="1:12" x14ac:dyDescent="0.4">
      <c r="A12" s="49" t="s">
        <v>84</v>
      </c>
      <c r="B12" s="151"/>
      <c r="C12" s="151">
        <v>4521</v>
      </c>
      <c r="D12" s="44">
        <v>0</v>
      </c>
      <c r="E12" s="45">
        <v>-4521</v>
      </c>
      <c r="F12" s="151"/>
      <c r="G12" s="151">
        <v>5850</v>
      </c>
      <c r="H12" s="44">
        <v>0</v>
      </c>
      <c r="I12" s="45">
        <v>-5850</v>
      </c>
      <c r="J12" s="44" t="e">
        <v>#DIV/0!</v>
      </c>
      <c r="K12" s="44">
        <v>0.77282051282051278</v>
      </c>
      <c r="L12" s="43" t="e">
        <v>#DIV/0!</v>
      </c>
    </row>
    <row r="13" spans="1:12" x14ac:dyDescent="0.4">
      <c r="A13" s="49" t="s">
        <v>85</v>
      </c>
      <c r="B13" s="151"/>
      <c r="C13" s="151">
        <v>4807</v>
      </c>
      <c r="D13" s="44">
        <v>0</v>
      </c>
      <c r="E13" s="45">
        <v>-4807</v>
      </c>
      <c r="F13" s="151"/>
      <c r="G13" s="151">
        <v>6670</v>
      </c>
      <c r="H13" s="44">
        <v>0</v>
      </c>
      <c r="I13" s="45">
        <v>-6670</v>
      </c>
      <c r="J13" s="44" t="e">
        <v>#DIV/0!</v>
      </c>
      <c r="K13" s="44">
        <v>0.72068965517241379</v>
      </c>
      <c r="L13" s="43" t="e">
        <v>#DIV/0!</v>
      </c>
    </row>
    <row r="14" spans="1:12" x14ac:dyDescent="0.4">
      <c r="A14" s="55" t="s">
        <v>149</v>
      </c>
      <c r="B14" s="567">
        <v>1133</v>
      </c>
      <c r="C14" s="567">
        <v>757</v>
      </c>
      <c r="D14" s="58">
        <v>1.4966974900924703</v>
      </c>
      <c r="E14" s="59">
        <v>376</v>
      </c>
      <c r="F14" s="567">
        <v>1450</v>
      </c>
      <c r="G14" s="567">
        <v>1450</v>
      </c>
      <c r="H14" s="58">
        <v>1</v>
      </c>
      <c r="I14" s="59">
        <v>0</v>
      </c>
      <c r="J14" s="58">
        <v>0.78137931034482755</v>
      </c>
      <c r="K14" s="58">
        <v>0.52206896551724136</v>
      </c>
      <c r="L14" s="57">
        <v>0.25931034482758619</v>
      </c>
    </row>
    <row r="15" spans="1:12" x14ac:dyDescent="0.4">
      <c r="A15" s="49" t="s">
        <v>148</v>
      </c>
      <c r="B15" s="151"/>
      <c r="C15" s="47"/>
      <c r="D15" s="44" t="e">
        <v>#DIV/0!</v>
      </c>
      <c r="E15" s="45">
        <v>0</v>
      </c>
      <c r="F15" s="151"/>
      <c r="G15" s="151"/>
      <c r="H15" s="44" t="e">
        <v>#DIV/0!</v>
      </c>
      <c r="I15" s="45">
        <v>0</v>
      </c>
      <c r="J15" s="44" t="e">
        <v>#DIV/0!</v>
      </c>
      <c r="K15" s="44" t="e">
        <v>#DIV/0!</v>
      </c>
      <c r="L15" s="43" t="e">
        <v>#DIV/0!</v>
      </c>
    </row>
    <row r="16" spans="1:12" x14ac:dyDescent="0.4">
      <c r="A16" s="61" t="s">
        <v>147</v>
      </c>
      <c r="B16" s="47"/>
      <c r="C16" s="47"/>
      <c r="D16" s="86" t="e">
        <v>#DIV/0!</v>
      </c>
      <c r="E16" s="45">
        <v>0</v>
      </c>
      <c r="F16" s="47"/>
      <c r="G16" s="47"/>
      <c r="H16" s="64" t="e">
        <v>#DIV/0!</v>
      </c>
      <c r="I16" s="72">
        <v>0</v>
      </c>
      <c r="J16" s="44" t="e">
        <v>#DIV/0!</v>
      </c>
      <c r="K16" s="44" t="e">
        <v>#DIV/0!</v>
      </c>
      <c r="L16" s="43" t="e">
        <v>#DIV/0!</v>
      </c>
    </row>
    <row r="17" spans="1:12" s="36" customFormat="1" x14ac:dyDescent="0.4">
      <c r="A17" s="61" t="s">
        <v>146</v>
      </c>
      <c r="B17" s="567"/>
      <c r="C17" s="567"/>
      <c r="D17" s="171" t="e">
        <v>#DIV/0!</v>
      </c>
      <c r="E17" s="161">
        <v>0</v>
      </c>
      <c r="F17" s="567"/>
      <c r="G17" s="567"/>
      <c r="H17" s="64" t="e">
        <v>#DIV/0!</v>
      </c>
      <c r="I17" s="161">
        <v>0</v>
      </c>
      <c r="J17" s="171" t="e">
        <v>#DIV/0!</v>
      </c>
      <c r="K17" s="171" t="e">
        <v>#DIV/0!</v>
      </c>
      <c r="L17" s="170" t="e">
        <v>#DIV/0!</v>
      </c>
    </row>
    <row r="18" spans="1:12" x14ac:dyDescent="0.4">
      <c r="A18" s="160" t="s">
        <v>145</v>
      </c>
      <c r="B18" s="146">
        <v>18990</v>
      </c>
      <c r="C18" s="146">
        <v>10326</v>
      </c>
      <c r="D18" s="143">
        <v>1.8390470656595004</v>
      </c>
      <c r="E18" s="165">
        <v>8664</v>
      </c>
      <c r="F18" s="146">
        <v>25610</v>
      </c>
      <c r="G18" s="146">
        <v>13965</v>
      </c>
      <c r="H18" s="143">
        <v>1.8338703902613678</v>
      </c>
      <c r="I18" s="165">
        <v>11645</v>
      </c>
      <c r="J18" s="143">
        <v>0.74150722374072631</v>
      </c>
      <c r="K18" s="143">
        <v>0.7394199785177229</v>
      </c>
      <c r="L18" s="164">
        <v>2.0872452230034089E-3</v>
      </c>
    </row>
    <row r="19" spans="1:12" x14ac:dyDescent="0.4">
      <c r="A19" s="48" t="s">
        <v>144</v>
      </c>
      <c r="B19" s="79"/>
      <c r="C19" s="79"/>
      <c r="D19" s="44" t="e">
        <v>#DIV/0!</v>
      </c>
      <c r="E19" s="45">
        <v>0</v>
      </c>
      <c r="F19" s="79"/>
      <c r="G19" s="79"/>
      <c r="H19" s="64" t="e">
        <v>#DIV/0!</v>
      </c>
      <c r="I19" s="45">
        <v>0</v>
      </c>
      <c r="J19" s="44" t="e">
        <v>#DIV/0!</v>
      </c>
      <c r="K19" s="44" t="e">
        <v>#DIV/0!</v>
      </c>
      <c r="L19" s="81" t="e">
        <v>#DIV/0!</v>
      </c>
    </row>
    <row r="20" spans="1:12" x14ac:dyDescent="0.4">
      <c r="A20" s="49" t="s">
        <v>124</v>
      </c>
      <c r="B20" s="47"/>
      <c r="C20" s="47"/>
      <c r="D20" s="44" t="e">
        <v>#DIV/0!</v>
      </c>
      <c r="E20" s="45">
        <v>0</v>
      </c>
      <c r="F20" s="47"/>
      <c r="G20" s="47"/>
      <c r="H20" s="44" t="e">
        <v>#DIV/0!</v>
      </c>
      <c r="I20" s="45">
        <v>0</v>
      </c>
      <c r="J20" s="58" t="e">
        <v>#DIV/0!</v>
      </c>
      <c r="K20" s="44" t="e">
        <v>#DIV/0!</v>
      </c>
      <c r="L20" s="43" t="e">
        <v>#DIV/0!</v>
      </c>
    </row>
    <row r="21" spans="1:12" x14ac:dyDescent="0.4">
      <c r="A21" s="49" t="s">
        <v>113</v>
      </c>
      <c r="B21" s="47">
        <v>6645</v>
      </c>
      <c r="C21" s="47">
        <v>863</v>
      </c>
      <c r="D21" s="44">
        <v>7.6998841251448438</v>
      </c>
      <c r="E21" s="45">
        <v>5782</v>
      </c>
      <c r="F21" s="47">
        <v>8860</v>
      </c>
      <c r="G21" s="47">
        <v>1450</v>
      </c>
      <c r="H21" s="58">
        <v>6.1103448275862071</v>
      </c>
      <c r="I21" s="45">
        <v>7410</v>
      </c>
      <c r="J21" s="44">
        <v>0.75</v>
      </c>
      <c r="K21" s="44">
        <v>0.59517241379310348</v>
      </c>
      <c r="L21" s="43">
        <v>0.15482758620689652</v>
      </c>
    </row>
    <row r="22" spans="1:12" x14ac:dyDescent="0.4">
      <c r="A22" s="49" t="s">
        <v>143</v>
      </c>
      <c r="B22" s="47">
        <v>2307</v>
      </c>
      <c r="C22" s="47">
        <v>2331</v>
      </c>
      <c r="D22" s="44">
        <v>0.98970398970398965</v>
      </c>
      <c r="E22" s="45">
        <v>-24</v>
      </c>
      <c r="F22" s="47">
        <v>2955</v>
      </c>
      <c r="G22" s="47">
        <v>2980</v>
      </c>
      <c r="H22" s="44">
        <v>0.99161073825503354</v>
      </c>
      <c r="I22" s="45">
        <v>-25</v>
      </c>
      <c r="J22" s="44">
        <v>0.78071065989847721</v>
      </c>
      <c r="K22" s="44">
        <v>0.78221476510067112</v>
      </c>
      <c r="L22" s="43">
        <v>-1.5041052021939061E-3</v>
      </c>
    </row>
    <row r="23" spans="1:12" x14ac:dyDescent="0.4">
      <c r="A23" s="49" t="s">
        <v>142</v>
      </c>
      <c r="B23" s="60">
        <v>1360</v>
      </c>
      <c r="C23" s="60">
        <v>1384</v>
      </c>
      <c r="D23" s="44">
        <v>0.98265895953757221</v>
      </c>
      <c r="E23" s="59">
        <v>-24</v>
      </c>
      <c r="F23" s="60">
        <v>1475</v>
      </c>
      <c r="G23" s="60">
        <v>1490</v>
      </c>
      <c r="H23" s="58">
        <v>0.98993288590604023</v>
      </c>
      <c r="I23" s="59">
        <v>-15</v>
      </c>
      <c r="J23" s="58">
        <v>0.92203389830508475</v>
      </c>
      <c r="K23" s="44">
        <v>0.92885906040268451</v>
      </c>
      <c r="L23" s="57">
        <v>-6.8251620975997573E-3</v>
      </c>
    </row>
    <row r="24" spans="1:12" x14ac:dyDescent="0.4">
      <c r="A24" s="61" t="s">
        <v>141</v>
      </c>
      <c r="B24" s="47"/>
      <c r="C24" s="47"/>
      <c r="D24" s="44" t="e">
        <v>#DIV/0!</v>
      </c>
      <c r="E24" s="45">
        <v>0</v>
      </c>
      <c r="F24" s="47"/>
      <c r="G24" s="47"/>
      <c r="H24" s="44" t="e">
        <v>#DIV/0!</v>
      </c>
      <c r="I24" s="45">
        <v>0</v>
      </c>
      <c r="J24" s="44" t="e">
        <v>#DIV/0!</v>
      </c>
      <c r="K24" s="44" t="e">
        <v>#DIV/0!</v>
      </c>
      <c r="L24" s="43" t="e">
        <v>#DIV/0!</v>
      </c>
    </row>
    <row r="25" spans="1:12" x14ac:dyDescent="0.4">
      <c r="A25" s="61" t="s">
        <v>140</v>
      </c>
      <c r="B25" s="47">
        <v>1102</v>
      </c>
      <c r="C25" s="47">
        <v>1027</v>
      </c>
      <c r="D25" s="44">
        <v>1.0730282375851996</v>
      </c>
      <c r="E25" s="45">
        <v>75</v>
      </c>
      <c r="F25" s="47">
        <v>1495</v>
      </c>
      <c r="G25" s="47">
        <v>1485</v>
      </c>
      <c r="H25" s="44">
        <v>1.0067340067340067</v>
      </c>
      <c r="I25" s="45">
        <v>10</v>
      </c>
      <c r="J25" s="44">
        <v>0.73712374581939799</v>
      </c>
      <c r="K25" s="44">
        <v>0.69158249158249163</v>
      </c>
      <c r="L25" s="43">
        <v>4.5541254236906359E-2</v>
      </c>
    </row>
    <row r="26" spans="1:12" x14ac:dyDescent="0.4">
      <c r="A26" s="61" t="s">
        <v>225</v>
      </c>
      <c r="B26" s="47"/>
      <c r="C26" s="47"/>
      <c r="D26" s="44" t="e">
        <v>#DIV/0!</v>
      </c>
      <c r="E26" s="45">
        <v>0</v>
      </c>
      <c r="F26" s="47"/>
      <c r="G26" s="47"/>
      <c r="H26" s="44" t="e">
        <v>#DIV/0!</v>
      </c>
      <c r="I26" s="45">
        <v>0</v>
      </c>
      <c r="J26" s="44" t="e">
        <v>#DIV/0!</v>
      </c>
      <c r="K26" s="44" t="e">
        <v>#DIV/0!</v>
      </c>
      <c r="L26" s="43" t="e">
        <v>#DIV/0!</v>
      </c>
    </row>
    <row r="27" spans="1:12" x14ac:dyDescent="0.4">
      <c r="A27" s="49" t="s">
        <v>139</v>
      </c>
      <c r="B27" s="47"/>
      <c r="C27" s="47"/>
      <c r="D27" s="44" t="e">
        <v>#DIV/0!</v>
      </c>
      <c r="E27" s="45">
        <v>0</v>
      </c>
      <c r="F27" s="47"/>
      <c r="G27" s="47"/>
      <c r="H27" s="44" t="e">
        <v>#DIV/0!</v>
      </c>
      <c r="I27" s="45">
        <v>0</v>
      </c>
      <c r="J27" s="44" t="e">
        <v>#DIV/0!</v>
      </c>
      <c r="K27" s="44" t="e">
        <v>#DIV/0!</v>
      </c>
      <c r="L27" s="43" t="e">
        <v>#DIV/0!</v>
      </c>
    </row>
    <row r="28" spans="1:12" x14ac:dyDescent="0.4">
      <c r="A28" s="49" t="s">
        <v>138</v>
      </c>
      <c r="B28" s="79">
        <v>954</v>
      </c>
      <c r="C28" s="79">
        <v>793</v>
      </c>
      <c r="D28" s="44">
        <v>1.2030264817150063</v>
      </c>
      <c r="E28" s="45">
        <v>161</v>
      </c>
      <c r="F28" s="79">
        <v>1470</v>
      </c>
      <c r="G28" s="79">
        <v>1490</v>
      </c>
      <c r="H28" s="44">
        <v>0.98657718120805371</v>
      </c>
      <c r="I28" s="45">
        <v>-20</v>
      </c>
      <c r="J28" s="44">
        <v>0.6489795918367347</v>
      </c>
      <c r="K28" s="44">
        <v>0.53221476510067112</v>
      </c>
      <c r="L28" s="43">
        <v>0.11676482673606359</v>
      </c>
    </row>
    <row r="29" spans="1:12" x14ac:dyDescent="0.4">
      <c r="A29" s="49" t="s">
        <v>213</v>
      </c>
      <c r="B29" s="90"/>
      <c r="C29" s="90"/>
      <c r="D29" s="44" t="e">
        <v>#DIV/0!</v>
      </c>
      <c r="E29" s="45">
        <v>0</v>
      </c>
      <c r="F29" s="90"/>
      <c r="G29" s="90"/>
      <c r="H29" s="44" t="e">
        <v>#DIV/0!</v>
      </c>
      <c r="I29" s="45">
        <v>0</v>
      </c>
      <c r="J29" s="44" t="e">
        <v>#DIV/0!</v>
      </c>
      <c r="K29" s="44" t="e">
        <v>#DIV/0!</v>
      </c>
      <c r="L29" s="43" t="e">
        <v>#DIV/0!</v>
      </c>
    </row>
    <row r="30" spans="1:12" x14ac:dyDescent="0.4">
      <c r="A30" s="49" t="s">
        <v>137</v>
      </c>
      <c r="B30" s="60"/>
      <c r="C30" s="60">
        <v>1433</v>
      </c>
      <c r="D30" s="44">
        <v>0</v>
      </c>
      <c r="E30" s="59">
        <v>-1433</v>
      </c>
      <c r="F30" s="60"/>
      <c r="G30" s="60">
        <v>1640</v>
      </c>
      <c r="H30" s="58">
        <v>0</v>
      </c>
      <c r="I30" s="59">
        <v>-1640</v>
      </c>
      <c r="J30" s="58" t="e">
        <v>#DIV/0!</v>
      </c>
      <c r="K30" s="44">
        <v>0.87378048780487805</v>
      </c>
      <c r="L30" s="57" t="e">
        <v>#DIV/0!</v>
      </c>
    </row>
    <row r="31" spans="1:12" x14ac:dyDescent="0.4">
      <c r="A31" s="61" t="s">
        <v>136</v>
      </c>
      <c r="B31" s="47"/>
      <c r="C31" s="47"/>
      <c r="D31" s="44" t="e">
        <v>#DIV/0!</v>
      </c>
      <c r="E31" s="45">
        <v>0</v>
      </c>
      <c r="F31" s="47"/>
      <c r="G31" s="47"/>
      <c r="H31" s="44" t="e">
        <v>#DIV/0!</v>
      </c>
      <c r="I31" s="45">
        <v>0</v>
      </c>
      <c r="J31" s="44" t="e">
        <v>#DIV/0!</v>
      </c>
      <c r="K31" s="44" t="e">
        <v>#DIV/0!</v>
      </c>
      <c r="L31" s="43" t="e">
        <v>#DIV/0!</v>
      </c>
    </row>
    <row r="32" spans="1:12" x14ac:dyDescent="0.4">
      <c r="A32" s="49" t="s">
        <v>135</v>
      </c>
      <c r="B32" s="47">
        <v>1330</v>
      </c>
      <c r="C32" s="47">
        <v>1077</v>
      </c>
      <c r="D32" s="44">
        <v>1.234911792014856</v>
      </c>
      <c r="E32" s="45">
        <v>253</v>
      </c>
      <c r="F32" s="47">
        <v>1615</v>
      </c>
      <c r="G32" s="47">
        <v>1480</v>
      </c>
      <c r="H32" s="44">
        <v>1.0912162162162162</v>
      </c>
      <c r="I32" s="45">
        <v>135</v>
      </c>
      <c r="J32" s="44">
        <v>0.82352941176470584</v>
      </c>
      <c r="K32" s="44">
        <v>0.72770270270270265</v>
      </c>
      <c r="L32" s="43">
        <v>9.582670906200319E-2</v>
      </c>
    </row>
    <row r="33" spans="1:64" x14ac:dyDescent="0.4">
      <c r="A33" s="61" t="s">
        <v>134</v>
      </c>
      <c r="B33" s="60"/>
      <c r="C33" s="60"/>
      <c r="D33" s="44" t="e">
        <v>#DIV/0!</v>
      </c>
      <c r="E33" s="59">
        <v>0</v>
      </c>
      <c r="F33" s="60"/>
      <c r="G33" s="60"/>
      <c r="H33" s="58" t="e">
        <v>#DIV/0!</v>
      </c>
      <c r="I33" s="59">
        <v>0</v>
      </c>
      <c r="J33" s="58" t="e">
        <v>#DIV/0!</v>
      </c>
      <c r="K33" s="44" t="e">
        <v>#DIV/0!</v>
      </c>
      <c r="L33" s="57" t="e">
        <v>#DIV/0!</v>
      </c>
    </row>
    <row r="34" spans="1:64" x14ac:dyDescent="0.4">
      <c r="A34" s="61" t="s">
        <v>133</v>
      </c>
      <c r="B34" s="60">
        <v>1322</v>
      </c>
      <c r="C34" s="60">
        <v>1418</v>
      </c>
      <c r="D34" s="58">
        <v>0.93229901269393511</v>
      </c>
      <c r="E34" s="59">
        <v>-96</v>
      </c>
      <c r="F34" s="60">
        <v>1915</v>
      </c>
      <c r="G34" s="60">
        <v>1950</v>
      </c>
      <c r="H34" s="58">
        <v>0.982051282051282</v>
      </c>
      <c r="I34" s="59">
        <v>-35</v>
      </c>
      <c r="J34" s="58">
        <v>0.69033942558746741</v>
      </c>
      <c r="K34" s="58">
        <v>0.72717948717948722</v>
      </c>
      <c r="L34" s="57">
        <v>-3.6840061592019802E-2</v>
      </c>
    </row>
    <row r="35" spans="1:64" x14ac:dyDescent="0.4">
      <c r="A35" s="49" t="s">
        <v>132</v>
      </c>
      <c r="B35" s="47"/>
      <c r="C35" s="47"/>
      <c r="D35" s="44" t="e">
        <v>#DIV/0!</v>
      </c>
      <c r="E35" s="45">
        <v>0</v>
      </c>
      <c r="F35" s="47"/>
      <c r="G35" s="47"/>
      <c r="H35" s="44" t="e">
        <v>#DIV/0!</v>
      </c>
      <c r="I35" s="45">
        <v>0</v>
      </c>
      <c r="J35" s="44" t="e">
        <v>#DIV/0!</v>
      </c>
      <c r="K35" s="44" t="e">
        <v>#DIV/0!</v>
      </c>
      <c r="L35" s="43" t="e">
        <v>#DIV/0!</v>
      </c>
    </row>
    <row r="36" spans="1:64" x14ac:dyDescent="0.4">
      <c r="A36" s="61" t="s">
        <v>88</v>
      </c>
      <c r="B36" s="60"/>
      <c r="C36" s="60"/>
      <c r="D36" s="58" t="e">
        <v>#DIV/0!</v>
      </c>
      <c r="E36" s="59">
        <v>0</v>
      </c>
      <c r="F36" s="60"/>
      <c r="G36" s="60"/>
      <c r="H36" s="58" t="e">
        <v>#DIV/0!</v>
      </c>
      <c r="I36" s="59">
        <v>0</v>
      </c>
      <c r="J36" s="58" t="e">
        <v>#DIV/0!</v>
      </c>
      <c r="K36" s="58" t="e">
        <v>#DIV/0!</v>
      </c>
      <c r="L36" s="57" t="e">
        <v>#DIV/0!</v>
      </c>
    </row>
    <row r="37" spans="1:64" x14ac:dyDescent="0.4">
      <c r="A37" s="42" t="s">
        <v>131</v>
      </c>
      <c r="B37" s="41">
        <v>3970</v>
      </c>
      <c r="C37" s="41"/>
      <c r="D37" s="58" t="e">
        <v>#DIV/0!</v>
      </c>
      <c r="E37" s="59">
        <v>3970</v>
      </c>
      <c r="F37" s="41">
        <v>5825</v>
      </c>
      <c r="G37" s="41"/>
      <c r="H37" s="58" t="e">
        <v>#DIV/0!</v>
      </c>
      <c r="I37" s="59">
        <v>5825</v>
      </c>
      <c r="J37" s="58">
        <v>0.68154506437768236</v>
      </c>
      <c r="K37" s="58" t="e">
        <v>#DIV/0!</v>
      </c>
      <c r="L37" s="57" t="e">
        <v>#DIV/0!</v>
      </c>
    </row>
    <row r="38" spans="1:64" x14ac:dyDescent="0.4">
      <c r="A38" s="160" t="s">
        <v>130</v>
      </c>
      <c r="B38" s="146">
        <v>577</v>
      </c>
      <c r="C38" s="146">
        <v>706</v>
      </c>
      <c r="D38" s="143">
        <v>0.81728045325779042</v>
      </c>
      <c r="E38" s="165">
        <v>-129</v>
      </c>
      <c r="F38" s="146">
        <v>868</v>
      </c>
      <c r="G38" s="146">
        <v>1170</v>
      </c>
      <c r="H38" s="143">
        <v>0.74188034188034191</v>
      </c>
      <c r="I38" s="165">
        <v>-302</v>
      </c>
      <c r="J38" s="143">
        <v>0.66474654377880182</v>
      </c>
      <c r="K38" s="143">
        <v>0.60341880341880338</v>
      </c>
      <c r="L38" s="164">
        <v>6.1327740359998439E-2</v>
      </c>
    </row>
    <row r="39" spans="1:64" x14ac:dyDescent="0.4">
      <c r="A39" s="48" t="s">
        <v>129</v>
      </c>
      <c r="B39" s="79">
        <v>357</v>
      </c>
      <c r="C39" s="79">
        <v>477</v>
      </c>
      <c r="D39" s="64">
        <v>0.74842767295597479</v>
      </c>
      <c r="E39" s="72">
        <v>-120</v>
      </c>
      <c r="F39" s="79">
        <v>478</v>
      </c>
      <c r="G39" s="79">
        <v>780</v>
      </c>
      <c r="H39" s="64">
        <v>0.61282051282051286</v>
      </c>
      <c r="I39" s="72">
        <v>-302</v>
      </c>
      <c r="J39" s="64">
        <v>0.7468619246861925</v>
      </c>
      <c r="K39" s="64">
        <v>0.61153846153846159</v>
      </c>
      <c r="L39" s="81">
        <v>0.13532346314773092</v>
      </c>
    </row>
    <row r="40" spans="1:64" x14ac:dyDescent="0.4">
      <c r="A40" s="49" t="s">
        <v>128</v>
      </c>
      <c r="B40" s="47">
        <v>220</v>
      </c>
      <c r="C40" s="47">
        <v>229</v>
      </c>
      <c r="D40" s="44">
        <v>0.9606986899563319</v>
      </c>
      <c r="E40" s="45">
        <v>-9</v>
      </c>
      <c r="F40" s="47">
        <v>390</v>
      </c>
      <c r="G40" s="47">
        <v>390</v>
      </c>
      <c r="H40" s="44">
        <v>1</v>
      </c>
      <c r="I40" s="45">
        <v>0</v>
      </c>
      <c r="J40" s="44">
        <v>0.5641025641025641</v>
      </c>
      <c r="K40" s="44">
        <v>0.5871794871794872</v>
      </c>
      <c r="L40" s="43">
        <v>-2.3076923076923106E-2</v>
      </c>
    </row>
    <row r="41" spans="1:64" s="80" customFormat="1" x14ac:dyDescent="0.4">
      <c r="A41" s="136" t="s">
        <v>87</v>
      </c>
      <c r="B41" s="135">
        <v>89144</v>
      </c>
      <c r="C41" s="135">
        <v>83668</v>
      </c>
      <c r="D41" s="168">
        <v>1.065449156188746</v>
      </c>
      <c r="E41" s="169">
        <v>5476</v>
      </c>
      <c r="F41" s="135">
        <v>120085</v>
      </c>
      <c r="G41" s="135">
        <v>116901</v>
      </c>
      <c r="H41" s="168">
        <v>1.0272367216704732</v>
      </c>
      <c r="I41" s="169">
        <v>3184</v>
      </c>
      <c r="J41" s="168">
        <v>0.74234084190365157</v>
      </c>
      <c r="K41" s="168">
        <v>0.71571671756443489</v>
      </c>
      <c r="L41" s="184">
        <v>2.6624124339216682E-2</v>
      </c>
    </row>
    <row r="42" spans="1:64" s="35" customFormat="1" x14ac:dyDescent="0.4">
      <c r="A42" s="160" t="s">
        <v>127</v>
      </c>
      <c r="B42" s="135">
        <v>88180</v>
      </c>
      <c r="C42" s="135">
        <v>82818</v>
      </c>
      <c r="D42" s="132">
        <v>1.0647443792412277</v>
      </c>
      <c r="E42" s="172">
        <v>5362</v>
      </c>
      <c r="F42" s="135">
        <v>118563</v>
      </c>
      <c r="G42" s="135">
        <v>115394</v>
      </c>
      <c r="H42" s="132">
        <v>1.0274624330554449</v>
      </c>
      <c r="I42" s="172">
        <v>3169</v>
      </c>
      <c r="J42" s="132">
        <v>0.74373961522566057</v>
      </c>
      <c r="K42" s="132">
        <v>0.71769762725964958</v>
      </c>
      <c r="L42" s="167">
        <v>2.6041987966010982E-2</v>
      </c>
    </row>
    <row r="43" spans="1:64" x14ac:dyDescent="0.4">
      <c r="A43" s="49" t="s">
        <v>86</v>
      </c>
      <c r="B43" s="183">
        <v>38788</v>
      </c>
      <c r="C43" s="54">
        <v>37138</v>
      </c>
      <c r="D43" s="51">
        <v>1.0444288868544349</v>
      </c>
      <c r="E43" s="59">
        <v>1650</v>
      </c>
      <c r="F43" s="183">
        <v>46964</v>
      </c>
      <c r="G43" s="47">
        <v>46505</v>
      </c>
      <c r="H43" s="58">
        <v>1.0098699064616707</v>
      </c>
      <c r="I43" s="68">
        <v>459</v>
      </c>
      <c r="J43" s="44">
        <v>0.82590920705221016</v>
      </c>
      <c r="K43" s="44">
        <v>0.79858079776368129</v>
      </c>
      <c r="L43" s="66">
        <v>2.7328409288528865E-2</v>
      </c>
    </row>
    <row r="44" spans="1:64" x14ac:dyDescent="0.4">
      <c r="A44" s="49" t="s">
        <v>126</v>
      </c>
      <c r="B44" s="151">
        <v>1839</v>
      </c>
      <c r="C44" s="95">
        <v>1395</v>
      </c>
      <c r="D44" s="64">
        <v>1.3182795698924732</v>
      </c>
      <c r="E44" s="59">
        <v>444</v>
      </c>
      <c r="F44" s="151">
        <v>2700</v>
      </c>
      <c r="G44" s="97">
        <v>2699</v>
      </c>
      <c r="H44" s="58">
        <v>1.0003705075954057</v>
      </c>
      <c r="I44" s="68">
        <v>1</v>
      </c>
      <c r="J44" s="44">
        <v>0.68111111111111111</v>
      </c>
      <c r="K44" s="44">
        <v>0.51685809559095963</v>
      </c>
      <c r="L44" s="66">
        <v>0.16425301552015148</v>
      </c>
    </row>
    <row r="45" spans="1:64" x14ac:dyDescent="0.4">
      <c r="A45" s="49" t="s">
        <v>125</v>
      </c>
      <c r="B45" s="151">
        <v>4005</v>
      </c>
      <c r="C45" s="97">
        <v>3945</v>
      </c>
      <c r="D45" s="64">
        <v>1.0152091254752851</v>
      </c>
      <c r="E45" s="59">
        <v>60</v>
      </c>
      <c r="F45" s="151">
        <v>4918</v>
      </c>
      <c r="G45" s="97">
        <v>5140</v>
      </c>
      <c r="H45" s="70">
        <v>0.95680933852140082</v>
      </c>
      <c r="I45" s="68">
        <v>-222</v>
      </c>
      <c r="J45" s="44">
        <v>0.81435542903619362</v>
      </c>
      <c r="K45" s="44">
        <v>0.76750972762645919</v>
      </c>
      <c r="L45" s="66">
        <v>4.684570140973443E-2</v>
      </c>
    </row>
    <row r="46" spans="1:64" x14ac:dyDescent="0.4">
      <c r="A46" s="61" t="s">
        <v>124</v>
      </c>
      <c r="B46" s="151">
        <v>7959</v>
      </c>
      <c r="C46" s="97">
        <v>5846</v>
      </c>
      <c r="D46" s="67">
        <v>1.3614437222032159</v>
      </c>
      <c r="E46" s="68">
        <v>2113</v>
      </c>
      <c r="F46" s="151">
        <v>10645</v>
      </c>
      <c r="G46" s="571">
        <v>8074</v>
      </c>
      <c r="H46" s="70">
        <v>1.3184295268763933</v>
      </c>
      <c r="I46" s="75">
        <v>2571</v>
      </c>
      <c r="J46" s="67">
        <v>0.74767496477219353</v>
      </c>
      <c r="K46" s="67">
        <v>0.7240525142432499</v>
      </c>
      <c r="L46" s="77">
        <v>2.3622450528943628E-2</v>
      </c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</row>
    <row r="47" spans="1:64" s="76" customFormat="1" x14ac:dyDescent="0.4">
      <c r="A47" s="61" t="s">
        <v>123</v>
      </c>
      <c r="B47" s="151">
        <v>4890</v>
      </c>
      <c r="C47" s="99">
        <v>4835</v>
      </c>
      <c r="D47" s="67">
        <v>1.0113753877973113</v>
      </c>
      <c r="E47" s="68">
        <v>55</v>
      </c>
      <c r="F47" s="151">
        <v>7164</v>
      </c>
      <c r="G47" s="97">
        <v>7060</v>
      </c>
      <c r="H47" s="70">
        <v>1.0147308781869688</v>
      </c>
      <c r="I47" s="75">
        <v>104</v>
      </c>
      <c r="J47" s="67">
        <v>0.68257956448911228</v>
      </c>
      <c r="K47" s="78">
        <v>0.68484419263456087</v>
      </c>
      <c r="L47" s="77">
        <v>-2.2646281454485884E-3</v>
      </c>
    </row>
    <row r="48" spans="1:64" x14ac:dyDescent="0.4">
      <c r="A48" s="49" t="s">
        <v>84</v>
      </c>
      <c r="B48" s="151">
        <v>11993</v>
      </c>
      <c r="C48" s="97">
        <v>10958</v>
      </c>
      <c r="D48" s="69">
        <v>1.0944515422522358</v>
      </c>
      <c r="E48" s="73">
        <v>1035</v>
      </c>
      <c r="F48" s="151">
        <v>17788</v>
      </c>
      <c r="G48" s="95">
        <v>15884</v>
      </c>
      <c r="H48" s="67">
        <v>1.1198690506169731</v>
      </c>
      <c r="I48" s="68">
        <v>1904</v>
      </c>
      <c r="J48" s="69">
        <v>0.67421857431976617</v>
      </c>
      <c r="K48" s="67">
        <v>0.68987660538907081</v>
      </c>
      <c r="L48" s="66">
        <v>-1.5658031069304634E-2</v>
      </c>
    </row>
    <row r="49" spans="1:12" x14ac:dyDescent="0.4">
      <c r="A49" s="49" t="s">
        <v>85</v>
      </c>
      <c r="B49" s="569">
        <v>6369</v>
      </c>
      <c r="C49" s="47">
        <v>6489</v>
      </c>
      <c r="D49" s="69">
        <v>0.98150716597318544</v>
      </c>
      <c r="E49" s="75">
        <v>-120</v>
      </c>
      <c r="F49" s="569">
        <v>10086</v>
      </c>
      <c r="G49" s="47">
        <v>9092</v>
      </c>
      <c r="H49" s="67">
        <v>1.1093268807743071</v>
      </c>
      <c r="I49" s="68">
        <v>994</v>
      </c>
      <c r="J49" s="67">
        <v>0.63146936347412252</v>
      </c>
      <c r="K49" s="67">
        <v>0.71370435547734268</v>
      </c>
      <c r="L49" s="66">
        <v>-8.2234992003220153E-2</v>
      </c>
    </row>
    <row r="50" spans="1:12" x14ac:dyDescent="0.4">
      <c r="A50" s="49" t="s">
        <v>83</v>
      </c>
      <c r="B50" s="568">
        <v>1876</v>
      </c>
      <c r="C50" s="47">
        <v>1776</v>
      </c>
      <c r="D50" s="69">
        <v>1.0563063063063063</v>
      </c>
      <c r="E50" s="68">
        <v>100</v>
      </c>
      <c r="F50" s="568">
        <v>2700</v>
      </c>
      <c r="G50" s="47">
        <v>2700</v>
      </c>
      <c r="H50" s="58">
        <v>1</v>
      </c>
      <c r="I50" s="45">
        <v>0</v>
      </c>
      <c r="J50" s="44">
        <v>0.69481481481481477</v>
      </c>
      <c r="K50" s="67">
        <v>0.65777777777777779</v>
      </c>
      <c r="L50" s="66">
        <v>3.7037037037036979E-2</v>
      </c>
    </row>
    <row r="51" spans="1:12" x14ac:dyDescent="0.4">
      <c r="A51" s="49" t="s">
        <v>122</v>
      </c>
      <c r="B51" s="151">
        <v>1080</v>
      </c>
      <c r="C51" s="79">
        <v>707</v>
      </c>
      <c r="D51" s="64">
        <v>1.5275813295615275</v>
      </c>
      <c r="E51" s="59">
        <v>373</v>
      </c>
      <c r="F51" s="151">
        <v>1760</v>
      </c>
      <c r="G51" s="97">
        <v>1200</v>
      </c>
      <c r="H51" s="58">
        <v>1.4666666666666666</v>
      </c>
      <c r="I51" s="45">
        <v>560</v>
      </c>
      <c r="J51" s="44">
        <v>0.61363636363636365</v>
      </c>
      <c r="K51" s="44">
        <v>0.58916666666666662</v>
      </c>
      <c r="L51" s="43">
        <v>2.446969696969703E-2</v>
      </c>
    </row>
    <row r="52" spans="1:12" x14ac:dyDescent="0.4">
      <c r="A52" s="49" t="s">
        <v>121</v>
      </c>
      <c r="B52" s="567">
        <v>885</v>
      </c>
      <c r="C52" s="79">
        <v>869</v>
      </c>
      <c r="D52" s="69">
        <v>1.0184119677790564</v>
      </c>
      <c r="E52" s="68">
        <v>16</v>
      </c>
      <c r="F52" s="567">
        <v>1200</v>
      </c>
      <c r="G52" s="97">
        <v>1200</v>
      </c>
      <c r="H52" s="58">
        <v>1</v>
      </c>
      <c r="I52" s="45">
        <v>0</v>
      </c>
      <c r="J52" s="44">
        <v>0.73750000000000004</v>
      </c>
      <c r="K52" s="67">
        <v>0.72416666666666663</v>
      </c>
      <c r="L52" s="66">
        <v>1.3333333333333419E-2</v>
      </c>
    </row>
    <row r="53" spans="1:12" x14ac:dyDescent="0.4">
      <c r="A53" s="49" t="s">
        <v>82</v>
      </c>
      <c r="B53" s="567">
        <v>2185</v>
      </c>
      <c r="C53" s="47">
        <v>2385</v>
      </c>
      <c r="D53" s="64">
        <v>0.9161425576519916</v>
      </c>
      <c r="E53" s="59">
        <v>-200</v>
      </c>
      <c r="F53" s="567">
        <v>2700</v>
      </c>
      <c r="G53" s="47">
        <v>4568</v>
      </c>
      <c r="H53" s="58">
        <v>0.59106830122591947</v>
      </c>
      <c r="I53" s="45">
        <v>-1868</v>
      </c>
      <c r="J53" s="44">
        <v>0.80925925925925923</v>
      </c>
      <c r="K53" s="44">
        <v>0.5221103327495622</v>
      </c>
      <c r="L53" s="43">
        <v>0.28714892650969703</v>
      </c>
    </row>
    <row r="54" spans="1:12" x14ac:dyDescent="0.4">
      <c r="A54" s="61" t="s">
        <v>80</v>
      </c>
      <c r="B54" s="151">
        <v>715</v>
      </c>
      <c r="C54" s="60">
        <v>832</v>
      </c>
      <c r="D54" s="64">
        <v>0.859375</v>
      </c>
      <c r="E54" s="59">
        <v>-117</v>
      </c>
      <c r="F54" s="151">
        <v>1199</v>
      </c>
      <c r="G54" s="60">
        <v>1219</v>
      </c>
      <c r="H54" s="58">
        <v>0.98359310910582443</v>
      </c>
      <c r="I54" s="45">
        <v>-20</v>
      </c>
      <c r="J54" s="44">
        <v>0.59633027522935778</v>
      </c>
      <c r="K54" s="58">
        <v>0.682526661197703</v>
      </c>
      <c r="L54" s="57">
        <v>-8.6196385968345224E-2</v>
      </c>
    </row>
    <row r="55" spans="1:12" x14ac:dyDescent="0.4">
      <c r="A55" s="49" t="s">
        <v>81</v>
      </c>
      <c r="B55" s="151">
        <v>1927</v>
      </c>
      <c r="C55" s="47">
        <v>1432</v>
      </c>
      <c r="D55" s="64">
        <v>1.3456703910614525</v>
      </c>
      <c r="E55" s="45">
        <v>495</v>
      </c>
      <c r="F55" s="151">
        <v>2700</v>
      </c>
      <c r="G55" s="47">
        <v>2700</v>
      </c>
      <c r="H55" s="44">
        <v>1</v>
      </c>
      <c r="I55" s="45">
        <v>0</v>
      </c>
      <c r="J55" s="44">
        <v>0.71370370370370373</v>
      </c>
      <c r="K55" s="44">
        <v>0.53037037037037038</v>
      </c>
      <c r="L55" s="43">
        <v>0.18333333333333335</v>
      </c>
    </row>
    <row r="56" spans="1:12" x14ac:dyDescent="0.4">
      <c r="A56" s="49" t="s">
        <v>77</v>
      </c>
      <c r="B56" s="151">
        <v>2170</v>
      </c>
      <c r="C56" s="47">
        <v>2012</v>
      </c>
      <c r="D56" s="64">
        <v>1.0785288270377733</v>
      </c>
      <c r="E56" s="45">
        <v>158</v>
      </c>
      <c r="F56" s="151">
        <v>3653</v>
      </c>
      <c r="G56" s="47">
        <v>3648</v>
      </c>
      <c r="H56" s="44">
        <v>1.0013706140350878</v>
      </c>
      <c r="I56" s="45">
        <v>5</v>
      </c>
      <c r="J56" s="44">
        <v>0.59403230221735559</v>
      </c>
      <c r="K56" s="44">
        <v>0.55153508771929827</v>
      </c>
      <c r="L56" s="43">
        <v>4.2497214498057323E-2</v>
      </c>
    </row>
    <row r="57" spans="1:12" x14ac:dyDescent="0.4">
      <c r="A57" s="49" t="s">
        <v>79</v>
      </c>
      <c r="B57" s="151">
        <v>652</v>
      </c>
      <c r="C57" s="47">
        <v>652</v>
      </c>
      <c r="D57" s="64">
        <v>1</v>
      </c>
      <c r="E57" s="45">
        <v>0</v>
      </c>
      <c r="F57" s="151">
        <v>1199</v>
      </c>
      <c r="G57" s="47">
        <v>1195</v>
      </c>
      <c r="H57" s="44">
        <v>1.0033472803347281</v>
      </c>
      <c r="I57" s="45">
        <v>4</v>
      </c>
      <c r="J57" s="44">
        <v>0.54378648874061719</v>
      </c>
      <c r="K57" s="44">
        <v>0.54560669456066946</v>
      </c>
      <c r="L57" s="43">
        <v>-1.8202058200522675E-3</v>
      </c>
    </row>
    <row r="58" spans="1:12" x14ac:dyDescent="0.4">
      <c r="A58" s="49" t="s">
        <v>78</v>
      </c>
      <c r="B58" s="567">
        <v>847</v>
      </c>
      <c r="C58" s="60">
        <v>683</v>
      </c>
      <c r="D58" s="86">
        <v>1.240117130307467</v>
      </c>
      <c r="E58" s="59">
        <v>164</v>
      </c>
      <c r="F58" s="567">
        <v>1187</v>
      </c>
      <c r="G58" s="60">
        <v>1180</v>
      </c>
      <c r="H58" s="58">
        <v>1.0059322033898306</v>
      </c>
      <c r="I58" s="59">
        <v>7</v>
      </c>
      <c r="J58" s="58">
        <v>0.7135636057287279</v>
      </c>
      <c r="K58" s="58">
        <v>0.57881355932203393</v>
      </c>
      <c r="L58" s="57">
        <v>0.13475004640669397</v>
      </c>
    </row>
    <row r="59" spans="1:12" x14ac:dyDescent="0.4">
      <c r="A59" s="55" t="s">
        <v>120</v>
      </c>
      <c r="B59" s="567"/>
      <c r="C59" s="60">
        <v>864</v>
      </c>
      <c r="D59" s="58">
        <v>0</v>
      </c>
      <c r="E59" s="59">
        <v>-864</v>
      </c>
      <c r="F59" s="567"/>
      <c r="G59" s="60">
        <v>1330</v>
      </c>
      <c r="H59" s="58">
        <v>0</v>
      </c>
      <c r="I59" s="59">
        <v>-1330</v>
      </c>
      <c r="J59" s="58" t="e">
        <v>#DIV/0!</v>
      </c>
      <c r="K59" s="58">
        <v>0.64962406015037599</v>
      </c>
      <c r="L59" s="57" t="e">
        <v>#DIV/0!</v>
      </c>
    </row>
    <row r="60" spans="1:12" x14ac:dyDescent="0.4">
      <c r="A60" s="42" t="s">
        <v>119</v>
      </c>
      <c r="B60" s="566"/>
      <c r="C60" s="41"/>
      <c r="D60" s="38" t="e">
        <v>#DIV/0!</v>
      </c>
      <c r="E60" s="39">
        <v>0</v>
      </c>
      <c r="F60" s="566"/>
      <c r="G60" s="41"/>
      <c r="H60" s="38" t="e">
        <v>#DIV/0!</v>
      </c>
      <c r="I60" s="39">
        <v>0</v>
      </c>
      <c r="J60" s="38" t="e">
        <v>#DIV/0!</v>
      </c>
      <c r="K60" s="38" t="e">
        <v>#DIV/0!</v>
      </c>
      <c r="L60" s="37" t="e">
        <v>#DIV/0!</v>
      </c>
    </row>
    <row r="61" spans="1:12" s="36" customFormat="1" x14ac:dyDescent="0.4">
      <c r="A61" s="160" t="s">
        <v>118</v>
      </c>
      <c r="B61" s="146">
        <v>964</v>
      </c>
      <c r="C61" s="146">
        <v>850</v>
      </c>
      <c r="D61" s="143">
        <v>1.1341176470588235</v>
      </c>
      <c r="E61" s="166">
        <v>114</v>
      </c>
      <c r="F61" s="146">
        <v>1522</v>
      </c>
      <c r="G61" s="146">
        <v>1507</v>
      </c>
      <c r="H61" s="143">
        <v>1.0099535500995356</v>
      </c>
      <c r="I61" s="165">
        <v>15</v>
      </c>
      <c r="J61" s="143">
        <v>0.63337713534822604</v>
      </c>
      <c r="K61" s="143">
        <v>0.56403450564034507</v>
      </c>
      <c r="L61" s="164">
        <v>6.9342629707880965E-2</v>
      </c>
    </row>
    <row r="62" spans="1:12" s="36" customFormat="1" x14ac:dyDescent="0.4">
      <c r="A62" s="55" t="s">
        <v>76</v>
      </c>
      <c r="B62" s="54">
        <v>229</v>
      </c>
      <c r="C62" s="54">
        <v>219</v>
      </c>
      <c r="D62" s="51">
        <v>1.0456621004566211</v>
      </c>
      <c r="E62" s="163">
        <v>10</v>
      </c>
      <c r="F62" s="54">
        <v>313</v>
      </c>
      <c r="G62" s="54">
        <v>319</v>
      </c>
      <c r="H62" s="51">
        <v>0.98119122257053293</v>
      </c>
      <c r="I62" s="52">
        <v>-6</v>
      </c>
      <c r="J62" s="51">
        <v>0.73162939297124596</v>
      </c>
      <c r="K62" s="51">
        <v>0.68652037617554862</v>
      </c>
      <c r="L62" s="50">
        <v>4.5109016795697343E-2</v>
      </c>
    </row>
    <row r="63" spans="1:12" s="36" customFormat="1" x14ac:dyDescent="0.4">
      <c r="A63" s="49" t="s">
        <v>117</v>
      </c>
      <c r="B63" s="47">
        <v>171</v>
      </c>
      <c r="C63" s="47">
        <v>148</v>
      </c>
      <c r="D63" s="44">
        <v>1.1554054054054055</v>
      </c>
      <c r="E63" s="162">
        <v>23</v>
      </c>
      <c r="F63" s="47">
        <v>301</v>
      </c>
      <c r="G63" s="47">
        <v>280</v>
      </c>
      <c r="H63" s="44">
        <v>1.075</v>
      </c>
      <c r="I63" s="45">
        <v>21</v>
      </c>
      <c r="J63" s="44">
        <v>0.56810631229235875</v>
      </c>
      <c r="K63" s="44">
        <v>0.52857142857142858</v>
      </c>
      <c r="L63" s="43">
        <v>3.953488372093017E-2</v>
      </c>
    </row>
    <row r="64" spans="1:12" s="36" customFormat="1" x14ac:dyDescent="0.4">
      <c r="A64" s="48" t="s">
        <v>116</v>
      </c>
      <c r="B64" s="47">
        <v>141</v>
      </c>
      <c r="C64" s="151">
        <v>189</v>
      </c>
      <c r="D64" s="44">
        <v>0.74603174603174605</v>
      </c>
      <c r="E64" s="162">
        <v>-48</v>
      </c>
      <c r="F64" s="151">
        <v>301</v>
      </c>
      <c r="G64" s="47">
        <v>305</v>
      </c>
      <c r="H64" s="44">
        <v>0.9868852459016394</v>
      </c>
      <c r="I64" s="45">
        <v>-4</v>
      </c>
      <c r="J64" s="44">
        <v>0.46843853820598008</v>
      </c>
      <c r="K64" s="44">
        <v>0.61967213114754094</v>
      </c>
      <c r="L64" s="43">
        <v>-0.15123359294156086</v>
      </c>
    </row>
    <row r="65" spans="1:12" s="36" customFormat="1" x14ac:dyDescent="0.4">
      <c r="A65" s="42" t="s">
        <v>115</v>
      </c>
      <c r="B65" s="41">
        <v>423</v>
      </c>
      <c r="C65" s="566">
        <v>294</v>
      </c>
      <c r="D65" s="38">
        <v>1.4387755102040816</v>
      </c>
      <c r="E65" s="137">
        <v>129</v>
      </c>
      <c r="F65" s="566">
        <v>607</v>
      </c>
      <c r="G65" s="41">
        <v>603</v>
      </c>
      <c r="H65" s="38">
        <v>1.0066334991708126</v>
      </c>
      <c r="I65" s="39">
        <v>4</v>
      </c>
      <c r="J65" s="38">
        <v>0.69686985172981875</v>
      </c>
      <c r="K65" s="38">
        <v>0.48756218905472637</v>
      </c>
      <c r="L65" s="37">
        <v>0.20930766267509238</v>
      </c>
    </row>
    <row r="66" spans="1:12" x14ac:dyDescent="0.4">
      <c r="A66" s="136" t="s">
        <v>98</v>
      </c>
      <c r="B66" s="435"/>
      <c r="C66" s="435"/>
      <c r="D66" s="275"/>
      <c r="E66" s="436"/>
      <c r="F66" s="435"/>
      <c r="G66" s="435"/>
      <c r="H66" s="275"/>
      <c r="I66" s="276"/>
      <c r="J66" s="275"/>
      <c r="K66" s="275"/>
      <c r="L66" s="274"/>
    </row>
    <row r="67" spans="1:12" x14ac:dyDescent="0.4">
      <c r="A67" s="227" t="s">
        <v>114</v>
      </c>
      <c r="B67" s="433"/>
      <c r="C67" s="432"/>
      <c r="D67" s="271"/>
      <c r="E67" s="434"/>
      <c r="F67" s="433"/>
      <c r="G67" s="432"/>
      <c r="H67" s="271"/>
      <c r="I67" s="270"/>
      <c r="J67" s="269"/>
      <c r="K67" s="269"/>
      <c r="L67" s="268"/>
    </row>
    <row r="68" spans="1:12" x14ac:dyDescent="0.4">
      <c r="A68" s="61" t="s">
        <v>113</v>
      </c>
      <c r="B68" s="431"/>
      <c r="C68" s="430"/>
      <c r="D68" s="265"/>
      <c r="E68" s="429"/>
      <c r="F68" s="431"/>
      <c r="G68" s="430"/>
      <c r="H68" s="265"/>
      <c r="I68" s="264"/>
      <c r="J68" s="263"/>
      <c r="K68" s="263"/>
      <c r="L68" s="262"/>
    </row>
    <row r="69" spans="1:12" x14ac:dyDescent="0.4">
      <c r="A69" s="61" t="s">
        <v>97</v>
      </c>
      <c r="B69" s="431"/>
      <c r="C69" s="430"/>
      <c r="D69" s="265"/>
      <c r="E69" s="429"/>
      <c r="F69" s="431"/>
      <c r="G69" s="430"/>
      <c r="H69" s="265"/>
      <c r="I69" s="264"/>
      <c r="J69" s="263"/>
      <c r="K69" s="263"/>
      <c r="L69" s="262"/>
    </row>
    <row r="70" spans="1:12" x14ac:dyDescent="0.4">
      <c r="A70" s="61" t="s">
        <v>112</v>
      </c>
      <c r="B70" s="431"/>
      <c r="C70" s="430"/>
      <c r="D70" s="265"/>
      <c r="E70" s="429"/>
      <c r="F70" s="431"/>
      <c r="G70" s="430"/>
      <c r="H70" s="265"/>
      <c r="I70" s="264"/>
      <c r="J70" s="263"/>
      <c r="K70" s="263"/>
      <c r="L70" s="262"/>
    </row>
    <row r="71" spans="1:12" x14ac:dyDescent="0.4">
      <c r="A71" s="42" t="s">
        <v>96</v>
      </c>
      <c r="B71" s="428"/>
      <c r="C71" s="427"/>
      <c r="D71" s="265"/>
      <c r="E71" s="429"/>
      <c r="F71" s="428"/>
      <c r="G71" s="427"/>
      <c r="H71" s="265"/>
      <c r="I71" s="264">
        <v>0</v>
      </c>
      <c r="J71" s="263"/>
      <c r="K71" s="263"/>
      <c r="L71" s="262"/>
    </row>
    <row r="72" spans="1:12" x14ac:dyDescent="0.4">
      <c r="A72" s="136" t="s">
        <v>111</v>
      </c>
      <c r="B72" s="424"/>
      <c r="C72" s="423"/>
      <c r="D72" s="252"/>
      <c r="E72" s="425"/>
      <c r="F72" s="424"/>
      <c r="G72" s="423"/>
      <c r="H72" s="252"/>
      <c r="I72" s="251"/>
      <c r="J72" s="250"/>
      <c r="K72" s="250"/>
      <c r="L72" s="249"/>
    </row>
    <row r="73" spans="1:12" x14ac:dyDescent="0.4">
      <c r="A73" s="214" t="s">
        <v>110</v>
      </c>
      <c r="B73" s="426"/>
      <c r="C73" s="423"/>
      <c r="D73" s="252"/>
      <c r="E73" s="425"/>
      <c r="F73" s="424"/>
      <c r="G73" s="423"/>
      <c r="H73" s="252"/>
      <c r="I73" s="251"/>
      <c r="J73" s="250"/>
      <c r="K73" s="250"/>
      <c r="L73" s="249"/>
    </row>
    <row r="74" spans="1:12" x14ac:dyDescent="0.4">
      <c r="A74" s="33" t="s">
        <v>109</v>
      </c>
      <c r="C74" s="33"/>
      <c r="E74" s="34"/>
      <c r="G74" s="33"/>
      <c r="I74" s="34"/>
      <c r="K74" s="33"/>
    </row>
    <row r="75" spans="1:12" x14ac:dyDescent="0.4">
      <c r="A75" s="35" t="s">
        <v>108</v>
      </c>
      <c r="C75" s="33"/>
      <c r="E75" s="34"/>
      <c r="G75" s="33"/>
      <c r="I75" s="34"/>
      <c r="K75" s="33"/>
    </row>
    <row r="76" spans="1:12" x14ac:dyDescent="0.4">
      <c r="A76" s="33" t="s">
        <v>107</v>
      </c>
    </row>
    <row r="77" spans="1:12" x14ac:dyDescent="0.4">
      <c r="A77" s="33" t="s">
        <v>156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pageSetup paperSize="9" scale="56" orientation="portrait" r:id="rId1"/>
  <headerFooter alignWithMargins="0">
    <oddHeader>&amp;C&amp;16 2011年&amp;A航空旅客輸送実績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zoomScaleNormal="100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10月(中旬)</v>
      </c>
      <c r="F1" s="779" t="s">
        <v>70</v>
      </c>
      <c r="G1" s="780"/>
      <c r="H1" s="780"/>
      <c r="I1" s="781"/>
      <c r="J1" s="780"/>
      <c r="K1" s="780"/>
      <c r="L1" s="781"/>
    </row>
    <row r="2" spans="1:12" s="33" customFormat="1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s="33" customFormat="1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s="33" customFormat="1" x14ac:dyDescent="0.4">
      <c r="A4" s="685"/>
      <c r="B4" s="686" t="s">
        <v>242</v>
      </c>
      <c r="C4" s="687" t="s">
        <v>241</v>
      </c>
      <c r="D4" s="685" t="s">
        <v>93</v>
      </c>
      <c r="E4" s="685"/>
      <c r="F4" s="699" t="s">
        <v>242</v>
      </c>
      <c r="G4" s="699" t="s">
        <v>241</v>
      </c>
      <c r="H4" s="685" t="s">
        <v>93</v>
      </c>
      <c r="I4" s="685"/>
      <c r="J4" s="699" t="s">
        <v>242</v>
      </c>
      <c r="K4" s="699" t="s">
        <v>241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160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135">
        <v>153351</v>
      </c>
      <c r="C6" s="135">
        <v>163535</v>
      </c>
      <c r="D6" s="132">
        <v>0.93772586908001343</v>
      </c>
      <c r="E6" s="172">
        <v>-10184</v>
      </c>
      <c r="F6" s="135">
        <v>208599</v>
      </c>
      <c r="G6" s="135">
        <v>216027</v>
      </c>
      <c r="H6" s="132">
        <v>0.96561540918496302</v>
      </c>
      <c r="I6" s="172">
        <v>-7428</v>
      </c>
      <c r="J6" s="132">
        <v>0.73514734011188931</v>
      </c>
      <c r="K6" s="132">
        <v>0.75701185499960655</v>
      </c>
      <c r="L6" s="167">
        <v>-2.1864514887717235E-2</v>
      </c>
    </row>
    <row r="7" spans="1:12" s="35" customFormat="1" x14ac:dyDescent="0.4">
      <c r="A7" s="136" t="s">
        <v>90</v>
      </c>
      <c r="B7" s="135">
        <v>66125</v>
      </c>
      <c r="C7" s="135">
        <v>74616</v>
      </c>
      <c r="D7" s="132">
        <v>0.88620403130695824</v>
      </c>
      <c r="E7" s="172">
        <v>-8491</v>
      </c>
      <c r="F7" s="135">
        <v>87602</v>
      </c>
      <c r="G7" s="135">
        <v>97008</v>
      </c>
      <c r="H7" s="132">
        <v>0.9030389246247732</v>
      </c>
      <c r="I7" s="172">
        <v>-9406</v>
      </c>
      <c r="J7" s="132">
        <v>0.75483436451222574</v>
      </c>
      <c r="K7" s="132">
        <v>0.76917367639782286</v>
      </c>
      <c r="L7" s="167">
        <v>-1.4339311885597117E-2</v>
      </c>
    </row>
    <row r="8" spans="1:12" x14ac:dyDescent="0.4">
      <c r="A8" s="160" t="s">
        <v>150</v>
      </c>
      <c r="B8" s="185">
        <v>47025</v>
      </c>
      <c r="C8" s="185">
        <v>63701</v>
      </c>
      <c r="D8" s="181">
        <v>0.73821447073044377</v>
      </c>
      <c r="E8" s="166">
        <v>-16676</v>
      </c>
      <c r="F8" s="185">
        <v>61217</v>
      </c>
      <c r="G8" s="185">
        <v>82193</v>
      </c>
      <c r="H8" s="181">
        <v>0.74479578552918135</v>
      </c>
      <c r="I8" s="166">
        <v>-20976</v>
      </c>
      <c r="J8" s="181">
        <v>0.76816897267099005</v>
      </c>
      <c r="K8" s="181">
        <v>0.77501733724283095</v>
      </c>
      <c r="L8" s="180">
        <v>-6.8483645718409036E-3</v>
      </c>
    </row>
    <row r="9" spans="1:12" x14ac:dyDescent="0.4">
      <c r="A9" s="48" t="s">
        <v>86</v>
      </c>
      <c r="B9" s="153">
        <v>36977</v>
      </c>
      <c r="C9" s="153">
        <v>40896</v>
      </c>
      <c r="D9" s="175">
        <v>0.90417155712050079</v>
      </c>
      <c r="E9" s="176">
        <v>-3919</v>
      </c>
      <c r="F9" s="153">
        <v>48833</v>
      </c>
      <c r="G9" s="153">
        <v>53873</v>
      </c>
      <c r="H9" s="175">
        <v>0.90644664303083178</v>
      </c>
      <c r="I9" s="176">
        <v>-5040</v>
      </c>
      <c r="J9" s="175">
        <v>0.75721335981815574</v>
      </c>
      <c r="K9" s="175">
        <v>0.75911866797839367</v>
      </c>
      <c r="L9" s="174">
        <v>-1.9053081602379285E-3</v>
      </c>
    </row>
    <row r="10" spans="1:12" x14ac:dyDescent="0.4">
      <c r="A10" s="49" t="s">
        <v>89</v>
      </c>
      <c r="B10" s="153">
        <v>4170</v>
      </c>
      <c r="C10" s="153">
        <v>4529</v>
      </c>
      <c r="D10" s="177">
        <v>0.92073305365422831</v>
      </c>
      <c r="E10" s="162">
        <v>-359</v>
      </c>
      <c r="F10" s="153">
        <v>5000</v>
      </c>
      <c r="G10" s="153">
        <v>5000</v>
      </c>
      <c r="H10" s="177">
        <v>1</v>
      </c>
      <c r="I10" s="162">
        <v>0</v>
      </c>
      <c r="J10" s="177">
        <v>0.83399999999999996</v>
      </c>
      <c r="K10" s="177">
        <v>0.90580000000000005</v>
      </c>
      <c r="L10" s="182">
        <v>-7.1800000000000086E-2</v>
      </c>
    </row>
    <row r="11" spans="1:12" x14ac:dyDescent="0.4">
      <c r="A11" s="49" t="s">
        <v>124</v>
      </c>
      <c r="B11" s="153">
        <v>5097</v>
      </c>
      <c r="C11" s="153">
        <v>7317</v>
      </c>
      <c r="D11" s="177">
        <v>0.6965969659696597</v>
      </c>
      <c r="E11" s="162">
        <v>-2220</v>
      </c>
      <c r="F11" s="153">
        <v>5934</v>
      </c>
      <c r="G11" s="153">
        <v>9350</v>
      </c>
      <c r="H11" s="177">
        <v>0.63465240641711229</v>
      </c>
      <c r="I11" s="162">
        <v>-3416</v>
      </c>
      <c r="J11" s="177">
        <v>0.85894843276036403</v>
      </c>
      <c r="K11" s="177">
        <v>0.78256684491978612</v>
      </c>
      <c r="L11" s="182">
        <v>7.6381587840577914E-2</v>
      </c>
    </row>
    <row r="12" spans="1:12" x14ac:dyDescent="0.4">
      <c r="A12" s="49" t="s">
        <v>84</v>
      </c>
      <c r="B12" s="153"/>
      <c r="C12" s="153">
        <v>4767</v>
      </c>
      <c r="D12" s="177">
        <v>0</v>
      </c>
      <c r="E12" s="162">
        <v>-4767</v>
      </c>
      <c r="F12" s="153"/>
      <c r="G12" s="153">
        <v>5850</v>
      </c>
      <c r="H12" s="177">
        <v>0</v>
      </c>
      <c r="I12" s="162">
        <v>-5850</v>
      </c>
      <c r="J12" s="177" t="e">
        <v>#DIV/0!</v>
      </c>
      <c r="K12" s="177">
        <v>0.81487179487179484</v>
      </c>
      <c r="L12" s="182" t="e">
        <v>#DIV/0!</v>
      </c>
    </row>
    <row r="13" spans="1:12" x14ac:dyDescent="0.4">
      <c r="A13" s="49" t="s">
        <v>85</v>
      </c>
      <c r="B13" s="153"/>
      <c r="C13" s="153">
        <v>5424</v>
      </c>
      <c r="D13" s="177">
        <v>0</v>
      </c>
      <c r="E13" s="162">
        <v>-5424</v>
      </c>
      <c r="F13" s="153"/>
      <c r="G13" s="153">
        <v>6670</v>
      </c>
      <c r="H13" s="177">
        <v>0</v>
      </c>
      <c r="I13" s="162">
        <v>-6670</v>
      </c>
      <c r="J13" s="177" t="e">
        <v>#DIV/0!</v>
      </c>
      <c r="K13" s="177">
        <v>0.81319340329835077</v>
      </c>
      <c r="L13" s="182" t="e">
        <v>#DIV/0!</v>
      </c>
    </row>
    <row r="14" spans="1:12" x14ac:dyDescent="0.4">
      <c r="A14" s="55" t="s">
        <v>149</v>
      </c>
      <c r="B14" s="173">
        <v>781</v>
      </c>
      <c r="C14" s="173">
        <v>768</v>
      </c>
      <c r="D14" s="171">
        <v>1.0169270833333333</v>
      </c>
      <c r="E14" s="161">
        <v>13</v>
      </c>
      <c r="F14" s="173">
        <v>1450</v>
      </c>
      <c r="G14" s="173">
        <v>1450</v>
      </c>
      <c r="H14" s="171">
        <v>1</v>
      </c>
      <c r="I14" s="161">
        <v>0</v>
      </c>
      <c r="J14" s="171">
        <v>0.5386206896551724</v>
      </c>
      <c r="K14" s="171">
        <v>0.52965517241379312</v>
      </c>
      <c r="L14" s="170">
        <v>8.9655172413792839E-3</v>
      </c>
    </row>
    <row r="15" spans="1:12" x14ac:dyDescent="0.4">
      <c r="A15" s="49" t="s">
        <v>148</v>
      </c>
      <c r="B15" s="151"/>
      <c r="C15" s="151"/>
      <c r="D15" s="177" t="e">
        <v>#DIV/0!</v>
      </c>
      <c r="E15" s="162">
        <v>0</v>
      </c>
      <c r="F15" s="151"/>
      <c r="G15" s="151"/>
      <c r="H15" s="177" t="e">
        <v>#DIV/0!</v>
      </c>
      <c r="I15" s="162">
        <v>0</v>
      </c>
      <c r="J15" s="177" t="e">
        <v>#DIV/0!</v>
      </c>
      <c r="K15" s="177" t="e">
        <v>#DIV/0!</v>
      </c>
      <c r="L15" s="182" t="e">
        <v>#DIV/0!</v>
      </c>
    </row>
    <row r="16" spans="1:12" x14ac:dyDescent="0.4">
      <c r="A16" s="61" t="s">
        <v>147</v>
      </c>
      <c r="B16" s="153"/>
      <c r="C16" s="153"/>
      <c r="D16" s="177" t="e">
        <v>#DIV/0!</v>
      </c>
      <c r="E16" s="162">
        <v>0</v>
      </c>
      <c r="F16" s="153"/>
      <c r="G16" s="153"/>
      <c r="H16" s="175" t="e">
        <v>#DIV/0!</v>
      </c>
      <c r="I16" s="176">
        <v>0</v>
      </c>
      <c r="J16" s="179" t="e">
        <v>#DIV/0!</v>
      </c>
      <c r="K16" s="179" t="e">
        <v>#DIV/0!</v>
      </c>
      <c r="L16" s="170" t="e">
        <v>#DIV/0!</v>
      </c>
    </row>
    <row r="17" spans="1:12" x14ac:dyDescent="0.4">
      <c r="A17" s="61" t="s">
        <v>146</v>
      </c>
      <c r="B17" s="173"/>
      <c r="C17" s="173"/>
      <c r="D17" s="179" t="e">
        <v>#DIV/0!</v>
      </c>
      <c r="E17" s="161">
        <v>0</v>
      </c>
      <c r="F17" s="173"/>
      <c r="G17" s="173"/>
      <c r="H17" s="179" t="e">
        <v>#DIV/0!</v>
      </c>
      <c r="I17" s="178">
        <v>0</v>
      </c>
      <c r="J17" s="171" t="e">
        <v>#DIV/0!</v>
      </c>
      <c r="K17" s="171" t="e">
        <v>#DIV/0!</v>
      </c>
      <c r="L17" s="170" t="e">
        <v>#DIV/0!</v>
      </c>
    </row>
    <row r="18" spans="1:12" x14ac:dyDescent="0.4">
      <c r="A18" s="160" t="s">
        <v>145</v>
      </c>
      <c r="B18" s="185">
        <v>18580</v>
      </c>
      <c r="C18" s="185">
        <v>10233</v>
      </c>
      <c r="D18" s="181">
        <v>1.8156943222906283</v>
      </c>
      <c r="E18" s="166">
        <v>8347</v>
      </c>
      <c r="F18" s="185">
        <v>25495</v>
      </c>
      <c r="G18" s="185">
        <v>13645</v>
      </c>
      <c r="H18" s="181">
        <v>1.8684499816782705</v>
      </c>
      <c r="I18" s="166">
        <v>11850</v>
      </c>
      <c r="J18" s="181">
        <v>0.7287703471268876</v>
      </c>
      <c r="K18" s="181">
        <v>0.74994503481128616</v>
      </c>
      <c r="L18" s="180">
        <v>-2.1174687684398563E-2</v>
      </c>
    </row>
    <row r="19" spans="1:12" x14ac:dyDescent="0.4">
      <c r="A19" s="48" t="s">
        <v>144</v>
      </c>
      <c r="B19" s="47"/>
      <c r="C19" s="153"/>
      <c r="D19" s="175" t="e">
        <v>#DIV/0!</v>
      </c>
      <c r="E19" s="176">
        <v>0</v>
      </c>
      <c r="F19" s="153"/>
      <c r="G19" s="79"/>
      <c r="H19" s="64" t="e">
        <v>#DIV/0!</v>
      </c>
      <c r="I19" s="176">
        <v>0</v>
      </c>
      <c r="J19" s="175" t="e">
        <v>#DIV/0!</v>
      </c>
      <c r="K19" s="175" t="e">
        <v>#DIV/0!</v>
      </c>
      <c r="L19" s="174" t="e">
        <v>#DIV/0!</v>
      </c>
    </row>
    <row r="20" spans="1:12" x14ac:dyDescent="0.4">
      <c r="A20" s="49" t="s">
        <v>124</v>
      </c>
      <c r="B20" s="572"/>
      <c r="C20" s="153"/>
      <c r="D20" s="177" t="e">
        <v>#DIV/0!</v>
      </c>
      <c r="E20" s="162">
        <v>0</v>
      </c>
      <c r="F20" s="153"/>
      <c r="G20" s="79"/>
      <c r="H20" s="44" t="e">
        <v>#DIV/0!</v>
      </c>
      <c r="I20" s="162">
        <v>0</v>
      </c>
      <c r="J20" s="177" t="e">
        <v>#DIV/0!</v>
      </c>
      <c r="K20" s="177" t="e">
        <v>#DIV/0!</v>
      </c>
      <c r="L20" s="182" t="e">
        <v>#DIV/0!</v>
      </c>
    </row>
    <row r="21" spans="1:12" x14ac:dyDescent="0.4">
      <c r="A21" s="49" t="s">
        <v>113</v>
      </c>
      <c r="B21" s="47">
        <v>6332</v>
      </c>
      <c r="C21" s="153">
        <v>1044</v>
      </c>
      <c r="D21" s="177">
        <v>6.0651340996168583</v>
      </c>
      <c r="E21" s="162">
        <v>5288</v>
      </c>
      <c r="F21" s="153">
        <v>8720</v>
      </c>
      <c r="G21" s="79">
        <v>1450</v>
      </c>
      <c r="H21" s="44">
        <v>6.0137931034482754</v>
      </c>
      <c r="I21" s="162">
        <v>7270</v>
      </c>
      <c r="J21" s="177">
        <v>0.72614678899082574</v>
      </c>
      <c r="K21" s="177">
        <v>0.72</v>
      </c>
      <c r="L21" s="182">
        <v>6.1467889908257689E-3</v>
      </c>
    </row>
    <row r="22" spans="1:12" x14ac:dyDescent="0.4">
      <c r="A22" s="49" t="s">
        <v>143</v>
      </c>
      <c r="B22" s="47">
        <v>2232</v>
      </c>
      <c r="C22" s="153">
        <v>2100</v>
      </c>
      <c r="D22" s="177">
        <v>1.0628571428571429</v>
      </c>
      <c r="E22" s="162">
        <v>132</v>
      </c>
      <c r="F22" s="153">
        <v>2965</v>
      </c>
      <c r="G22" s="79">
        <v>2960</v>
      </c>
      <c r="H22" s="44">
        <v>1.0016891891891893</v>
      </c>
      <c r="I22" s="162">
        <v>5</v>
      </c>
      <c r="J22" s="177">
        <v>0.75278246205733557</v>
      </c>
      <c r="K22" s="177">
        <v>0.70945945945945943</v>
      </c>
      <c r="L22" s="182">
        <v>4.3323002597876137E-2</v>
      </c>
    </row>
    <row r="23" spans="1:12" x14ac:dyDescent="0.4">
      <c r="A23" s="49" t="s">
        <v>142</v>
      </c>
      <c r="B23" s="60">
        <v>1406</v>
      </c>
      <c r="C23" s="153">
        <v>1333</v>
      </c>
      <c r="D23" s="171">
        <v>1.0547636909227307</v>
      </c>
      <c r="E23" s="161">
        <v>73</v>
      </c>
      <c r="F23" s="153">
        <v>1495</v>
      </c>
      <c r="G23" s="79">
        <v>1500</v>
      </c>
      <c r="H23" s="58">
        <v>0.9966666666666667</v>
      </c>
      <c r="I23" s="161">
        <v>-5</v>
      </c>
      <c r="J23" s="171">
        <v>0.94046822742474911</v>
      </c>
      <c r="K23" s="171">
        <v>0.88866666666666672</v>
      </c>
      <c r="L23" s="170">
        <v>5.1801560758082399E-2</v>
      </c>
    </row>
    <row r="24" spans="1:12" x14ac:dyDescent="0.4">
      <c r="A24" s="61" t="s">
        <v>141</v>
      </c>
      <c r="B24" s="47"/>
      <c r="C24" s="153"/>
      <c r="D24" s="177" t="e">
        <v>#DIV/0!</v>
      </c>
      <c r="E24" s="162">
        <v>0</v>
      </c>
      <c r="F24" s="153"/>
      <c r="G24" s="79"/>
      <c r="H24" s="44" t="e">
        <v>#DIV/0!</v>
      </c>
      <c r="I24" s="162">
        <v>0</v>
      </c>
      <c r="J24" s="177" t="e">
        <v>#DIV/0!</v>
      </c>
      <c r="K24" s="177" t="e">
        <v>#DIV/0!</v>
      </c>
      <c r="L24" s="182" t="e">
        <v>#DIV/0!</v>
      </c>
    </row>
    <row r="25" spans="1:12" x14ac:dyDescent="0.4">
      <c r="A25" s="61" t="s">
        <v>140</v>
      </c>
      <c r="B25" s="105">
        <v>1013</v>
      </c>
      <c r="C25" s="153">
        <v>1119</v>
      </c>
      <c r="D25" s="177">
        <v>0.90527256478999107</v>
      </c>
      <c r="E25" s="162">
        <v>-106</v>
      </c>
      <c r="F25" s="153">
        <v>1495</v>
      </c>
      <c r="G25" s="79">
        <v>1480</v>
      </c>
      <c r="H25" s="44">
        <v>1.0101351351351351</v>
      </c>
      <c r="I25" s="162">
        <v>15</v>
      </c>
      <c r="J25" s="177">
        <v>0.67759197324414711</v>
      </c>
      <c r="K25" s="177">
        <v>0.75608108108108107</v>
      </c>
      <c r="L25" s="182">
        <v>-7.8489107836933969E-2</v>
      </c>
    </row>
    <row r="26" spans="1:12" s="33" customFormat="1" x14ac:dyDescent="0.4">
      <c r="A26" s="61" t="s">
        <v>225</v>
      </c>
      <c r="B26" s="105"/>
      <c r="C26" s="47"/>
      <c r="D26" s="44" t="e">
        <v>#DIV/0!</v>
      </c>
      <c r="E26" s="45">
        <v>0</v>
      </c>
      <c r="F26" s="47"/>
      <c r="G26" s="47"/>
      <c r="H26" s="44" t="e">
        <v>#DIV/0!</v>
      </c>
      <c r="I26" s="45">
        <v>0</v>
      </c>
      <c r="J26" s="44" t="e">
        <v>#DIV/0!</v>
      </c>
      <c r="K26" s="44" t="e">
        <v>#DIV/0!</v>
      </c>
      <c r="L26" s="43" t="e">
        <v>#DIV/0!</v>
      </c>
    </row>
    <row r="27" spans="1:12" x14ac:dyDescent="0.4">
      <c r="A27" s="49" t="s">
        <v>139</v>
      </c>
      <c r="B27" s="47"/>
      <c r="C27" s="153"/>
      <c r="D27" s="177" t="e">
        <v>#DIV/0!</v>
      </c>
      <c r="E27" s="162">
        <v>0</v>
      </c>
      <c r="F27" s="153"/>
      <c r="G27" s="79"/>
      <c r="H27" s="44" t="e">
        <v>#DIV/0!</v>
      </c>
      <c r="I27" s="162">
        <v>0</v>
      </c>
      <c r="J27" s="177" t="e">
        <v>#DIV/0!</v>
      </c>
      <c r="K27" s="177" t="e">
        <v>#DIV/0!</v>
      </c>
      <c r="L27" s="182" t="e">
        <v>#DIV/0!</v>
      </c>
    </row>
    <row r="28" spans="1:12" x14ac:dyDescent="0.4">
      <c r="A28" s="49" t="s">
        <v>138</v>
      </c>
      <c r="B28" s="79">
        <v>856</v>
      </c>
      <c r="C28" s="153">
        <v>771</v>
      </c>
      <c r="D28" s="177">
        <v>1.1102464332036317</v>
      </c>
      <c r="E28" s="162">
        <v>85</v>
      </c>
      <c r="F28" s="153">
        <v>1460</v>
      </c>
      <c r="G28" s="79">
        <v>1485</v>
      </c>
      <c r="H28" s="44">
        <v>0.98316498316498313</v>
      </c>
      <c r="I28" s="162">
        <v>-25</v>
      </c>
      <c r="J28" s="177">
        <v>0.58630136986301373</v>
      </c>
      <c r="K28" s="177">
        <v>0.5191919191919192</v>
      </c>
      <c r="L28" s="182">
        <v>6.7109450671094528E-2</v>
      </c>
    </row>
    <row r="29" spans="1:12" x14ac:dyDescent="0.4">
      <c r="A29" s="49" t="s">
        <v>213</v>
      </c>
      <c r="B29" s="90"/>
      <c r="C29" s="153"/>
      <c r="D29" s="177" t="e">
        <v>#DIV/0!</v>
      </c>
      <c r="E29" s="162">
        <v>0</v>
      </c>
      <c r="F29" s="153"/>
      <c r="G29" s="79"/>
      <c r="H29" s="44" t="e">
        <v>#DIV/0!</v>
      </c>
      <c r="I29" s="162">
        <v>0</v>
      </c>
      <c r="J29" s="177" t="e">
        <v>#DIV/0!</v>
      </c>
      <c r="K29" s="177" t="e">
        <v>#DIV/0!</v>
      </c>
      <c r="L29" s="182" t="e">
        <v>#DIV/0!</v>
      </c>
    </row>
    <row r="30" spans="1:12" x14ac:dyDescent="0.4">
      <c r="A30" s="49" t="s">
        <v>137</v>
      </c>
      <c r="B30" s="60"/>
      <c r="C30" s="153">
        <v>1435</v>
      </c>
      <c r="D30" s="171">
        <v>0</v>
      </c>
      <c r="E30" s="161">
        <v>-1435</v>
      </c>
      <c r="F30" s="153"/>
      <c r="G30" s="79">
        <v>1500</v>
      </c>
      <c r="H30" s="58">
        <v>0</v>
      </c>
      <c r="I30" s="161">
        <v>-1500</v>
      </c>
      <c r="J30" s="171" t="e">
        <v>#DIV/0!</v>
      </c>
      <c r="K30" s="171">
        <v>0.95666666666666667</v>
      </c>
      <c r="L30" s="170" t="e">
        <v>#DIV/0!</v>
      </c>
    </row>
    <row r="31" spans="1:12" x14ac:dyDescent="0.4">
      <c r="A31" s="61" t="s">
        <v>136</v>
      </c>
      <c r="B31" s="47"/>
      <c r="C31" s="153"/>
      <c r="D31" s="177" t="e">
        <v>#DIV/0!</v>
      </c>
      <c r="E31" s="162">
        <v>0</v>
      </c>
      <c r="F31" s="153"/>
      <c r="G31" s="79"/>
      <c r="H31" s="44" t="e">
        <v>#DIV/0!</v>
      </c>
      <c r="I31" s="162">
        <v>0</v>
      </c>
      <c r="J31" s="177" t="e">
        <v>#DIV/0!</v>
      </c>
      <c r="K31" s="177" t="e">
        <v>#DIV/0!</v>
      </c>
      <c r="L31" s="182" t="e">
        <v>#DIV/0!</v>
      </c>
    </row>
    <row r="32" spans="1:12" x14ac:dyDescent="0.4">
      <c r="A32" s="49" t="s">
        <v>135</v>
      </c>
      <c r="B32" s="47">
        <v>1277</v>
      </c>
      <c r="C32" s="153">
        <v>1032</v>
      </c>
      <c r="D32" s="177">
        <v>1.2374031007751938</v>
      </c>
      <c r="E32" s="162">
        <v>245</v>
      </c>
      <c r="F32" s="153">
        <v>1620</v>
      </c>
      <c r="G32" s="79">
        <v>1475</v>
      </c>
      <c r="H32" s="44">
        <v>1.0983050847457627</v>
      </c>
      <c r="I32" s="162">
        <v>145</v>
      </c>
      <c r="J32" s="177">
        <v>0.78827160493827164</v>
      </c>
      <c r="K32" s="177">
        <v>0.6996610169491525</v>
      </c>
      <c r="L32" s="182">
        <v>8.8610587989119138E-2</v>
      </c>
    </row>
    <row r="33" spans="1:12" x14ac:dyDescent="0.4">
      <c r="A33" s="61" t="s">
        <v>134</v>
      </c>
      <c r="B33" s="60"/>
      <c r="C33" s="153"/>
      <c r="D33" s="171" t="e">
        <v>#DIV/0!</v>
      </c>
      <c r="E33" s="161">
        <v>0</v>
      </c>
      <c r="F33" s="153"/>
      <c r="G33" s="79"/>
      <c r="H33" s="58" t="e">
        <v>#DIV/0!</v>
      </c>
      <c r="I33" s="161">
        <v>0</v>
      </c>
      <c r="J33" s="171" t="e">
        <v>#DIV/0!</v>
      </c>
      <c r="K33" s="171" t="e">
        <v>#DIV/0!</v>
      </c>
      <c r="L33" s="170" t="e">
        <v>#DIV/0!</v>
      </c>
    </row>
    <row r="34" spans="1:12" x14ac:dyDescent="0.4">
      <c r="A34" s="61" t="s">
        <v>133</v>
      </c>
      <c r="B34" s="60">
        <v>1457</v>
      </c>
      <c r="C34" s="173">
        <v>1399</v>
      </c>
      <c r="D34" s="171">
        <v>1.0414581844174411</v>
      </c>
      <c r="E34" s="161">
        <v>58</v>
      </c>
      <c r="F34" s="173">
        <v>1905</v>
      </c>
      <c r="G34" s="90">
        <v>1795</v>
      </c>
      <c r="H34" s="58">
        <v>1.0612813370473537</v>
      </c>
      <c r="I34" s="161">
        <v>110</v>
      </c>
      <c r="J34" s="171">
        <v>0.76482939632545932</v>
      </c>
      <c r="K34" s="171">
        <v>0.77938718662952644</v>
      </c>
      <c r="L34" s="170">
        <v>-1.455779030406712E-2</v>
      </c>
    </row>
    <row r="35" spans="1:12" x14ac:dyDescent="0.4">
      <c r="A35" s="49" t="s">
        <v>132</v>
      </c>
      <c r="B35" s="47"/>
      <c r="C35" s="151"/>
      <c r="D35" s="177" t="e">
        <v>#DIV/0!</v>
      </c>
      <c r="E35" s="162">
        <v>0</v>
      </c>
      <c r="F35" s="151"/>
      <c r="G35" s="151"/>
      <c r="H35" s="44" t="e">
        <v>#DIV/0!</v>
      </c>
      <c r="I35" s="162">
        <v>0</v>
      </c>
      <c r="J35" s="177" t="e">
        <v>#DIV/0!</v>
      </c>
      <c r="K35" s="177" t="e">
        <v>#DIV/0!</v>
      </c>
      <c r="L35" s="182" t="e">
        <v>#DIV/0!</v>
      </c>
    </row>
    <row r="36" spans="1:12" x14ac:dyDescent="0.4">
      <c r="A36" s="61" t="s">
        <v>88</v>
      </c>
      <c r="B36" s="60"/>
      <c r="C36" s="173"/>
      <c r="D36" s="171" t="e">
        <v>#DIV/0!</v>
      </c>
      <c r="E36" s="161">
        <v>0</v>
      </c>
      <c r="F36" s="173"/>
      <c r="G36" s="90"/>
      <c r="H36" s="58" t="e">
        <v>#DIV/0!</v>
      </c>
      <c r="I36" s="161">
        <v>0</v>
      </c>
      <c r="J36" s="171" t="e">
        <v>#DIV/0!</v>
      </c>
      <c r="K36" s="171" t="e">
        <v>#DIV/0!</v>
      </c>
      <c r="L36" s="170" t="e">
        <v>#DIV/0!</v>
      </c>
    </row>
    <row r="37" spans="1:12" x14ac:dyDescent="0.4">
      <c r="A37" s="42" t="s">
        <v>131</v>
      </c>
      <c r="B37" s="41">
        <v>4007</v>
      </c>
      <c r="C37" s="566"/>
      <c r="D37" s="171" t="e">
        <v>#DIV/0!</v>
      </c>
      <c r="E37" s="161">
        <v>4007</v>
      </c>
      <c r="F37" s="566">
        <v>5835</v>
      </c>
      <c r="G37" s="41"/>
      <c r="H37" s="58" t="e">
        <v>#DIV/0!</v>
      </c>
      <c r="I37" s="161">
        <v>5835</v>
      </c>
      <c r="J37" s="171">
        <v>0.68671808054841477</v>
      </c>
      <c r="K37" s="171" t="e">
        <v>#DIV/0!</v>
      </c>
      <c r="L37" s="170" t="e">
        <v>#DIV/0!</v>
      </c>
    </row>
    <row r="38" spans="1:12" x14ac:dyDescent="0.4">
      <c r="A38" s="160" t="s">
        <v>130</v>
      </c>
      <c r="B38" s="185">
        <v>520</v>
      </c>
      <c r="C38" s="185">
        <v>682</v>
      </c>
      <c r="D38" s="181">
        <v>0.76246334310850439</v>
      </c>
      <c r="E38" s="166">
        <v>-162</v>
      </c>
      <c r="F38" s="185">
        <v>890</v>
      </c>
      <c r="G38" s="185">
        <v>1170</v>
      </c>
      <c r="H38" s="181">
        <v>0.76068376068376065</v>
      </c>
      <c r="I38" s="166">
        <v>-280</v>
      </c>
      <c r="J38" s="181">
        <v>0.5842696629213483</v>
      </c>
      <c r="K38" s="181">
        <v>0.58290598290598294</v>
      </c>
      <c r="L38" s="180">
        <v>1.3636800153653539E-3</v>
      </c>
    </row>
    <row r="39" spans="1:12" x14ac:dyDescent="0.4">
      <c r="A39" s="48" t="s">
        <v>129</v>
      </c>
      <c r="B39" s="153">
        <v>346</v>
      </c>
      <c r="C39" s="153">
        <v>429</v>
      </c>
      <c r="D39" s="175">
        <v>0.80652680652680653</v>
      </c>
      <c r="E39" s="176">
        <v>-83</v>
      </c>
      <c r="F39" s="153">
        <v>500</v>
      </c>
      <c r="G39" s="153">
        <v>780</v>
      </c>
      <c r="H39" s="175">
        <v>0.64102564102564108</v>
      </c>
      <c r="I39" s="176">
        <v>-280</v>
      </c>
      <c r="J39" s="175">
        <v>0.69199999999999995</v>
      </c>
      <c r="K39" s="175">
        <v>0.55000000000000004</v>
      </c>
      <c r="L39" s="174">
        <v>0.1419999999999999</v>
      </c>
    </row>
    <row r="40" spans="1:12" x14ac:dyDescent="0.4">
      <c r="A40" s="49" t="s">
        <v>128</v>
      </c>
      <c r="B40" s="153">
        <v>174</v>
      </c>
      <c r="C40" s="153">
        <v>253</v>
      </c>
      <c r="D40" s="177">
        <v>0.68774703557312256</v>
      </c>
      <c r="E40" s="162">
        <v>-79</v>
      </c>
      <c r="F40" s="153">
        <v>390</v>
      </c>
      <c r="G40" s="153">
        <v>390</v>
      </c>
      <c r="H40" s="177">
        <v>1</v>
      </c>
      <c r="I40" s="162">
        <v>0</v>
      </c>
      <c r="J40" s="177">
        <v>0.44615384615384618</v>
      </c>
      <c r="K40" s="177">
        <v>0.64871794871794874</v>
      </c>
      <c r="L40" s="182">
        <v>-0.20256410256410257</v>
      </c>
    </row>
    <row r="41" spans="1:12" s="80" customFormat="1" x14ac:dyDescent="0.4">
      <c r="A41" s="136" t="s">
        <v>87</v>
      </c>
      <c r="B41" s="135">
        <v>87226</v>
      </c>
      <c r="C41" s="135">
        <v>88919</v>
      </c>
      <c r="D41" s="168">
        <v>0.98096019973234072</v>
      </c>
      <c r="E41" s="169">
        <v>-1693</v>
      </c>
      <c r="F41" s="135">
        <v>120997</v>
      </c>
      <c r="G41" s="135">
        <v>119019</v>
      </c>
      <c r="H41" s="168">
        <v>1.0166191952545391</v>
      </c>
      <c r="I41" s="169">
        <v>1978</v>
      </c>
      <c r="J41" s="168">
        <v>0.72089390646049079</v>
      </c>
      <c r="K41" s="168">
        <v>0.74709920264831664</v>
      </c>
      <c r="L41" s="184">
        <v>-2.6205296187825855E-2</v>
      </c>
    </row>
    <row r="42" spans="1:12" s="80" customFormat="1" x14ac:dyDescent="0.4">
      <c r="A42" s="160" t="s">
        <v>127</v>
      </c>
      <c r="B42" s="156">
        <v>86466</v>
      </c>
      <c r="C42" s="156">
        <v>88048</v>
      </c>
      <c r="D42" s="168">
        <v>0.98203252771215699</v>
      </c>
      <c r="E42" s="169">
        <v>-1582</v>
      </c>
      <c r="F42" s="156">
        <v>119498</v>
      </c>
      <c r="G42" s="156">
        <v>117551</v>
      </c>
      <c r="H42" s="168">
        <v>1.0165630237088583</v>
      </c>
      <c r="I42" s="169">
        <v>1947</v>
      </c>
      <c r="J42" s="168">
        <v>0.72357696363119051</v>
      </c>
      <c r="K42" s="168">
        <v>0.74901957448256506</v>
      </c>
      <c r="L42" s="184">
        <v>-2.5442610851374559E-2</v>
      </c>
    </row>
    <row r="43" spans="1:12" x14ac:dyDescent="0.4">
      <c r="A43" s="49" t="s">
        <v>86</v>
      </c>
      <c r="B43" s="130">
        <v>36556</v>
      </c>
      <c r="C43" s="130">
        <v>39152</v>
      </c>
      <c r="D43" s="225">
        <v>0.93369431957498983</v>
      </c>
      <c r="E43" s="161">
        <v>-2596</v>
      </c>
      <c r="F43" s="130">
        <v>46800</v>
      </c>
      <c r="G43" s="130">
        <v>46936</v>
      </c>
      <c r="H43" s="171">
        <v>0.9971024373615136</v>
      </c>
      <c r="I43" s="161">
        <v>-136</v>
      </c>
      <c r="J43" s="171">
        <v>0.78111111111111109</v>
      </c>
      <c r="K43" s="171">
        <v>0.8341571501619226</v>
      </c>
      <c r="L43" s="170">
        <v>-5.3046039050811511E-2</v>
      </c>
    </row>
    <row r="44" spans="1:12" x14ac:dyDescent="0.4">
      <c r="A44" s="49" t="s">
        <v>126</v>
      </c>
      <c r="B44" s="127">
        <v>1298</v>
      </c>
      <c r="C44" s="127">
        <v>1320</v>
      </c>
      <c r="D44" s="177">
        <v>0.98333333333333328</v>
      </c>
      <c r="E44" s="162">
        <v>-22</v>
      </c>
      <c r="F44" s="127">
        <v>2549</v>
      </c>
      <c r="G44" s="127">
        <v>2700</v>
      </c>
      <c r="H44" s="177">
        <v>0.94407407407407407</v>
      </c>
      <c r="I44" s="162">
        <v>-151</v>
      </c>
      <c r="J44" s="177">
        <v>0.50921930168693608</v>
      </c>
      <c r="K44" s="177">
        <v>0.48888888888888887</v>
      </c>
      <c r="L44" s="182">
        <v>2.0330412798047204E-2</v>
      </c>
    </row>
    <row r="45" spans="1:12" x14ac:dyDescent="0.4">
      <c r="A45" s="49" t="s">
        <v>125</v>
      </c>
      <c r="B45" s="127">
        <v>4557</v>
      </c>
      <c r="C45" s="127">
        <v>4237</v>
      </c>
      <c r="D45" s="177">
        <v>1.0755251357092281</v>
      </c>
      <c r="E45" s="162">
        <v>320</v>
      </c>
      <c r="F45" s="127">
        <v>5140</v>
      </c>
      <c r="G45" s="127">
        <v>5140</v>
      </c>
      <c r="H45" s="317">
        <v>1</v>
      </c>
      <c r="I45" s="162">
        <v>0</v>
      </c>
      <c r="J45" s="177">
        <v>0.88657587548638128</v>
      </c>
      <c r="K45" s="177">
        <v>0.82431906614785988</v>
      </c>
      <c r="L45" s="182">
        <v>6.2256809338521402E-2</v>
      </c>
    </row>
    <row r="46" spans="1:12" x14ac:dyDescent="0.4">
      <c r="A46" s="61" t="s">
        <v>124</v>
      </c>
      <c r="B46" s="127">
        <v>8425</v>
      </c>
      <c r="C46" s="127">
        <v>6406</v>
      </c>
      <c r="D46" s="316">
        <v>1.3151732750546363</v>
      </c>
      <c r="E46" s="187">
        <v>2019</v>
      </c>
      <c r="F46" s="127">
        <v>11120</v>
      </c>
      <c r="G46" s="127">
        <v>9282</v>
      </c>
      <c r="H46" s="317">
        <v>1.1980176686059039</v>
      </c>
      <c r="I46" s="162">
        <v>1838</v>
      </c>
      <c r="J46" s="177">
        <v>0.75764388489208634</v>
      </c>
      <c r="K46" s="177">
        <v>0.69015298427063132</v>
      </c>
      <c r="L46" s="182">
        <v>6.7490900621455019E-2</v>
      </c>
    </row>
    <row r="47" spans="1:12" x14ac:dyDescent="0.4">
      <c r="A47" s="61" t="s">
        <v>123</v>
      </c>
      <c r="B47" s="127">
        <v>4600</v>
      </c>
      <c r="C47" s="127">
        <v>5041</v>
      </c>
      <c r="D47" s="316">
        <v>0.91251735766712949</v>
      </c>
      <c r="E47" s="187">
        <v>-441</v>
      </c>
      <c r="F47" s="127">
        <v>7164</v>
      </c>
      <c r="G47" s="127">
        <v>7195</v>
      </c>
      <c r="H47" s="317">
        <v>0.99569145239749823</v>
      </c>
      <c r="I47" s="162">
        <v>-31</v>
      </c>
      <c r="J47" s="177">
        <v>0.64209938581797876</v>
      </c>
      <c r="K47" s="177">
        <v>0.70062543432939539</v>
      </c>
      <c r="L47" s="182">
        <v>-5.8526048511416628E-2</v>
      </c>
    </row>
    <row r="48" spans="1:12" x14ac:dyDescent="0.4">
      <c r="A48" s="49" t="s">
        <v>84</v>
      </c>
      <c r="B48" s="127">
        <v>12037</v>
      </c>
      <c r="C48" s="127">
        <v>11334</v>
      </c>
      <c r="D48" s="316">
        <v>1.0620257631904007</v>
      </c>
      <c r="E48" s="187">
        <v>703</v>
      </c>
      <c r="F48" s="127">
        <v>18705</v>
      </c>
      <c r="G48" s="127">
        <v>15695</v>
      </c>
      <c r="H48" s="317">
        <v>1.1917808219178083</v>
      </c>
      <c r="I48" s="162">
        <v>3010</v>
      </c>
      <c r="J48" s="177">
        <v>0.64351777599572302</v>
      </c>
      <c r="K48" s="177">
        <v>0.72214080917489643</v>
      </c>
      <c r="L48" s="182">
        <v>-7.8623033179173407E-2</v>
      </c>
    </row>
    <row r="49" spans="1:12" x14ac:dyDescent="0.4">
      <c r="A49" s="49" t="s">
        <v>85</v>
      </c>
      <c r="B49" s="127">
        <v>6888</v>
      </c>
      <c r="C49" s="127">
        <v>7972</v>
      </c>
      <c r="D49" s="316">
        <v>0.86402408429503263</v>
      </c>
      <c r="E49" s="161">
        <v>-1084</v>
      </c>
      <c r="F49" s="127">
        <v>9700</v>
      </c>
      <c r="G49" s="127">
        <v>9869</v>
      </c>
      <c r="H49" s="317">
        <v>0.9828756712939507</v>
      </c>
      <c r="I49" s="162">
        <v>-169</v>
      </c>
      <c r="J49" s="177">
        <v>0.71010309278350514</v>
      </c>
      <c r="K49" s="177">
        <v>0.80778194345931709</v>
      </c>
      <c r="L49" s="182">
        <v>-9.7678850675811946E-2</v>
      </c>
    </row>
    <row r="50" spans="1:12" x14ac:dyDescent="0.4">
      <c r="A50" s="49" t="s">
        <v>83</v>
      </c>
      <c r="B50" s="127">
        <v>1681</v>
      </c>
      <c r="C50" s="127">
        <v>1841</v>
      </c>
      <c r="D50" s="316">
        <v>0.91309071156979904</v>
      </c>
      <c r="E50" s="161">
        <v>-160</v>
      </c>
      <c r="F50" s="127">
        <v>2700</v>
      </c>
      <c r="G50" s="127">
        <v>2700</v>
      </c>
      <c r="H50" s="315">
        <v>1</v>
      </c>
      <c r="I50" s="162">
        <v>0</v>
      </c>
      <c r="J50" s="177">
        <v>0.62259259259259259</v>
      </c>
      <c r="K50" s="177">
        <v>0.68185185185185182</v>
      </c>
      <c r="L50" s="182">
        <v>-5.9259259259259234E-2</v>
      </c>
    </row>
    <row r="51" spans="1:12" x14ac:dyDescent="0.4">
      <c r="A51" s="49" t="s">
        <v>122</v>
      </c>
      <c r="B51" s="127">
        <v>1177</v>
      </c>
      <c r="C51" s="127">
        <v>835</v>
      </c>
      <c r="D51" s="316">
        <v>1.4095808383233532</v>
      </c>
      <c r="E51" s="161">
        <v>342</v>
      </c>
      <c r="F51" s="127">
        <v>1760</v>
      </c>
      <c r="G51" s="127">
        <v>1246</v>
      </c>
      <c r="H51" s="318">
        <v>1.4125200642054574</v>
      </c>
      <c r="I51" s="162">
        <v>514</v>
      </c>
      <c r="J51" s="177">
        <v>0.66874999999999996</v>
      </c>
      <c r="K51" s="177">
        <v>0.6701444622792937</v>
      </c>
      <c r="L51" s="182">
        <v>-1.39446227929374E-3</v>
      </c>
    </row>
    <row r="52" spans="1:12" x14ac:dyDescent="0.4">
      <c r="A52" s="49" t="s">
        <v>121</v>
      </c>
      <c r="B52" s="127">
        <v>1022</v>
      </c>
      <c r="C52" s="127">
        <v>986</v>
      </c>
      <c r="D52" s="316">
        <v>1.0365111561866125</v>
      </c>
      <c r="E52" s="161">
        <v>36</v>
      </c>
      <c r="F52" s="127">
        <v>1200</v>
      </c>
      <c r="G52" s="127">
        <v>1200</v>
      </c>
      <c r="H52" s="315">
        <v>1</v>
      </c>
      <c r="I52" s="162">
        <v>0</v>
      </c>
      <c r="J52" s="177">
        <v>0.85166666666666668</v>
      </c>
      <c r="K52" s="177">
        <v>0.82166666666666666</v>
      </c>
      <c r="L52" s="182">
        <v>0.03</v>
      </c>
    </row>
    <row r="53" spans="1:12" x14ac:dyDescent="0.4">
      <c r="A53" s="49" t="s">
        <v>82</v>
      </c>
      <c r="B53" s="127">
        <v>2304</v>
      </c>
      <c r="C53" s="127">
        <v>2574</v>
      </c>
      <c r="D53" s="316">
        <v>0.8951048951048951</v>
      </c>
      <c r="E53" s="161">
        <v>-270</v>
      </c>
      <c r="F53" s="127">
        <v>2700</v>
      </c>
      <c r="G53" s="127">
        <v>4568</v>
      </c>
      <c r="H53" s="317">
        <v>0.59106830122591947</v>
      </c>
      <c r="I53" s="162">
        <v>-1868</v>
      </c>
      <c r="J53" s="177">
        <v>0.85333333333333339</v>
      </c>
      <c r="K53" s="177">
        <v>0.56348511383537658</v>
      </c>
      <c r="L53" s="182">
        <v>0.2898482194979568</v>
      </c>
    </row>
    <row r="54" spans="1:12" x14ac:dyDescent="0.4">
      <c r="A54" s="61" t="s">
        <v>80</v>
      </c>
      <c r="B54" s="127">
        <v>627</v>
      </c>
      <c r="C54" s="127">
        <v>737</v>
      </c>
      <c r="D54" s="316">
        <v>0.85074626865671643</v>
      </c>
      <c r="E54" s="161">
        <v>-110</v>
      </c>
      <c r="F54" s="127">
        <v>1200</v>
      </c>
      <c r="G54" s="127">
        <v>1208</v>
      </c>
      <c r="H54" s="317">
        <v>0.99337748344370858</v>
      </c>
      <c r="I54" s="162">
        <v>-8</v>
      </c>
      <c r="J54" s="177">
        <v>0.52249999999999996</v>
      </c>
      <c r="K54" s="171">
        <v>0.61009933774834435</v>
      </c>
      <c r="L54" s="170">
        <v>-8.7599337748344386E-2</v>
      </c>
    </row>
    <row r="55" spans="1:12" x14ac:dyDescent="0.4">
      <c r="A55" s="49" t="s">
        <v>81</v>
      </c>
      <c r="B55" s="127">
        <v>2069</v>
      </c>
      <c r="C55" s="127">
        <v>1467</v>
      </c>
      <c r="D55" s="316">
        <v>1.4103612815269257</v>
      </c>
      <c r="E55" s="162">
        <v>602</v>
      </c>
      <c r="F55" s="127">
        <v>2700</v>
      </c>
      <c r="G55" s="127">
        <v>2700</v>
      </c>
      <c r="H55" s="315">
        <v>1</v>
      </c>
      <c r="I55" s="162">
        <v>0</v>
      </c>
      <c r="J55" s="177">
        <v>0.76629629629629625</v>
      </c>
      <c r="K55" s="177">
        <v>0.54333333333333333</v>
      </c>
      <c r="L55" s="182">
        <v>0.22296296296296292</v>
      </c>
    </row>
    <row r="56" spans="1:12" x14ac:dyDescent="0.4">
      <c r="A56" s="49" t="s">
        <v>236</v>
      </c>
      <c r="B56" s="127">
        <v>0</v>
      </c>
      <c r="C56" s="127">
        <v>0</v>
      </c>
      <c r="D56" s="316" t="e">
        <v>#DIV/0!</v>
      </c>
      <c r="E56" s="162">
        <v>0</v>
      </c>
      <c r="F56" s="127">
        <v>0</v>
      </c>
      <c r="G56" s="127">
        <v>0</v>
      </c>
      <c r="H56" s="315" t="e">
        <v>#DIV/0!</v>
      </c>
      <c r="I56" s="162">
        <v>0</v>
      </c>
      <c r="J56" s="177" t="e">
        <v>#DIV/0!</v>
      </c>
      <c r="K56" s="177" t="e">
        <v>#DIV/0!</v>
      </c>
      <c r="L56" s="182" t="e">
        <v>#DIV/0!</v>
      </c>
    </row>
    <row r="57" spans="1:12" x14ac:dyDescent="0.4">
      <c r="A57" s="49" t="s">
        <v>77</v>
      </c>
      <c r="B57" s="127">
        <v>1953</v>
      </c>
      <c r="C57" s="127">
        <v>2100</v>
      </c>
      <c r="D57" s="316">
        <v>0.93</v>
      </c>
      <c r="E57" s="162">
        <v>-147</v>
      </c>
      <c r="F57" s="127">
        <v>3660</v>
      </c>
      <c r="G57" s="127">
        <v>3516</v>
      </c>
      <c r="H57" s="315">
        <v>1.0409556313993173</v>
      </c>
      <c r="I57" s="162">
        <v>144</v>
      </c>
      <c r="J57" s="177">
        <v>0.53360655737704921</v>
      </c>
      <c r="K57" s="177">
        <v>0.59726962457337884</v>
      </c>
      <c r="L57" s="182">
        <v>-6.3663067196329637E-2</v>
      </c>
    </row>
    <row r="58" spans="1:12" x14ac:dyDescent="0.4">
      <c r="A58" s="49" t="s">
        <v>79</v>
      </c>
      <c r="B58" s="127">
        <v>557</v>
      </c>
      <c r="C58" s="127">
        <v>406</v>
      </c>
      <c r="D58" s="175">
        <v>1.3719211822660098</v>
      </c>
      <c r="E58" s="162">
        <v>151</v>
      </c>
      <c r="F58" s="127">
        <v>1200</v>
      </c>
      <c r="G58" s="127">
        <v>1075</v>
      </c>
      <c r="H58" s="177">
        <v>1.1162790697674418</v>
      </c>
      <c r="I58" s="162">
        <v>125</v>
      </c>
      <c r="J58" s="177">
        <v>0.46416666666666667</v>
      </c>
      <c r="K58" s="177">
        <v>0.37767441860465117</v>
      </c>
      <c r="L58" s="182">
        <v>8.6492248062015498E-2</v>
      </c>
    </row>
    <row r="59" spans="1:12" x14ac:dyDescent="0.4">
      <c r="A59" s="49" t="s">
        <v>78</v>
      </c>
      <c r="B59" s="127">
        <v>715</v>
      </c>
      <c r="C59" s="127">
        <v>767</v>
      </c>
      <c r="D59" s="175">
        <v>0.93220338983050843</v>
      </c>
      <c r="E59" s="162">
        <v>-52</v>
      </c>
      <c r="F59" s="127">
        <v>1200</v>
      </c>
      <c r="G59" s="127">
        <v>1191</v>
      </c>
      <c r="H59" s="177">
        <v>1.0075566750629723</v>
      </c>
      <c r="I59" s="162">
        <v>9</v>
      </c>
      <c r="J59" s="177">
        <v>0.59583333333333333</v>
      </c>
      <c r="K59" s="177">
        <v>0.64399664147774982</v>
      </c>
      <c r="L59" s="182">
        <v>-4.8163308144416495E-2</v>
      </c>
    </row>
    <row r="60" spans="1:12" x14ac:dyDescent="0.4">
      <c r="A60" s="55" t="s">
        <v>120</v>
      </c>
      <c r="B60" s="149">
        <v>0</v>
      </c>
      <c r="C60" s="127">
        <v>873</v>
      </c>
      <c r="D60" s="179">
        <v>0</v>
      </c>
      <c r="E60" s="161">
        <v>-873</v>
      </c>
      <c r="F60" s="149">
        <v>0</v>
      </c>
      <c r="G60" s="127">
        <v>1330</v>
      </c>
      <c r="H60" s="171">
        <v>0</v>
      </c>
      <c r="I60" s="161">
        <v>-1330</v>
      </c>
      <c r="J60" s="171" t="e">
        <v>#DIV/0!</v>
      </c>
      <c r="K60" s="171">
        <v>0.65639097744360897</v>
      </c>
      <c r="L60" s="170" t="e">
        <v>#DIV/0!</v>
      </c>
    </row>
    <row r="61" spans="1:12" x14ac:dyDescent="0.4">
      <c r="A61" s="42" t="s">
        <v>119</v>
      </c>
      <c r="B61" s="154">
        <v>0</v>
      </c>
      <c r="C61" s="127">
        <v>0</v>
      </c>
      <c r="D61" s="194" t="e">
        <v>#DIV/0!</v>
      </c>
      <c r="E61" s="137">
        <v>0</v>
      </c>
      <c r="F61" s="154">
        <v>0</v>
      </c>
      <c r="G61" s="127">
        <v>0</v>
      </c>
      <c r="H61" s="194" t="e">
        <v>#DIV/0!</v>
      </c>
      <c r="I61" s="137">
        <v>0</v>
      </c>
      <c r="J61" s="194" t="e">
        <v>#DIV/0!</v>
      </c>
      <c r="K61" s="194" t="e">
        <v>#DIV/0!</v>
      </c>
      <c r="L61" s="193" t="e">
        <v>#DIV/0!</v>
      </c>
    </row>
    <row r="62" spans="1:12" x14ac:dyDescent="0.4">
      <c r="A62" s="160" t="s">
        <v>118</v>
      </c>
      <c r="B62" s="146">
        <v>760</v>
      </c>
      <c r="C62" s="146">
        <v>871</v>
      </c>
      <c r="D62" s="181">
        <v>0.87256027554535021</v>
      </c>
      <c r="E62" s="166">
        <v>-111</v>
      </c>
      <c r="F62" s="146">
        <v>1499</v>
      </c>
      <c r="G62" s="146">
        <v>1468</v>
      </c>
      <c r="H62" s="181">
        <v>1.021117166212534</v>
      </c>
      <c r="I62" s="166">
        <v>31</v>
      </c>
      <c r="J62" s="181">
        <v>0.50700466977985326</v>
      </c>
      <c r="K62" s="181">
        <v>0.59332425068119887</v>
      </c>
      <c r="L62" s="180">
        <v>-8.6319580901345616E-2</v>
      </c>
    </row>
    <row r="63" spans="1:12" x14ac:dyDescent="0.4">
      <c r="A63" s="55" t="s">
        <v>76</v>
      </c>
      <c r="B63" s="90">
        <v>212</v>
      </c>
      <c r="C63" s="90">
        <v>238</v>
      </c>
      <c r="D63" s="179">
        <v>0.89075630252100846</v>
      </c>
      <c r="E63" s="178">
        <v>-26</v>
      </c>
      <c r="F63" s="90">
        <v>300</v>
      </c>
      <c r="G63" s="90">
        <v>308</v>
      </c>
      <c r="H63" s="179">
        <v>0.97402597402597402</v>
      </c>
      <c r="I63" s="178">
        <v>-8</v>
      </c>
      <c r="J63" s="179">
        <v>0.70666666666666667</v>
      </c>
      <c r="K63" s="179">
        <v>0.77272727272727271</v>
      </c>
      <c r="L63" s="233">
        <v>-6.6060606060606042E-2</v>
      </c>
    </row>
    <row r="64" spans="1:12" x14ac:dyDescent="0.4">
      <c r="A64" s="49" t="s">
        <v>117</v>
      </c>
      <c r="B64" s="47">
        <v>143</v>
      </c>
      <c r="C64" s="47">
        <v>170</v>
      </c>
      <c r="D64" s="177">
        <v>0.8411764705882353</v>
      </c>
      <c r="E64" s="162">
        <v>-27</v>
      </c>
      <c r="F64" s="47">
        <v>300</v>
      </c>
      <c r="G64" s="47">
        <v>292</v>
      </c>
      <c r="H64" s="177">
        <v>1.0273972602739727</v>
      </c>
      <c r="I64" s="162">
        <v>8</v>
      </c>
      <c r="J64" s="177">
        <v>0.47666666666666668</v>
      </c>
      <c r="K64" s="177">
        <v>0.5821917808219178</v>
      </c>
      <c r="L64" s="182">
        <v>-0.10552511415525112</v>
      </c>
    </row>
    <row r="65" spans="1:12" x14ac:dyDescent="0.4">
      <c r="A65" s="48" t="s">
        <v>116</v>
      </c>
      <c r="B65" s="90">
        <v>107</v>
      </c>
      <c r="C65" s="90">
        <v>126</v>
      </c>
      <c r="D65" s="177">
        <v>0.84920634920634919</v>
      </c>
      <c r="E65" s="162">
        <v>-19</v>
      </c>
      <c r="F65" s="47">
        <v>300</v>
      </c>
      <c r="G65" s="47">
        <v>275</v>
      </c>
      <c r="H65" s="177">
        <v>1.0909090909090908</v>
      </c>
      <c r="I65" s="162">
        <v>25</v>
      </c>
      <c r="J65" s="177">
        <v>0.35666666666666669</v>
      </c>
      <c r="K65" s="177">
        <v>0.45818181818181819</v>
      </c>
      <c r="L65" s="182">
        <v>-0.1015151515151515</v>
      </c>
    </row>
    <row r="66" spans="1:12" x14ac:dyDescent="0.4">
      <c r="A66" s="42" t="s">
        <v>115</v>
      </c>
      <c r="B66" s="41">
        <v>298</v>
      </c>
      <c r="C66" s="41">
        <v>337</v>
      </c>
      <c r="D66" s="194">
        <v>0.88427299703264095</v>
      </c>
      <c r="E66" s="137">
        <v>-39</v>
      </c>
      <c r="F66" s="41">
        <v>599</v>
      </c>
      <c r="G66" s="41">
        <v>593</v>
      </c>
      <c r="H66" s="194">
        <v>1.0101180438448567</v>
      </c>
      <c r="I66" s="137">
        <v>6</v>
      </c>
      <c r="J66" s="194">
        <v>0.4974958263772955</v>
      </c>
      <c r="K66" s="194">
        <v>0.56829679595278249</v>
      </c>
      <c r="L66" s="193">
        <v>-7.0800969575486983E-2</v>
      </c>
    </row>
    <row r="67" spans="1:12" x14ac:dyDescent="0.4">
      <c r="A67" s="136" t="s">
        <v>98</v>
      </c>
      <c r="B67" s="453"/>
      <c r="C67" s="453"/>
      <c r="D67" s="308"/>
      <c r="E67" s="309"/>
      <c r="F67" s="453"/>
      <c r="G67" s="453"/>
      <c r="H67" s="308"/>
      <c r="I67" s="309"/>
      <c r="J67" s="308"/>
      <c r="K67" s="308"/>
      <c r="L67" s="307"/>
    </row>
    <row r="68" spans="1:12" x14ac:dyDescent="0.4">
      <c r="A68" s="214" t="s">
        <v>114</v>
      </c>
      <c r="B68" s="445"/>
      <c r="C68" s="444"/>
      <c r="D68" s="285"/>
      <c r="E68" s="284"/>
      <c r="F68" s="445"/>
      <c r="G68" s="444"/>
      <c r="H68" s="285"/>
      <c r="I68" s="284"/>
      <c r="J68" s="283"/>
      <c r="K68" s="283"/>
      <c r="L68" s="282"/>
    </row>
    <row r="69" spans="1:12" x14ac:dyDescent="0.4">
      <c r="A69" s="55" t="s">
        <v>159</v>
      </c>
      <c r="B69" s="452"/>
      <c r="C69" s="451"/>
      <c r="D69" s="304"/>
      <c r="E69" s="303"/>
      <c r="F69" s="452"/>
      <c r="G69" s="451"/>
      <c r="H69" s="304"/>
      <c r="I69" s="303"/>
      <c r="J69" s="302"/>
      <c r="K69" s="302"/>
      <c r="L69" s="301"/>
    </row>
    <row r="70" spans="1:12" x14ac:dyDescent="0.4">
      <c r="A70" s="61" t="s">
        <v>97</v>
      </c>
      <c r="B70" s="450"/>
      <c r="C70" s="449"/>
      <c r="D70" s="298"/>
      <c r="E70" s="297"/>
      <c r="F70" s="450"/>
      <c r="G70" s="449"/>
      <c r="H70" s="298"/>
      <c r="I70" s="297"/>
      <c r="J70" s="296"/>
      <c r="K70" s="296"/>
      <c r="L70" s="295"/>
    </row>
    <row r="71" spans="1:12" x14ac:dyDescent="0.4">
      <c r="A71" s="61" t="s">
        <v>112</v>
      </c>
      <c r="B71" s="450"/>
      <c r="C71" s="449"/>
      <c r="D71" s="298"/>
      <c r="E71" s="297"/>
      <c r="F71" s="450"/>
      <c r="G71" s="449"/>
      <c r="H71" s="298"/>
      <c r="I71" s="297"/>
      <c r="J71" s="296"/>
      <c r="K71" s="296"/>
      <c r="L71" s="295"/>
    </row>
    <row r="72" spans="1:12" x14ac:dyDescent="0.4">
      <c r="A72" s="42" t="s">
        <v>96</v>
      </c>
      <c r="B72" s="448"/>
      <c r="C72" s="447"/>
      <c r="D72" s="298"/>
      <c r="E72" s="297"/>
      <c r="F72" s="448"/>
      <c r="G72" s="447"/>
      <c r="H72" s="298"/>
      <c r="I72" s="297">
        <v>0</v>
      </c>
      <c r="J72" s="296"/>
      <c r="K72" s="296"/>
      <c r="L72" s="295"/>
    </row>
    <row r="73" spans="1:12" x14ac:dyDescent="0.4">
      <c r="A73" s="136" t="s">
        <v>111</v>
      </c>
      <c r="B73" s="445"/>
      <c r="C73" s="444"/>
      <c r="D73" s="285"/>
      <c r="E73" s="284"/>
      <c r="F73" s="445"/>
      <c r="G73" s="444"/>
      <c r="H73" s="285"/>
      <c r="I73" s="284"/>
      <c r="J73" s="283"/>
      <c r="K73" s="283"/>
      <c r="L73" s="282"/>
    </row>
    <row r="74" spans="1:12" x14ac:dyDescent="0.4">
      <c r="A74" s="214" t="s">
        <v>110</v>
      </c>
      <c r="B74" s="446"/>
      <c r="C74" s="444"/>
      <c r="D74" s="285"/>
      <c r="E74" s="284"/>
      <c r="F74" s="445"/>
      <c r="G74" s="444"/>
      <c r="H74" s="285"/>
      <c r="I74" s="284"/>
      <c r="J74" s="283"/>
      <c r="K74" s="283"/>
      <c r="L74" s="282"/>
    </row>
    <row r="75" spans="1:12" x14ac:dyDescent="0.4">
      <c r="A75" s="33" t="s">
        <v>109</v>
      </c>
      <c r="C75" s="36"/>
      <c r="E75" s="88"/>
      <c r="G75" s="36"/>
      <c r="I75" s="88"/>
      <c r="K75" s="36"/>
    </row>
    <row r="76" spans="1:12" x14ac:dyDescent="0.4">
      <c r="A76" s="35" t="s">
        <v>108</v>
      </c>
      <c r="C76" s="36"/>
      <c r="E76" s="88"/>
      <c r="G76" s="36"/>
      <c r="I76" s="88"/>
      <c r="K76" s="36"/>
    </row>
    <row r="77" spans="1:12" s="33" customFormat="1" x14ac:dyDescent="0.4">
      <c r="A77" s="33" t="s">
        <v>107</v>
      </c>
      <c r="B77" s="34"/>
      <c r="C77" s="34"/>
      <c r="F77" s="34"/>
      <c r="G77" s="34"/>
      <c r="J77" s="34"/>
      <c r="K77" s="34"/>
    </row>
    <row r="78" spans="1:12" x14ac:dyDescent="0.4">
      <c r="A78" s="33" t="s">
        <v>95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zoomScaleNormal="100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10月(下旬)</v>
      </c>
      <c r="F1" s="779" t="s">
        <v>70</v>
      </c>
      <c r="G1" s="780"/>
      <c r="H1" s="780"/>
      <c r="I1" s="781"/>
      <c r="J1" s="780"/>
      <c r="K1" s="780"/>
      <c r="L1" s="781"/>
    </row>
    <row r="2" spans="1:12" s="33" customFormat="1" x14ac:dyDescent="0.4">
      <c r="A2" s="701"/>
      <c r="B2" s="774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s="33" customFormat="1" x14ac:dyDescent="0.4">
      <c r="A3" s="685"/>
      <c r="B3" s="697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s="33" customFormat="1" x14ac:dyDescent="0.4">
      <c r="A4" s="685"/>
      <c r="B4" s="686" t="s">
        <v>244</v>
      </c>
      <c r="C4" s="687" t="s">
        <v>243</v>
      </c>
      <c r="D4" s="685" t="s">
        <v>93</v>
      </c>
      <c r="E4" s="685"/>
      <c r="F4" s="699" t="s">
        <v>244</v>
      </c>
      <c r="G4" s="699" t="s">
        <v>243</v>
      </c>
      <c r="H4" s="685" t="s">
        <v>93</v>
      </c>
      <c r="I4" s="685"/>
      <c r="J4" s="699" t="s">
        <v>244</v>
      </c>
      <c r="K4" s="699" t="s">
        <v>243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204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135">
        <v>165091</v>
      </c>
      <c r="C6" s="135">
        <v>161641</v>
      </c>
      <c r="D6" s="132">
        <v>1.021343594756281</v>
      </c>
      <c r="E6" s="172">
        <v>3450</v>
      </c>
      <c r="F6" s="135">
        <v>229024</v>
      </c>
      <c r="G6" s="135">
        <v>228268</v>
      </c>
      <c r="H6" s="132">
        <v>1.0033118965426604</v>
      </c>
      <c r="I6" s="172">
        <v>756</v>
      </c>
      <c r="J6" s="132">
        <v>0.72084585021657122</v>
      </c>
      <c r="K6" s="132">
        <v>0.70811940350815705</v>
      </c>
      <c r="L6" s="167">
        <v>1.2726446708414163E-2</v>
      </c>
    </row>
    <row r="7" spans="1:12" s="35" customFormat="1" x14ac:dyDescent="0.4">
      <c r="A7" s="136" t="s">
        <v>90</v>
      </c>
      <c r="B7" s="203">
        <v>74331</v>
      </c>
      <c r="C7" s="135">
        <v>72667</v>
      </c>
      <c r="D7" s="132">
        <v>1.022898977527626</v>
      </c>
      <c r="E7" s="172">
        <v>1664</v>
      </c>
      <c r="F7" s="135">
        <v>98255</v>
      </c>
      <c r="G7" s="135">
        <v>101161</v>
      </c>
      <c r="H7" s="132">
        <v>0.97127351449669341</v>
      </c>
      <c r="I7" s="202">
        <v>-2906</v>
      </c>
      <c r="J7" s="132">
        <v>0.75651111902702151</v>
      </c>
      <c r="K7" s="132">
        <v>0.71833018653433633</v>
      </c>
      <c r="L7" s="167">
        <v>3.8180932492685171E-2</v>
      </c>
    </row>
    <row r="8" spans="1:12" x14ac:dyDescent="0.4">
      <c r="A8" s="160" t="s">
        <v>150</v>
      </c>
      <c r="B8" s="192">
        <v>54171</v>
      </c>
      <c r="C8" s="185">
        <v>61616</v>
      </c>
      <c r="D8" s="181">
        <v>0.87917099454687098</v>
      </c>
      <c r="E8" s="191">
        <v>-7445</v>
      </c>
      <c r="F8" s="185">
        <v>69312</v>
      </c>
      <c r="G8" s="185">
        <v>84854</v>
      </c>
      <c r="H8" s="181">
        <v>0.8168383340797134</v>
      </c>
      <c r="I8" s="191">
        <v>-15542</v>
      </c>
      <c r="J8" s="181">
        <v>0.78155297783933519</v>
      </c>
      <c r="K8" s="181">
        <v>0.72614137223937592</v>
      </c>
      <c r="L8" s="180">
        <v>5.5411605599959279E-2</v>
      </c>
    </row>
    <row r="9" spans="1:12" x14ac:dyDescent="0.4">
      <c r="A9" s="48" t="s">
        <v>86</v>
      </c>
      <c r="B9" s="199">
        <v>43216</v>
      </c>
      <c r="C9" s="199">
        <v>40953</v>
      </c>
      <c r="D9" s="175">
        <v>1.0552584670231728</v>
      </c>
      <c r="E9" s="188">
        <v>2263</v>
      </c>
      <c r="F9" s="152">
        <v>55308</v>
      </c>
      <c r="G9" s="152">
        <v>54630</v>
      </c>
      <c r="H9" s="175">
        <v>1.0124107633168589</v>
      </c>
      <c r="I9" s="188">
        <v>678</v>
      </c>
      <c r="J9" s="175">
        <v>0.78136978375641863</v>
      </c>
      <c r="K9" s="175">
        <v>0.74964305326743552</v>
      </c>
      <c r="L9" s="174">
        <v>3.1726730488983113E-2</v>
      </c>
    </row>
    <row r="10" spans="1:12" x14ac:dyDescent="0.4">
      <c r="A10" s="49" t="s">
        <v>89</v>
      </c>
      <c r="B10" s="199">
        <v>4610</v>
      </c>
      <c r="C10" s="199">
        <v>3884</v>
      </c>
      <c r="D10" s="177">
        <v>1.1869207003089599</v>
      </c>
      <c r="E10" s="187">
        <v>726</v>
      </c>
      <c r="F10" s="152">
        <v>5500</v>
      </c>
      <c r="G10" s="152">
        <v>5141</v>
      </c>
      <c r="H10" s="177">
        <v>1.0698307722233029</v>
      </c>
      <c r="I10" s="187">
        <v>359</v>
      </c>
      <c r="J10" s="177">
        <v>0.83818181818181814</v>
      </c>
      <c r="K10" s="177">
        <v>0.75549503987551059</v>
      </c>
      <c r="L10" s="182">
        <v>8.2686778306307551E-2</v>
      </c>
    </row>
    <row r="11" spans="1:12" x14ac:dyDescent="0.4">
      <c r="A11" s="49" t="s">
        <v>124</v>
      </c>
      <c r="B11" s="199">
        <v>5558</v>
      </c>
      <c r="C11" s="199">
        <v>6572</v>
      </c>
      <c r="D11" s="177">
        <v>0.8457090687766281</v>
      </c>
      <c r="E11" s="187">
        <v>-1014</v>
      </c>
      <c r="F11" s="152">
        <v>6909</v>
      </c>
      <c r="G11" s="152">
        <v>9844</v>
      </c>
      <c r="H11" s="177">
        <v>0.70184884193417307</v>
      </c>
      <c r="I11" s="187">
        <v>-2935</v>
      </c>
      <c r="J11" s="177">
        <v>0.80445795339412363</v>
      </c>
      <c r="K11" s="177">
        <v>0.66761479073547336</v>
      </c>
      <c r="L11" s="182">
        <v>0.13684316265865026</v>
      </c>
    </row>
    <row r="12" spans="1:12" x14ac:dyDescent="0.4">
      <c r="A12" s="49" t="s">
        <v>84</v>
      </c>
      <c r="B12" s="199">
        <v>0</v>
      </c>
      <c r="C12" s="199">
        <v>4254</v>
      </c>
      <c r="D12" s="177">
        <v>0</v>
      </c>
      <c r="E12" s="187">
        <v>-4254</v>
      </c>
      <c r="F12" s="152">
        <v>0</v>
      </c>
      <c r="G12" s="152">
        <v>5695</v>
      </c>
      <c r="H12" s="177">
        <v>0</v>
      </c>
      <c r="I12" s="187">
        <v>-5695</v>
      </c>
      <c r="J12" s="177" t="e">
        <v>#DIV/0!</v>
      </c>
      <c r="K12" s="177">
        <v>0.74697102721685693</v>
      </c>
      <c r="L12" s="182" t="e">
        <v>#DIV/0!</v>
      </c>
    </row>
    <row r="13" spans="1:12" x14ac:dyDescent="0.4">
      <c r="A13" s="49" t="s">
        <v>85</v>
      </c>
      <c r="B13" s="199">
        <v>0</v>
      </c>
      <c r="C13" s="199">
        <v>5201</v>
      </c>
      <c r="D13" s="177">
        <v>0</v>
      </c>
      <c r="E13" s="187">
        <v>-5201</v>
      </c>
      <c r="F13" s="152">
        <v>0</v>
      </c>
      <c r="G13" s="152">
        <v>8105</v>
      </c>
      <c r="H13" s="177">
        <v>0</v>
      </c>
      <c r="I13" s="187">
        <v>-8105</v>
      </c>
      <c r="J13" s="177" t="e">
        <v>#DIV/0!</v>
      </c>
      <c r="K13" s="177">
        <v>0.64170265268352866</v>
      </c>
      <c r="L13" s="182" t="e">
        <v>#DIV/0!</v>
      </c>
    </row>
    <row r="14" spans="1:12" x14ac:dyDescent="0.4">
      <c r="A14" s="55" t="s">
        <v>149</v>
      </c>
      <c r="B14" s="190">
        <v>787</v>
      </c>
      <c r="C14" s="199">
        <v>752</v>
      </c>
      <c r="D14" s="171">
        <v>1.0465425531914894</v>
      </c>
      <c r="E14" s="197">
        <v>35</v>
      </c>
      <c r="F14" s="186">
        <v>1595</v>
      </c>
      <c r="G14" s="186">
        <v>1439</v>
      </c>
      <c r="H14" s="171">
        <v>1.108408617095205</v>
      </c>
      <c r="I14" s="197">
        <v>156</v>
      </c>
      <c r="J14" s="171">
        <v>0.4934169278996865</v>
      </c>
      <c r="K14" s="171">
        <v>0.52258512856150108</v>
      </c>
      <c r="L14" s="170">
        <v>-2.9168200661814581E-2</v>
      </c>
    </row>
    <row r="15" spans="1:12" x14ac:dyDescent="0.4">
      <c r="A15" s="49" t="s">
        <v>148</v>
      </c>
      <c r="B15" s="189">
        <v>0</v>
      </c>
      <c r="C15" s="199">
        <v>0</v>
      </c>
      <c r="D15" s="44" t="e">
        <v>#DIV/0!</v>
      </c>
      <c r="E15" s="68">
        <v>0</v>
      </c>
      <c r="F15" s="127">
        <v>0</v>
      </c>
      <c r="G15" s="127">
        <v>0</v>
      </c>
      <c r="H15" s="177" t="e">
        <v>#DIV/0!</v>
      </c>
      <c r="I15" s="187">
        <v>0</v>
      </c>
      <c r="J15" s="177" t="e">
        <v>#DIV/0!</v>
      </c>
      <c r="K15" s="177" t="e">
        <v>#DIV/0!</v>
      </c>
      <c r="L15" s="182" t="e">
        <v>#DIV/0!</v>
      </c>
    </row>
    <row r="16" spans="1:12" s="33" customFormat="1" x14ac:dyDescent="0.4">
      <c r="A16" s="61" t="s">
        <v>147</v>
      </c>
      <c r="B16" s="199">
        <v>0</v>
      </c>
      <c r="C16" s="199">
        <v>0</v>
      </c>
      <c r="D16" s="177" t="e">
        <v>#DIV/0!</v>
      </c>
      <c r="E16" s="187">
        <v>0</v>
      </c>
      <c r="F16" s="152">
        <v>0</v>
      </c>
      <c r="G16" s="152">
        <v>0</v>
      </c>
      <c r="H16" s="44" t="e">
        <v>#DIV/0!</v>
      </c>
      <c r="I16" s="68">
        <v>0</v>
      </c>
      <c r="J16" s="44" t="e">
        <v>#DIV/0!</v>
      </c>
      <c r="K16" s="44" t="e">
        <v>#DIV/0!</v>
      </c>
      <c r="L16" s="43" t="e">
        <v>#DIV/0!</v>
      </c>
    </row>
    <row r="17" spans="1:12" x14ac:dyDescent="0.4">
      <c r="A17" s="61" t="s">
        <v>146</v>
      </c>
      <c r="B17" s="149">
        <v>0</v>
      </c>
      <c r="C17" s="199">
        <v>0</v>
      </c>
      <c r="D17" s="171" t="e">
        <v>#DIV/0!</v>
      </c>
      <c r="E17" s="161">
        <v>0</v>
      </c>
      <c r="F17" s="149">
        <v>0</v>
      </c>
      <c r="G17" s="149">
        <v>0</v>
      </c>
      <c r="H17" s="58" t="e">
        <v>#DIV/0!</v>
      </c>
      <c r="I17" s="75">
        <v>0</v>
      </c>
      <c r="J17" s="171" t="e">
        <v>#DIV/0!</v>
      </c>
      <c r="K17" s="179"/>
      <c r="L17" s="233"/>
    </row>
    <row r="18" spans="1:12" x14ac:dyDescent="0.4">
      <c r="A18" s="160" t="s">
        <v>145</v>
      </c>
      <c r="B18" s="192">
        <v>19519</v>
      </c>
      <c r="C18" s="192">
        <v>10567</v>
      </c>
      <c r="D18" s="181">
        <v>1.847165704551907</v>
      </c>
      <c r="E18" s="191">
        <v>8952</v>
      </c>
      <c r="F18" s="185">
        <v>27975</v>
      </c>
      <c r="G18" s="185">
        <v>15260</v>
      </c>
      <c r="H18" s="181">
        <v>1.833224115334207</v>
      </c>
      <c r="I18" s="191">
        <v>12715</v>
      </c>
      <c r="J18" s="181">
        <v>0.69773011617515635</v>
      </c>
      <c r="K18" s="181">
        <v>0.69246395806028838</v>
      </c>
      <c r="L18" s="180">
        <v>5.2661581148679693E-3</v>
      </c>
    </row>
    <row r="19" spans="1:12" x14ac:dyDescent="0.4">
      <c r="A19" s="48" t="s">
        <v>144</v>
      </c>
      <c r="B19" s="199">
        <v>0</v>
      </c>
      <c r="C19" s="199">
        <v>0</v>
      </c>
      <c r="D19" s="175" t="e">
        <v>#DIV/0!</v>
      </c>
      <c r="E19" s="188">
        <v>0</v>
      </c>
      <c r="F19" s="152">
        <v>0</v>
      </c>
      <c r="G19" s="152">
        <v>0</v>
      </c>
      <c r="H19" s="175" t="e">
        <v>#DIV/0!</v>
      </c>
      <c r="I19" s="188">
        <v>0</v>
      </c>
      <c r="J19" s="175" t="e">
        <v>#DIV/0!</v>
      </c>
      <c r="K19" s="175" t="e">
        <v>#DIV/0!</v>
      </c>
      <c r="L19" s="174" t="e">
        <v>#DIV/0!</v>
      </c>
    </row>
    <row r="20" spans="1:12" x14ac:dyDescent="0.4">
      <c r="A20" s="49" t="s">
        <v>124</v>
      </c>
      <c r="B20" s="199">
        <v>0</v>
      </c>
      <c r="C20" s="199">
        <v>0</v>
      </c>
      <c r="D20" s="177" t="e">
        <v>#DIV/0!</v>
      </c>
      <c r="E20" s="187">
        <v>0</v>
      </c>
      <c r="F20" s="152">
        <v>0</v>
      </c>
      <c r="G20" s="152">
        <v>0</v>
      </c>
      <c r="H20" s="177" t="e">
        <v>#DIV/0!</v>
      </c>
      <c r="I20" s="187">
        <v>0</v>
      </c>
      <c r="J20" s="177" t="e">
        <v>#DIV/0!</v>
      </c>
      <c r="K20" s="177" t="e">
        <v>#DIV/0!</v>
      </c>
      <c r="L20" s="182" t="e">
        <v>#DIV/0!</v>
      </c>
    </row>
    <row r="21" spans="1:12" x14ac:dyDescent="0.4">
      <c r="A21" s="49" t="s">
        <v>113</v>
      </c>
      <c r="B21" s="199">
        <v>7137</v>
      </c>
      <c r="C21" s="199">
        <v>1358</v>
      </c>
      <c r="D21" s="177">
        <v>5.2555228276877761</v>
      </c>
      <c r="E21" s="187">
        <v>5779</v>
      </c>
      <c r="F21" s="152">
        <v>9590</v>
      </c>
      <c r="G21" s="152">
        <v>2035</v>
      </c>
      <c r="H21" s="177">
        <v>4.7125307125307128</v>
      </c>
      <c r="I21" s="187">
        <v>7555</v>
      </c>
      <c r="J21" s="177">
        <v>0.7442127215849843</v>
      </c>
      <c r="K21" s="177">
        <v>0.66732186732186727</v>
      </c>
      <c r="L21" s="182">
        <v>7.6890854263117037E-2</v>
      </c>
    </row>
    <row r="22" spans="1:12" x14ac:dyDescent="0.4">
      <c r="A22" s="49" t="s">
        <v>143</v>
      </c>
      <c r="B22" s="199">
        <v>2241</v>
      </c>
      <c r="C22" s="199">
        <v>2232</v>
      </c>
      <c r="D22" s="177">
        <v>1.0040322580645162</v>
      </c>
      <c r="E22" s="187">
        <v>9</v>
      </c>
      <c r="F22" s="152">
        <v>3250</v>
      </c>
      <c r="G22" s="152">
        <v>3255</v>
      </c>
      <c r="H22" s="177">
        <v>0.99846390168970811</v>
      </c>
      <c r="I22" s="187">
        <v>-5</v>
      </c>
      <c r="J22" s="177">
        <v>0.68953846153846154</v>
      </c>
      <c r="K22" s="177">
        <v>0.68571428571428572</v>
      </c>
      <c r="L22" s="182">
        <v>3.8241758241758239E-3</v>
      </c>
    </row>
    <row r="23" spans="1:12" x14ac:dyDescent="0.4">
      <c r="A23" s="49" t="s">
        <v>142</v>
      </c>
      <c r="B23" s="199">
        <v>1228</v>
      </c>
      <c r="C23" s="199">
        <v>1383</v>
      </c>
      <c r="D23" s="171">
        <v>0.88792480115690531</v>
      </c>
      <c r="E23" s="197">
        <v>-155</v>
      </c>
      <c r="F23" s="152">
        <v>1620</v>
      </c>
      <c r="G23" s="152">
        <v>1650</v>
      </c>
      <c r="H23" s="171">
        <v>0.98181818181818181</v>
      </c>
      <c r="I23" s="197">
        <v>-30</v>
      </c>
      <c r="J23" s="171">
        <v>0.75802469135802464</v>
      </c>
      <c r="K23" s="171">
        <v>0.83818181818181814</v>
      </c>
      <c r="L23" s="170">
        <v>-8.0157126823793501E-2</v>
      </c>
    </row>
    <row r="24" spans="1:12" x14ac:dyDescent="0.4">
      <c r="A24" s="61" t="s">
        <v>141</v>
      </c>
      <c r="B24" s="199">
        <v>0</v>
      </c>
      <c r="C24" s="199">
        <v>0</v>
      </c>
      <c r="D24" s="177" t="e">
        <v>#DIV/0!</v>
      </c>
      <c r="E24" s="187">
        <v>0</v>
      </c>
      <c r="F24" s="152">
        <v>0</v>
      </c>
      <c r="G24" s="152">
        <v>0</v>
      </c>
      <c r="H24" s="177" t="e">
        <v>#DIV/0!</v>
      </c>
      <c r="I24" s="187">
        <v>0</v>
      </c>
      <c r="J24" s="177" t="e">
        <v>#DIV/0!</v>
      </c>
      <c r="K24" s="177" t="e">
        <v>#DIV/0!</v>
      </c>
      <c r="L24" s="182" t="e">
        <v>#DIV/0!</v>
      </c>
    </row>
    <row r="25" spans="1:12" x14ac:dyDescent="0.4">
      <c r="A25" s="61" t="s">
        <v>140</v>
      </c>
      <c r="B25" s="199">
        <v>1151</v>
      </c>
      <c r="C25" s="199">
        <v>970</v>
      </c>
      <c r="D25" s="177">
        <v>1.1865979381443299</v>
      </c>
      <c r="E25" s="187">
        <v>181</v>
      </c>
      <c r="F25" s="152">
        <v>1645</v>
      </c>
      <c r="G25" s="152">
        <v>1635</v>
      </c>
      <c r="H25" s="177">
        <v>1.0061162079510704</v>
      </c>
      <c r="I25" s="187">
        <v>10</v>
      </c>
      <c r="J25" s="177">
        <v>0.69969604863221879</v>
      </c>
      <c r="K25" s="177">
        <v>0.59327217125382259</v>
      </c>
      <c r="L25" s="182">
        <v>0.1064238773783962</v>
      </c>
    </row>
    <row r="26" spans="1:12" s="33" customFormat="1" x14ac:dyDescent="0.4">
      <c r="A26" s="61" t="s">
        <v>225</v>
      </c>
      <c r="B26" s="199">
        <v>0</v>
      </c>
      <c r="C26" s="199">
        <v>0</v>
      </c>
      <c r="D26" s="44" t="e">
        <v>#DIV/0!</v>
      </c>
      <c r="E26" s="45">
        <v>0</v>
      </c>
      <c r="F26" s="152">
        <v>0</v>
      </c>
      <c r="G26" s="152">
        <v>0</v>
      </c>
      <c r="H26" s="44" t="e">
        <v>#DIV/0!</v>
      </c>
      <c r="I26" s="45">
        <v>0</v>
      </c>
      <c r="J26" s="44" t="e">
        <v>#DIV/0!</v>
      </c>
      <c r="K26" s="44" t="e">
        <v>#DIV/0!</v>
      </c>
      <c r="L26" s="43" t="e">
        <v>#DIV/0!</v>
      </c>
    </row>
    <row r="27" spans="1:12" x14ac:dyDescent="0.4">
      <c r="A27" s="49" t="s">
        <v>139</v>
      </c>
      <c r="B27" s="199">
        <v>0</v>
      </c>
      <c r="C27" s="199">
        <v>0</v>
      </c>
      <c r="D27" s="177" t="e">
        <v>#DIV/0!</v>
      </c>
      <c r="E27" s="187">
        <v>0</v>
      </c>
      <c r="F27" s="152">
        <v>0</v>
      </c>
      <c r="G27" s="152">
        <v>0</v>
      </c>
      <c r="H27" s="177" t="e">
        <v>#DIV/0!</v>
      </c>
      <c r="I27" s="187">
        <v>0</v>
      </c>
      <c r="J27" s="177" t="e">
        <v>#DIV/0!</v>
      </c>
      <c r="K27" s="177" t="e">
        <v>#DIV/0!</v>
      </c>
      <c r="L27" s="182" t="e">
        <v>#DIV/0!</v>
      </c>
    </row>
    <row r="28" spans="1:12" x14ac:dyDescent="0.4">
      <c r="A28" s="49" t="s">
        <v>138</v>
      </c>
      <c r="B28" s="199">
        <v>1084</v>
      </c>
      <c r="C28" s="199">
        <v>929</v>
      </c>
      <c r="D28" s="177">
        <v>1.1668460710441335</v>
      </c>
      <c r="E28" s="187">
        <v>155</v>
      </c>
      <c r="F28" s="152">
        <v>1625</v>
      </c>
      <c r="G28" s="152">
        <v>1625</v>
      </c>
      <c r="H28" s="177">
        <v>1</v>
      </c>
      <c r="I28" s="187">
        <v>0</v>
      </c>
      <c r="J28" s="177">
        <v>0.66707692307692312</v>
      </c>
      <c r="K28" s="177">
        <v>0.57169230769230772</v>
      </c>
      <c r="L28" s="182">
        <v>9.5384615384615401E-2</v>
      </c>
    </row>
    <row r="29" spans="1:12" x14ac:dyDescent="0.4">
      <c r="A29" s="49" t="s">
        <v>213</v>
      </c>
      <c r="B29" s="199"/>
      <c r="C29" s="199"/>
      <c r="D29" s="177" t="e">
        <v>#DIV/0!</v>
      </c>
      <c r="E29" s="187">
        <v>0</v>
      </c>
      <c r="F29" s="152"/>
      <c r="G29" s="152"/>
      <c r="H29" s="177" t="e">
        <v>#DIV/0!</v>
      </c>
      <c r="I29" s="187">
        <v>0</v>
      </c>
      <c r="J29" s="177" t="e">
        <v>#DIV/0!</v>
      </c>
      <c r="K29" s="177" t="e">
        <v>#DIV/0!</v>
      </c>
      <c r="L29" s="182" t="e">
        <v>#DIV/0!</v>
      </c>
    </row>
    <row r="30" spans="1:12" x14ac:dyDescent="0.4">
      <c r="A30" s="49" t="s">
        <v>137</v>
      </c>
      <c r="B30" s="199">
        <v>0</v>
      </c>
      <c r="C30" s="199">
        <v>1018</v>
      </c>
      <c r="D30" s="171">
        <v>0</v>
      </c>
      <c r="E30" s="197">
        <v>-1018</v>
      </c>
      <c r="F30" s="152">
        <v>0</v>
      </c>
      <c r="G30" s="71">
        <v>1345</v>
      </c>
      <c r="H30" s="171">
        <v>0</v>
      </c>
      <c r="I30" s="197">
        <v>-1345</v>
      </c>
      <c r="J30" s="171" t="e">
        <v>#DIV/0!</v>
      </c>
      <c r="K30" s="171">
        <v>0.7568773234200743</v>
      </c>
      <c r="L30" s="170" t="e">
        <v>#DIV/0!</v>
      </c>
    </row>
    <row r="31" spans="1:12" x14ac:dyDescent="0.4">
      <c r="A31" s="61" t="s">
        <v>136</v>
      </c>
      <c r="B31" s="199">
        <v>0</v>
      </c>
      <c r="C31" s="199">
        <v>0</v>
      </c>
      <c r="D31" s="177" t="e">
        <v>#DIV/0!</v>
      </c>
      <c r="E31" s="187">
        <v>0</v>
      </c>
      <c r="F31" s="152">
        <v>0</v>
      </c>
      <c r="G31" s="71">
        <v>0</v>
      </c>
      <c r="H31" s="177" t="e">
        <v>#DIV/0!</v>
      </c>
      <c r="I31" s="187">
        <v>0</v>
      </c>
      <c r="J31" s="177" t="e">
        <v>#DIV/0!</v>
      </c>
      <c r="K31" s="177" t="e">
        <v>#DIV/0!</v>
      </c>
      <c r="L31" s="182" t="e">
        <v>#DIV/0!</v>
      </c>
    </row>
    <row r="32" spans="1:12" x14ac:dyDescent="0.4">
      <c r="A32" s="49" t="s">
        <v>135</v>
      </c>
      <c r="B32" s="199">
        <v>1251</v>
      </c>
      <c r="C32" s="199">
        <v>999</v>
      </c>
      <c r="D32" s="177">
        <v>1.2522522522522523</v>
      </c>
      <c r="E32" s="187">
        <v>252</v>
      </c>
      <c r="F32" s="152">
        <v>1775</v>
      </c>
      <c r="G32" s="71">
        <v>1635</v>
      </c>
      <c r="H32" s="177">
        <v>1.0856269113149848</v>
      </c>
      <c r="I32" s="187">
        <v>140</v>
      </c>
      <c r="J32" s="177">
        <v>0.70478873239436624</v>
      </c>
      <c r="K32" s="177">
        <v>0.61100917431192658</v>
      </c>
      <c r="L32" s="182">
        <v>9.3779558082439651E-2</v>
      </c>
    </row>
    <row r="33" spans="1:12" x14ac:dyDescent="0.4">
      <c r="A33" s="61" t="s">
        <v>134</v>
      </c>
      <c r="B33" s="199">
        <v>0</v>
      </c>
      <c r="C33" s="199">
        <v>0</v>
      </c>
      <c r="D33" s="171" t="e">
        <v>#DIV/0!</v>
      </c>
      <c r="E33" s="197">
        <v>0</v>
      </c>
      <c r="F33" s="152">
        <v>0</v>
      </c>
      <c r="G33" s="152">
        <v>0</v>
      </c>
      <c r="H33" s="171" t="e">
        <v>#DIV/0!</v>
      </c>
      <c r="I33" s="197">
        <v>0</v>
      </c>
      <c r="J33" s="171" t="e">
        <v>#DIV/0!</v>
      </c>
      <c r="K33" s="171" t="e">
        <v>#DIV/0!</v>
      </c>
      <c r="L33" s="170" t="e">
        <v>#DIV/0!</v>
      </c>
    </row>
    <row r="34" spans="1:12" x14ac:dyDescent="0.4">
      <c r="A34" s="61" t="s">
        <v>133</v>
      </c>
      <c r="B34" s="190">
        <v>1358</v>
      </c>
      <c r="C34" s="199">
        <v>1678</v>
      </c>
      <c r="D34" s="171">
        <v>0.80929678188319432</v>
      </c>
      <c r="E34" s="197">
        <v>-320</v>
      </c>
      <c r="F34" s="152">
        <v>2055</v>
      </c>
      <c r="G34" s="186">
        <v>2080</v>
      </c>
      <c r="H34" s="171">
        <v>0.98798076923076927</v>
      </c>
      <c r="I34" s="197">
        <v>-25</v>
      </c>
      <c r="J34" s="171">
        <v>0.66082725060827252</v>
      </c>
      <c r="K34" s="171">
        <v>0.80673076923076925</v>
      </c>
      <c r="L34" s="170">
        <v>-0.14590351862249673</v>
      </c>
    </row>
    <row r="35" spans="1:12" x14ac:dyDescent="0.4">
      <c r="A35" s="49" t="s">
        <v>132</v>
      </c>
      <c r="B35" s="189">
        <v>0</v>
      </c>
      <c r="C35" s="199">
        <v>0</v>
      </c>
      <c r="D35" s="177" t="e">
        <v>#DIV/0!</v>
      </c>
      <c r="E35" s="187">
        <v>0</v>
      </c>
      <c r="F35" s="152">
        <v>0</v>
      </c>
      <c r="G35" s="127">
        <v>0</v>
      </c>
      <c r="H35" s="177" t="e">
        <v>#DIV/0!</v>
      </c>
      <c r="I35" s="187">
        <v>0</v>
      </c>
      <c r="J35" s="177" t="e">
        <v>#DIV/0!</v>
      </c>
      <c r="K35" s="177" t="e">
        <v>#DIV/0!</v>
      </c>
      <c r="L35" s="182" t="e">
        <v>#DIV/0!</v>
      </c>
    </row>
    <row r="36" spans="1:12" x14ac:dyDescent="0.4">
      <c r="A36" s="61" t="s">
        <v>88</v>
      </c>
      <c r="B36" s="190">
        <v>0</v>
      </c>
      <c r="C36" s="199">
        <v>0</v>
      </c>
      <c r="D36" s="171" t="e">
        <v>#DIV/0!</v>
      </c>
      <c r="E36" s="197">
        <v>0</v>
      </c>
      <c r="F36" s="186">
        <v>0</v>
      </c>
      <c r="G36" s="186">
        <v>0</v>
      </c>
      <c r="H36" s="171" t="e">
        <v>#DIV/0!</v>
      </c>
      <c r="I36" s="197">
        <v>0</v>
      </c>
      <c r="J36" s="171" t="e">
        <v>#DIV/0!</v>
      </c>
      <c r="K36" s="171" t="e">
        <v>#DIV/0!</v>
      </c>
      <c r="L36" s="170" t="e">
        <v>#DIV/0!</v>
      </c>
    </row>
    <row r="37" spans="1:12" x14ac:dyDescent="0.4">
      <c r="A37" s="42" t="s">
        <v>131</v>
      </c>
      <c r="B37" s="196">
        <v>4069</v>
      </c>
      <c r="C37" s="199">
        <v>0</v>
      </c>
      <c r="D37" s="194" t="e">
        <v>#DIV/0!</v>
      </c>
      <c r="E37" s="195">
        <v>4069</v>
      </c>
      <c r="F37" s="154">
        <v>6415</v>
      </c>
      <c r="G37" s="154">
        <v>0</v>
      </c>
      <c r="H37" s="194" t="e">
        <v>#DIV/0!</v>
      </c>
      <c r="I37" s="195">
        <v>6415</v>
      </c>
      <c r="J37" s="194">
        <v>0.63429462197973496</v>
      </c>
      <c r="K37" s="194" t="e">
        <v>#DIV/0!</v>
      </c>
      <c r="L37" s="193" t="e">
        <v>#DIV/0!</v>
      </c>
    </row>
    <row r="38" spans="1:12" x14ac:dyDescent="0.4">
      <c r="A38" s="160" t="s">
        <v>130</v>
      </c>
      <c r="B38" s="192">
        <v>641</v>
      </c>
      <c r="C38" s="185">
        <v>484</v>
      </c>
      <c r="D38" s="181">
        <v>1.3243801652892562</v>
      </c>
      <c r="E38" s="191">
        <v>157</v>
      </c>
      <c r="F38" s="185">
        <v>968</v>
      </c>
      <c r="G38" s="185">
        <v>1047</v>
      </c>
      <c r="H38" s="181">
        <v>0.92454632282712512</v>
      </c>
      <c r="I38" s="191">
        <v>-79</v>
      </c>
      <c r="J38" s="181">
        <v>0.66219008264462809</v>
      </c>
      <c r="K38" s="181">
        <v>0.46227316141356256</v>
      </c>
      <c r="L38" s="180">
        <v>0.19991692123106553</v>
      </c>
    </row>
    <row r="39" spans="1:12" x14ac:dyDescent="0.4">
      <c r="A39" s="48" t="s">
        <v>129</v>
      </c>
      <c r="B39" s="199">
        <v>342</v>
      </c>
      <c r="C39" s="199">
        <v>331</v>
      </c>
      <c r="D39" s="175">
        <v>1.0332326283987916</v>
      </c>
      <c r="E39" s="188">
        <v>11</v>
      </c>
      <c r="F39" s="152">
        <v>539</v>
      </c>
      <c r="G39" s="152">
        <v>696</v>
      </c>
      <c r="H39" s="175">
        <v>0.77442528735632188</v>
      </c>
      <c r="I39" s="188">
        <v>-157</v>
      </c>
      <c r="J39" s="175">
        <v>0.63450834879406304</v>
      </c>
      <c r="K39" s="175">
        <v>0.47557471264367818</v>
      </c>
      <c r="L39" s="174">
        <v>0.15893363615038486</v>
      </c>
    </row>
    <row r="40" spans="1:12" x14ac:dyDescent="0.4">
      <c r="A40" s="49" t="s">
        <v>128</v>
      </c>
      <c r="B40" s="199">
        <v>299</v>
      </c>
      <c r="C40" s="199">
        <v>153</v>
      </c>
      <c r="D40" s="177">
        <v>1.9542483660130718</v>
      </c>
      <c r="E40" s="187">
        <v>146</v>
      </c>
      <c r="F40" s="152">
        <v>429</v>
      </c>
      <c r="G40" s="152">
        <v>351</v>
      </c>
      <c r="H40" s="177">
        <v>1.2222222222222223</v>
      </c>
      <c r="I40" s="187">
        <v>78</v>
      </c>
      <c r="J40" s="177">
        <v>0.69696969696969702</v>
      </c>
      <c r="K40" s="177">
        <v>0.4358974358974359</v>
      </c>
      <c r="L40" s="182">
        <v>0.26107226107226111</v>
      </c>
    </row>
    <row r="41" spans="1:12" s="80" customFormat="1" x14ac:dyDescent="0.4">
      <c r="A41" s="136" t="s">
        <v>87</v>
      </c>
      <c r="B41" s="135">
        <v>90760</v>
      </c>
      <c r="C41" s="135">
        <v>88974</v>
      </c>
      <c r="D41" s="168">
        <v>1.0200732798345584</v>
      </c>
      <c r="E41" s="169">
        <v>1786</v>
      </c>
      <c r="F41" s="135">
        <v>130769</v>
      </c>
      <c r="G41" s="135">
        <v>127107</v>
      </c>
      <c r="H41" s="168">
        <v>1.0288103723634419</v>
      </c>
      <c r="I41" s="169">
        <v>3662</v>
      </c>
      <c r="J41" s="168">
        <v>0.69404828361461812</v>
      </c>
      <c r="K41" s="168">
        <v>0.69999291935141261</v>
      </c>
      <c r="L41" s="184">
        <v>-5.9446357367944902E-3</v>
      </c>
    </row>
    <row r="42" spans="1:12" s="80" customFormat="1" x14ac:dyDescent="0.4">
      <c r="A42" s="160" t="s">
        <v>127</v>
      </c>
      <c r="B42" s="577">
        <v>89785</v>
      </c>
      <c r="C42" s="156">
        <v>88009</v>
      </c>
      <c r="D42" s="168">
        <v>1.0201797543433058</v>
      </c>
      <c r="E42" s="340">
        <v>1776</v>
      </c>
      <c r="F42" s="577">
        <v>129107</v>
      </c>
      <c r="G42" s="156">
        <v>125569</v>
      </c>
      <c r="H42" s="168">
        <v>1.0281757440132517</v>
      </c>
      <c r="I42" s="340">
        <v>3538</v>
      </c>
      <c r="J42" s="168">
        <v>0.69543092163864084</v>
      </c>
      <c r="K42" s="168">
        <v>0.70088158701590364</v>
      </c>
      <c r="L42" s="184">
        <v>-5.4506653772627978E-3</v>
      </c>
    </row>
    <row r="43" spans="1:12" x14ac:dyDescent="0.4">
      <c r="A43" s="49" t="s">
        <v>86</v>
      </c>
      <c r="B43" s="150">
        <v>39221</v>
      </c>
      <c r="C43" s="150">
        <v>40276</v>
      </c>
      <c r="D43" s="201">
        <v>0.97380574039130008</v>
      </c>
      <c r="E43" s="197">
        <v>-1055</v>
      </c>
      <c r="F43" s="150">
        <v>50141</v>
      </c>
      <c r="G43" s="200">
        <v>51080</v>
      </c>
      <c r="H43" s="171">
        <v>0.98161707126076747</v>
      </c>
      <c r="I43" s="187">
        <v>-939</v>
      </c>
      <c r="J43" s="177">
        <v>0.78221415607985478</v>
      </c>
      <c r="K43" s="177">
        <v>0.78848864526233364</v>
      </c>
      <c r="L43" s="182">
        <v>-6.2744891824788596E-3</v>
      </c>
    </row>
    <row r="44" spans="1:12" x14ac:dyDescent="0.4">
      <c r="A44" s="49" t="s">
        <v>126</v>
      </c>
      <c r="B44" s="127">
        <v>1629</v>
      </c>
      <c r="C44" s="127">
        <v>1429</v>
      </c>
      <c r="D44" s="175">
        <v>1.1399580125962212</v>
      </c>
      <c r="E44" s="197">
        <v>200</v>
      </c>
      <c r="F44" s="127">
        <v>2970</v>
      </c>
      <c r="G44" s="189">
        <v>2700</v>
      </c>
      <c r="H44" s="171">
        <v>1.1000000000000001</v>
      </c>
      <c r="I44" s="187">
        <v>270</v>
      </c>
      <c r="J44" s="177">
        <v>0.54848484848484846</v>
      </c>
      <c r="K44" s="177">
        <v>0.52925925925925921</v>
      </c>
      <c r="L44" s="182">
        <v>1.9225589225589257E-2</v>
      </c>
    </row>
    <row r="45" spans="1:12" x14ac:dyDescent="0.4">
      <c r="A45" s="49" t="s">
        <v>125</v>
      </c>
      <c r="B45" s="127">
        <v>4701</v>
      </c>
      <c r="C45" s="127">
        <v>4483</v>
      </c>
      <c r="D45" s="175">
        <v>1.0486281507918804</v>
      </c>
      <c r="E45" s="197">
        <v>218</v>
      </c>
      <c r="F45" s="127">
        <v>5654</v>
      </c>
      <c r="G45" s="189">
        <v>5653</v>
      </c>
      <c r="H45" s="171">
        <v>1.0001768972227136</v>
      </c>
      <c r="I45" s="187">
        <v>1</v>
      </c>
      <c r="J45" s="177">
        <v>0.83144676335337819</v>
      </c>
      <c r="K45" s="177">
        <v>0.79303024942508404</v>
      </c>
      <c r="L45" s="182">
        <v>3.8416513928294149E-2</v>
      </c>
    </row>
    <row r="46" spans="1:12" x14ac:dyDescent="0.4">
      <c r="A46" s="61" t="s">
        <v>124</v>
      </c>
      <c r="B46" s="127">
        <v>8061</v>
      </c>
      <c r="C46" s="127">
        <v>6039</v>
      </c>
      <c r="D46" s="175">
        <v>1.3348236462990561</v>
      </c>
      <c r="E46" s="197">
        <v>2022</v>
      </c>
      <c r="F46" s="127">
        <v>11266</v>
      </c>
      <c r="G46" s="190">
        <v>9291</v>
      </c>
      <c r="H46" s="171">
        <v>1.2125713055645249</v>
      </c>
      <c r="I46" s="187">
        <v>1975</v>
      </c>
      <c r="J46" s="177">
        <v>0.71551571098881595</v>
      </c>
      <c r="K46" s="177">
        <v>0.64998385534388115</v>
      </c>
      <c r="L46" s="182">
        <v>6.55318556449348E-2</v>
      </c>
    </row>
    <row r="47" spans="1:12" x14ac:dyDescent="0.4">
      <c r="A47" s="61" t="s">
        <v>123</v>
      </c>
      <c r="B47" s="186">
        <v>4532</v>
      </c>
      <c r="C47" s="186">
        <v>4419</v>
      </c>
      <c r="D47" s="175">
        <v>1.025571396243494</v>
      </c>
      <c r="E47" s="197">
        <v>113</v>
      </c>
      <c r="F47" s="186">
        <v>7672</v>
      </c>
      <c r="G47" s="198">
        <v>7527</v>
      </c>
      <c r="H47" s="171">
        <v>1.0192639829945529</v>
      </c>
      <c r="I47" s="187">
        <v>145</v>
      </c>
      <c r="J47" s="177">
        <v>0.59071949947862357</v>
      </c>
      <c r="K47" s="177">
        <v>0.58708648864089275</v>
      </c>
      <c r="L47" s="182">
        <v>3.6330108377308212E-3</v>
      </c>
    </row>
    <row r="48" spans="1:12" x14ac:dyDescent="0.4">
      <c r="A48" s="49" t="s">
        <v>84</v>
      </c>
      <c r="B48" s="127">
        <v>12813</v>
      </c>
      <c r="C48" s="127">
        <v>12100</v>
      </c>
      <c r="D48" s="175">
        <v>1.0589256198347108</v>
      </c>
      <c r="E48" s="197">
        <v>713</v>
      </c>
      <c r="F48" s="127">
        <v>20260</v>
      </c>
      <c r="G48" s="189">
        <v>17148</v>
      </c>
      <c r="H48" s="171">
        <v>1.1814788896664334</v>
      </c>
      <c r="I48" s="187">
        <v>3112</v>
      </c>
      <c r="J48" s="177">
        <v>0.6324284304047384</v>
      </c>
      <c r="K48" s="177">
        <v>0.70562164683928152</v>
      </c>
      <c r="L48" s="182">
        <v>-7.3193216434543129E-2</v>
      </c>
    </row>
    <row r="49" spans="1:12" x14ac:dyDescent="0.4">
      <c r="A49" s="49" t="s">
        <v>85</v>
      </c>
      <c r="B49" s="186">
        <v>6455</v>
      </c>
      <c r="C49" s="186">
        <v>6774</v>
      </c>
      <c r="D49" s="179">
        <v>0.95290817832890462</v>
      </c>
      <c r="E49" s="197">
        <v>-319</v>
      </c>
      <c r="F49" s="186">
        <v>10637</v>
      </c>
      <c r="G49" s="189">
        <v>10230</v>
      </c>
      <c r="H49" s="171">
        <v>1.0397849462365591</v>
      </c>
      <c r="I49" s="187">
        <v>407</v>
      </c>
      <c r="J49" s="177">
        <v>0.60684403497226658</v>
      </c>
      <c r="K49" s="177">
        <v>0.66217008797653953</v>
      </c>
      <c r="L49" s="182">
        <v>-5.5326053004272957E-2</v>
      </c>
    </row>
    <row r="50" spans="1:12" x14ac:dyDescent="0.4">
      <c r="A50" s="49" t="s">
        <v>83</v>
      </c>
      <c r="B50" s="127">
        <v>1772</v>
      </c>
      <c r="C50" s="127">
        <v>2057</v>
      </c>
      <c r="D50" s="177">
        <v>0.86144871171609139</v>
      </c>
      <c r="E50" s="197">
        <v>-285</v>
      </c>
      <c r="F50" s="127">
        <v>2970</v>
      </c>
      <c r="G50" s="199">
        <v>2970</v>
      </c>
      <c r="H50" s="171">
        <v>1</v>
      </c>
      <c r="I50" s="187">
        <v>0</v>
      </c>
      <c r="J50" s="177">
        <v>0.59663299663299663</v>
      </c>
      <c r="K50" s="177">
        <v>0.69259259259259254</v>
      </c>
      <c r="L50" s="182">
        <v>-9.5959595959595911E-2</v>
      </c>
    </row>
    <row r="51" spans="1:12" x14ac:dyDescent="0.4">
      <c r="A51" s="49" t="s">
        <v>122</v>
      </c>
      <c r="B51" s="186">
        <v>1048</v>
      </c>
      <c r="C51" s="186">
        <v>758</v>
      </c>
      <c r="D51" s="175">
        <v>1.3825857519788918</v>
      </c>
      <c r="E51" s="197">
        <v>290</v>
      </c>
      <c r="F51" s="186">
        <v>1936</v>
      </c>
      <c r="G51" s="189">
        <v>1320</v>
      </c>
      <c r="H51" s="171">
        <v>1.4666666666666666</v>
      </c>
      <c r="I51" s="187">
        <v>616</v>
      </c>
      <c r="J51" s="177">
        <v>0.54132231404958675</v>
      </c>
      <c r="K51" s="177">
        <v>0.57424242424242422</v>
      </c>
      <c r="L51" s="182">
        <v>-3.2920110192837471E-2</v>
      </c>
    </row>
    <row r="52" spans="1:12" x14ac:dyDescent="0.4">
      <c r="A52" s="49" t="s">
        <v>121</v>
      </c>
      <c r="B52" s="127">
        <v>904</v>
      </c>
      <c r="C52" s="127">
        <v>912</v>
      </c>
      <c r="D52" s="177">
        <v>0.99122807017543857</v>
      </c>
      <c r="E52" s="197">
        <v>-8</v>
      </c>
      <c r="F52" s="127">
        <v>1320</v>
      </c>
      <c r="G52" s="198">
        <v>1320</v>
      </c>
      <c r="H52" s="171">
        <v>1</v>
      </c>
      <c r="I52" s="187">
        <v>0</v>
      </c>
      <c r="J52" s="177">
        <v>0.68484848484848482</v>
      </c>
      <c r="K52" s="177">
        <v>0.69090909090909092</v>
      </c>
      <c r="L52" s="182">
        <v>-6.0606060606060996E-3</v>
      </c>
    </row>
    <row r="53" spans="1:12" x14ac:dyDescent="0.4">
      <c r="A53" s="49" t="s">
        <v>82</v>
      </c>
      <c r="B53" s="127">
        <v>2190</v>
      </c>
      <c r="C53" s="127">
        <v>2106</v>
      </c>
      <c r="D53" s="175">
        <v>1.0398860398860399</v>
      </c>
      <c r="E53" s="197">
        <v>84</v>
      </c>
      <c r="F53" s="127">
        <v>3094</v>
      </c>
      <c r="G53" s="189">
        <v>4526</v>
      </c>
      <c r="H53" s="171">
        <v>0.68360583296509059</v>
      </c>
      <c r="I53" s="187">
        <v>-1432</v>
      </c>
      <c r="J53" s="177">
        <v>0.70782159017453139</v>
      </c>
      <c r="K53" s="177">
        <v>0.46531153336279274</v>
      </c>
      <c r="L53" s="182">
        <v>0.24251005681173865</v>
      </c>
    </row>
    <row r="54" spans="1:12" x14ac:dyDescent="0.4">
      <c r="A54" s="61" t="s">
        <v>80</v>
      </c>
      <c r="B54" s="186">
        <v>812</v>
      </c>
      <c r="C54" s="186">
        <v>736</v>
      </c>
      <c r="D54" s="175">
        <v>1.1032608695652173</v>
      </c>
      <c r="E54" s="197">
        <v>76</v>
      </c>
      <c r="F54" s="186">
        <v>1315</v>
      </c>
      <c r="G54" s="189">
        <v>1212</v>
      </c>
      <c r="H54" s="171">
        <v>1.084983498349835</v>
      </c>
      <c r="I54" s="187">
        <v>103</v>
      </c>
      <c r="J54" s="177">
        <v>0.61749049429657799</v>
      </c>
      <c r="K54" s="171">
        <v>0.60726072607260728</v>
      </c>
      <c r="L54" s="170">
        <v>1.0229768223970703E-2</v>
      </c>
    </row>
    <row r="55" spans="1:12" x14ac:dyDescent="0.4">
      <c r="A55" s="49" t="s">
        <v>81</v>
      </c>
      <c r="B55" s="127">
        <v>1686</v>
      </c>
      <c r="C55" s="127">
        <v>1633</v>
      </c>
      <c r="D55" s="175">
        <v>1.0324556031843233</v>
      </c>
      <c r="E55" s="187">
        <v>53</v>
      </c>
      <c r="F55" s="127">
        <v>2970</v>
      </c>
      <c r="G55" s="190">
        <v>2968</v>
      </c>
      <c r="H55" s="177">
        <v>1.0006738544474394</v>
      </c>
      <c r="I55" s="187">
        <v>2</v>
      </c>
      <c r="J55" s="177">
        <v>0.56767676767676767</v>
      </c>
      <c r="K55" s="177">
        <v>0.55020215633423175</v>
      </c>
      <c r="L55" s="182">
        <v>1.7474611342535917E-2</v>
      </c>
    </row>
    <row r="56" spans="1:12" x14ac:dyDescent="0.4">
      <c r="A56" s="49" t="s">
        <v>236</v>
      </c>
      <c r="B56" s="127">
        <v>235</v>
      </c>
      <c r="C56" s="127">
        <v>0</v>
      </c>
      <c r="D56" s="175" t="e">
        <v>#DIV/0!</v>
      </c>
      <c r="E56" s="187">
        <v>235</v>
      </c>
      <c r="F56" s="127">
        <v>252</v>
      </c>
      <c r="G56" s="190">
        <v>0</v>
      </c>
      <c r="H56" s="177" t="e">
        <v>#DIV/0!</v>
      </c>
      <c r="I56" s="187">
        <v>252</v>
      </c>
      <c r="J56" s="177">
        <v>0.93253968253968256</v>
      </c>
      <c r="K56" s="177" t="e">
        <v>#DIV/0!</v>
      </c>
      <c r="L56" s="182" t="e">
        <v>#DIV/0!</v>
      </c>
    </row>
    <row r="57" spans="1:12" x14ac:dyDescent="0.4">
      <c r="A57" s="49" t="s">
        <v>77</v>
      </c>
      <c r="B57" s="127">
        <v>2302</v>
      </c>
      <c r="C57" s="127">
        <v>2151</v>
      </c>
      <c r="D57" s="175">
        <v>1.0701999070199908</v>
      </c>
      <c r="E57" s="187">
        <v>151</v>
      </c>
      <c r="F57" s="127">
        <v>4015</v>
      </c>
      <c r="G57" s="189">
        <v>3795</v>
      </c>
      <c r="H57" s="177">
        <v>1.0579710144927537</v>
      </c>
      <c r="I57" s="187">
        <v>220</v>
      </c>
      <c r="J57" s="177">
        <v>0.5733499377334994</v>
      </c>
      <c r="K57" s="177">
        <v>0.56679841897233196</v>
      </c>
      <c r="L57" s="182">
        <v>6.5515187611674408E-3</v>
      </c>
    </row>
    <row r="58" spans="1:12" x14ac:dyDescent="0.4">
      <c r="A58" s="49" t="s">
        <v>79</v>
      </c>
      <c r="B58" s="186">
        <v>739</v>
      </c>
      <c r="C58" s="186">
        <v>583</v>
      </c>
      <c r="D58" s="175">
        <v>1.2675814751286449</v>
      </c>
      <c r="E58" s="187">
        <v>156</v>
      </c>
      <c r="F58" s="186">
        <v>1320</v>
      </c>
      <c r="G58" s="189">
        <v>1320</v>
      </c>
      <c r="H58" s="177">
        <v>1</v>
      </c>
      <c r="I58" s="187">
        <v>0</v>
      </c>
      <c r="J58" s="177">
        <v>0.55984848484848482</v>
      </c>
      <c r="K58" s="177">
        <v>0.44166666666666665</v>
      </c>
      <c r="L58" s="182">
        <v>0.11818181818181817</v>
      </c>
    </row>
    <row r="59" spans="1:12" x14ac:dyDescent="0.4">
      <c r="A59" s="49" t="s">
        <v>78</v>
      </c>
      <c r="B59" s="127">
        <v>685</v>
      </c>
      <c r="C59" s="127">
        <v>855</v>
      </c>
      <c r="D59" s="175">
        <v>0.80116959064327486</v>
      </c>
      <c r="E59" s="187">
        <v>-170</v>
      </c>
      <c r="F59" s="127">
        <v>1315</v>
      </c>
      <c r="G59" s="190">
        <v>1179</v>
      </c>
      <c r="H59" s="177">
        <v>1.1153519932145886</v>
      </c>
      <c r="I59" s="187">
        <v>136</v>
      </c>
      <c r="J59" s="177">
        <v>0.52091254752851712</v>
      </c>
      <c r="K59" s="177">
        <v>0.72519083969465647</v>
      </c>
      <c r="L59" s="182">
        <v>-0.20427829216613935</v>
      </c>
    </row>
    <row r="60" spans="1:12" x14ac:dyDescent="0.4">
      <c r="A60" s="55" t="s">
        <v>120</v>
      </c>
      <c r="B60" s="149">
        <v>0</v>
      </c>
      <c r="C60" s="149">
        <v>698</v>
      </c>
      <c r="D60" s="179">
        <v>0</v>
      </c>
      <c r="E60" s="197">
        <v>-698</v>
      </c>
      <c r="F60" s="149">
        <v>0</v>
      </c>
      <c r="G60" s="198">
        <v>1330</v>
      </c>
      <c r="H60" s="171">
        <v>0</v>
      </c>
      <c r="I60" s="197">
        <v>-1330</v>
      </c>
      <c r="J60" s="171" t="e">
        <v>#DIV/0!</v>
      </c>
      <c r="K60" s="171">
        <v>0.52481203007518795</v>
      </c>
      <c r="L60" s="170" t="e">
        <v>#DIV/0!</v>
      </c>
    </row>
    <row r="61" spans="1:12" x14ac:dyDescent="0.4">
      <c r="A61" s="42" t="s">
        <v>119</v>
      </c>
      <c r="B61" s="154">
        <v>0</v>
      </c>
      <c r="C61" s="154">
        <v>0</v>
      </c>
      <c r="D61" s="194" t="e">
        <v>#DIV/0!</v>
      </c>
      <c r="E61" s="195">
        <v>0</v>
      </c>
      <c r="F61" s="154">
        <v>0</v>
      </c>
      <c r="G61" s="196">
        <v>0</v>
      </c>
      <c r="H61" s="194" t="e">
        <v>#DIV/0!</v>
      </c>
      <c r="I61" s="195">
        <v>0</v>
      </c>
      <c r="J61" s="194" t="e">
        <v>#DIV/0!</v>
      </c>
      <c r="K61" s="194" t="e">
        <v>#DIV/0!</v>
      </c>
      <c r="L61" s="193" t="e">
        <v>#DIV/0!</v>
      </c>
    </row>
    <row r="62" spans="1:12" x14ac:dyDescent="0.4">
      <c r="A62" s="160" t="s">
        <v>118</v>
      </c>
      <c r="B62" s="192">
        <v>975</v>
      </c>
      <c r="C62" s="192">
        <v>965</v>
      </c>
      <c r="D62" s="181">
        <v>1.0103626943005182</v>
      </c>
      <c r="E62" s="191">
        <v>10</v>
      </c>
      <c r="F62" s="192">
        <v>1662</v>
      </c>
      <c r="G62" s="192">
        <v>1538</v>
      </c>
      <c r="H62" s="181">
        <v>1.0806241872561768</v>
      </c>
      <c r="I62" s="191">
        <v>124</v>
      </c>
      <c r="J62" s="181">
        <v>0.58664259927797835</v>
      </c>
      <c r="K62" s="181">
        <v>0.62743823146944078</v>
      </c>
      <c r="L62" s="180">
        <v>-4.0795632191462428E-2</v>
      </c>
    </row>
    <row r="63" spans="1:12" x14ac:dyDescent="0.4">
      <c r="A63" s="55" t="s">
        <v>76</v>
      </c>
      <c r="B63" s="576">
        <v>202</v>
      </c>
      <c r="C63" s="576">
        <v>247</v>
      </c>
      <c r="D63" s="175">
        <v>0.81781376518218618</v>
      </c>
      <c r="E63" s="188">
        <v>-45</v>
      </c>
      <c r="F63" s="576">
        <v>334</v>
      </c>
      <c r="G63" s="576">
        <v>319</v>
      </c>
      <c r="H63" s="175">
        <v>1.0470219435736676</v>
      </c>
      <c r="I63" s="188">
        <v>15</v>
      </c>
      <c r="J63" s="175">
        <v>0.60479041916167664</v>
      </c>
      <c r="K63" s="175">
        <v>0.77429467084639503</v>
      </c>
      <c r="L63" s="174">
        <v>-0.16950425168471839</v>
      </c>
    </row>
    <row r="64" spans="1:12" x14ac:dyDescent="0.4">
      <c r="A64" s="49" t="s">
        <v>117</v>
      </c>
      <c r="B64" s="574">
        <v>221</v>
      </c>
      <c r="C64" s="574">
        <v>219</v>
      </c>
      <c r="D64" s="175">
        <v>1.0091324200913243</v>
      </c>
      <c r="E64" s="188">
        <v>2</v>
      </c>
      <c r="F64" s="574">
        <v>332</v>
      </c>
      <c r="G64" s="574">
        <v>288</v>
      </c>
      <c r="H64" s="175">
        <v>1.1527777777777777</v>
      </c>
      <c r="I64" s="188">
        <v>44</v>
      </c>
      <c r="J64" s="175">
        <v>0.66566265060240959</v>
      </c>
      <c r="K64" s="175">
        <v>0.76041666666666663</v>
      </c>
      <c r="L64" s="174">
        <v>-9.4754016064257041E-2</v>
      </c>
    </row>
    <row r="65" spans="1:12" x14ac:dyDescent="0.4">
      <c r="A65" s="48" t="s">
        <v>116</v>
      </c>
      <c r="B65" s="575">
        <v>145</v>
      </c>
      <c r="C65" s="153">
        <v>149</v>
      </c>
      <c r="D65" s="175">
        <v>0.97315436241610742</v>
      </c>
      <c r="E65" s="188">
        <v>-4</v>
      </c>
      <c r="F65" s="153">
        <v>327</v>
      </c>
      <c r="G65" s="575">
        <v>329</v>
      </c>
      <c r="H65" s="175">
        <v>0.99392097264437695</v>
      </c>
      <c r="I65" s="188">
        <v>-2</v>
      </c>
      <c r="J65" s="175">
        <v>0.44342507645259938</v>
      </c>
      <c r="K65" s="175">
        <v>0.45288753799392095</v>
      </c>
      <c r="L65" s="174">
        <v>-9.4624615413215762E-3</v>
      </c>
    </row>
    <row r="66" spans="1:12" x14ac:dyDescent="0.4">
      <c r="A66" s="42" t="s">
        <v>115</v>
      </c>
      <c r="B66" s="574">
        <v>407</v>
      </c>
      <c r="C66" s="151">
        <v>350</v>
      </c>
      <c r="D66" s="175">
        <v>1.1628571428571428</v>
      </c>
      <c r="E66" s="187">
        <v>57</v>
      </c>
      <c r="F66" s="566">
        <v>669</v>
      </c>
      <c r="G66" s="573">
        <v>602</v>
      </c>
      <c r="H66" s="177">
        <v>1.1112956810631229</v>
      </c>
      <c r="I66" s="187">
        <v>67</v>
      </c>
      <c r="J66" s="177">
        <v>0.60837070254110615</v>
      </c>
      <c r="K66" s="177">
        <v>0.58139534883720934</v>
      </c>
      <c r="L66" s="182">
        <v>2.6975353703896809E-2</v>
      </c>
    </row>
    <row r="67" spans="1:12" x14ac:dyDescent="0.4">
      <c r="A67" s="136" t="s">
        <v>98</v>
      </c>
      <c r="B67" s="468"/>
      <c r="C67" s="453"/>
      <c r="D67" s="308"/>
      <c r="E67" s="309"/>
      <c r="F67" s="468"/>
      <c r="G67" s="453"/>
      <c r="H67" s="308"/>
      <c r="I67" s="309"/>
      <c r="J67" s="308"/>
      <c r="K67" s="308"/>
      <c r="L67" s="307"/>
    </row>
    <row r="68" spans="1:12" x14ac:dyDescent="0.4">
      <c r="A68" s="227" t="s">
        <v>114</v>
      </c>
      <c r="B68" s="467"/>
      <c r="C68" s="466"/>
      <c r="D68" s="325"/>
      <c r="E68" s="324"/>
      <c r="F68" s="467"/>
      <c r="G68" s="466"/>
      <c r="H68" s="325"/>
      <c r="I68" s="324"/>
      <c r="J68" s="323"/>
      <c r="K68" s="323"/>
      <c r="L68" s="322"/>
    </row>
    <row r="69" spans="1:12" s="33" customFormat="1" x14ac:dyDescent="0.4">
      <c r="A69" s="61" t="s">
        <v>113</v>
      </c>
      <c r="B69" s="431"/>
      <c r="C69" s="465"/>
      <c r="D69" s="265"/>
      <c r="E69" s="264"/>
      <c r="F69" s="431"/>
      <c r="G69" s="465"/>
      <c r="H69" s="265"/>
      <c r="I69" s="264"/>
      <c r="J69" s="263"/>
      <c r="K69" s="263"/>
      <c r="L69" s="262"/>
    </row>
    <row r="70" spans="1:12" s="33" customFormat="1" x14ac:dyDescent="0.4">
      <c r="A70" s="61" t="s">
        <v>97</v>
      </c>
      <c r="B70" s="431"/>
      <c r="C70" s="465"/>
      <c r="D70" s="265"/>
      <c r="E70" s="264"/>
      <c r="F70" s="431"/>
      <c r="G70" s="465"/>
      <c r="H70" s="265"/>
      <c r="I70" s="264"/>
      <c r="J70" s="263"/>
      <c r="K70" s="263"/>
      <c r="L70" s="262"/>
    </row>
    <row r="71" spans="1:12" s="33" customFormat="1" x14ac:dyDescent="0.4">
      <c r="A71" s="61" t="s">
        <v>112</v>
      </c>
      <c r="B71" s="431"/>
      <c r="C71" s="465"/>
      <c r="D71" s="265"/>
      <c r="E71" s="264"/>
      <c r="F71" s="431"/>
      <c r="G71" s="465"/>
      <c r="H71" s="265"/>
      <c r="I71" s="264"/>
      <c r="J71" s="263"/>
      <c r="K71" s="263"/>
      <c r="L71" s="262"/>
    </row>
    <row r="72" spans="1:12" s="33" customFormat="1" x14ac:dyDescent="0.4">
      <c r="A72" s="42" t="s">
        <v>96</v>
      </c>
      <c r="B72" s="428"/>
      <c r="C72" s="464"/>
      <c r="D72" s="265"/>
      <c r="E72" s="264"/>
      <c r="F72" s="428"/>
      <c r="G72" s="464"/>
      <c r="H72" s="265"/>
      <c r="I72" s="264"/>
      <c r="J72" s="263"/>
      <c r="K72" s="263"/>
      <c r="L72" s="262"/>
    </row>
    <row r="73" spans="1:12" s="33" customFormat="1" x14ac:dyDescent="0.4">
      <c r="A73" s="136" t="s">
        <v>111</v>
      </c>
      <c r="B73" s="424"/>
      <c r="C73" s="463"/>
      <c r="D73" s="252"/>
      <c r="E73" s="251"/>
      <c r="F73" s="424"/>
      <c r="G73" s="463"/>
      <c r="H73" s="252"/>
      <c r="I73" s="251"/>
      <c r="J73" s="250"/>
      <c r="K73" s="250"/>
      <c r="L73" s="249"/>
    </row>
    <row r="74" spans="1:12" s="33" customFormat="1" x14ac:dyDescent="0.4">
      <c r="A74" s="214" t="s">
        <v>110</v>
      </c>
      <c r="B74" s="426"/>
      <c r="C74" s="463"/>
      <c r="D74" s="252"/>
      <c r="E74" s="251"/>
      <c r="F74" s="424"/>
      <c r="G74" s="463"/>
      <c r="H74" s="252"/>
      <c r="I74" s="251"/>
      <c r="J74" s="250"/>
      <c r="K74" s="250"/>
      <c r="L74" s="249"/>
    </row>
    <row r="75" spans="1:12" x14ac:dyDescent="0.4">
      <c r="A75" s="33" t="s">
        <v>109</v>
      </c>
      <c r="C75" s="36"/>
      <c r="E75" s="88"/>
      <c r="G75" s="36"/>
      <c r="I75" s="88"/>
      <c r="K75" s="36"/>
    </row>
    <row r="76" spans="1:12" x14ac:dyDescent="0.4">
      <c r="A76" s="35" t="s">
        <v>108</v>
      </c>
      <c r="C76" s="36"/>
      <c r="E76" s="88"/>
      <c r="G76" s="36"/>
      <c r="I76" s="88"/>
      <c r="K76" s="36"/>
    </row>
    <row r="77" spans="1:12" s="33" customFormat="1" x14ac:dyDescent="0.4">
      <c r="A77" s="33" t="s">
        <v>107</v>
      </c>
      <c r="B77" s="34"/>
      <c r="C77" s="34"/>
      <c r="F77" s="34"/>
      <c r="G77" s="34"/>
      <c r="J77" s="34"/>
      <c r="K77" s="34"/>
    </row>
    <row r="78" spans="1:12" x14ac:dyDescent="0.4">
      <c r="A78" s="33" t="s">
        <v>95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zoomScaleNormal="100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548" customWidth="1"/>
    <col min="6" max="7" width="11" style="88" customWidth="1"/>
    <col min="8" max="9" width="11.25" style="548" customWidth="1"/>
    <col min="10" max="11" width="11.25" style="88" customWidth="1"/>
    <col min="12" max="12" width="11.25" style="548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11月(月間)</v>
      </c>
      <c r="F1" s="779" t="s">
        <v>70</v>
      </c>
      <c r="G1" s="780"/>
      <c r="H1" s="780"/>
      <c r="I1" s="781"/>
      <c r="J1" s="780"/>
      <c r="K1" s="780"/>
      <c r="L1" s="781"/>
    </row>
    <row r="2" spans="1:12" s="33" customFormat="1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s="33" customFormat="1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x14ac:dyDescent="0.4">
      <c r="A4" s="685"/>
      <c r="B4" s="736" t="s">
        <v>246</v>
      </c>
      <c r="C4" s="687" t="s">
        <v>245</v>
      </c>
      <c r="D4" s="735" t="s">
        <v>93</v>
      </c>
      <c r="E4" s="735"/>
      <c r="F4" s="737" t="str">
        <f>+B4</f>
        <v>(11'11/1～30)</v>
      </c>
      <c r="G4" s="693" t="str">
        <f>+C4</f>
        <v>(10'11/1～30)</v>
      </c>
      <c r="H4" s="735" t="s">
        <v>93</v>
      </c>
      <c r="I4" s="735"/>
      <c r="J4" s="737" t="str">
        <f>+B4</f>
        <v>(11'11/1～30)</v>
      </c>
      <c r="K4" s="693" t="str">
        <f>+C4</f>
        <v>(10'11/1～30)</v>
      </c>
      <c r="L4" s="733" t="s">
        <v>91</v>
      </c>
    </row>
    <row r="5" spans="1:12" s="107" customFormat="1" x14ac:dyDescent="0.4">
      <c r="A5" s="685"/>
      <c r="B5" s="736"/>
      <c r="C5" s="688"/>
      <c r="D5" s="159" t="s">
        <v>92</v>
      </c>
      <c r="E5" s="540" t="s">
        <v>91</v>
      </c>
      <c r="F5" s="737"/>
      <c r="G5" s="693"/>
      <c r="H5" s="159" t="s">
        <v>92</v>
      </c>
      <c r="I5" s="159" t="s">
        <v>91</v>
      </c>
      <c r="J5" s="737"/>
      <c r="K5" s="693"/>
      <c r="L5" s="734"/>
    </row>
    <row r="6" spans="1:12" s="158" customFormat="1" x14ac:dyDescent="0.4">
      <c r="A6" s="553" t="s">
        <v>151</v>
      </c>
      <c r="B6" s="570">
        <f>+B7+B41+B67+B73</f>
        <v>469410</v>
      </c>
      <c r="C6" s="570">
        <f>+C7+C41+C67+C73</f>
        <v>459692</v>
      </c>
      <c r="D6" s="134">
        <f t="shared" ref="D6:D37" si="0">+B6/C6</f>
        <v>1.0211402417270694</v>
      </c>
      <c r="E6" s="578">
        <f t="shared" ref="E6:E37" si="1">+B6-C6</f>
        <v>9718</v>
      </c>
      <c r="F6" s="570">
        <f>+F7+F41+F67+F73</f>
        <v>679467</v>
      </c>
      <c r="G6" s="570">
        <f>+G7+G41+G67+G73</f>
        <v>641617</v>
      </c>
      <c r="H6" s="134">
        <f t="shared" ref="H6:H37" si="2">+F6/G6</f>
        <v>1.0589915790884594</v>
      </c>
      <c r="I6" s="133">
        <f t="shared" ref="I6:I37" si="3">+F6-G6</f>
        <v>37850</v>
      </c>
      <c r="J6" s="550">
        <f t="shared" ref="J6:J37" si="4">+B6/F6</f>
        <v>0.6908503282720132</v>
      </c>
      <c r="K6" s="550">
        <f t="shared" ref="K6:K37" si="5">+C6/G6</f>
        <v>0.7164585726375704</v>
      </c>
      <c r="L6" s="131">
        <f t="shared" ref="L6:L37" si="6">+J6-K6</f>
        <v>-2.5608244365557198E-2</v>
      </c>
    </row>
    <row r="7" spans="1:12" s="80" customFormat="1" x14ac:dyDescent="0.4">
      <c r="A7" s="136" t="s">
        <v>90</v>
      </c>
      <c r="B7" s="156">
        <f>+B8+B18+B38</f>
        <v>192283</v>
      </c>
      <c r="C7" s="156">
        <f>+C8+C18+C38</f>
        <v>188504</v>
      </c>
      <c r="D7" s="579">
        <f t="shared" si="0"/>
        <v>1.0200473199507702</v>
      </c>
      <c r="E7" s="578">
        <f t="shared" si="1"/>
        <v>3779</v>
      </c>
      <c r="F7" s="157">
        <f>+F8+F18+F38</f>
        <v>284302</v>
      </c>
      <c r="G7" s="156">
        <f>+G8+G18+G38</f>
        <v>268094</v>
      </c>
      <c r="H7" s="134">
        <f t="shared" si="2"/>
        <v>1.0604564070810985</v>
      </c>
      <c r="I7" s="133">
        <f t="shared" si="3"/>
        <v>16208</v>
      </c>
      <c r="J7" s="168">
        <f t="shared" si="4"/>
        <v>0.67633361706917294</v>
      </c>
      <c r="K7" s="168">
        <f t="shared" si="5"/>
        <v>0.70312651532671377</v>
      </c>
      <c r="L7" s="131">
        <f t="shared" si="6"/>
        <v>-2.6792898257540831E-2</v>
      </c>
    </row>
    <row r="8" spans="1:12" x14ac:dyDescent="0.4">
      <c r="A8" s="160" t="s">
        <v>150</v>
      </c>
      <c r="B8" s="185">
        <f>SUM(B9:B17)</f>
        <v>137125</v>
      </c>
      <c r="C8" s="185">
        <f>SUM(C9:C17)</f>
        <v>147819</v>
      </c>
      <c r="D8" s="145">
        <f t="shared" si="0"/>
        <v>0.92765476697853455</v>
      </c>
      <c r="E8" s="144">
        <f t="shared" si="1"/>
        <v>-10694</v>
      </c>
      <c r="F8" s="185">
        <f>SUM(F9:F17)</f>
        <v>205471</v>
      </c>
      <c r="G8" s="185">
        <f>SUM(G9:G17)</f>
        <v>210480</v>
      </c>
      <c r="H8" s="145">
        <f t="shared" si="2"/>
        <v>0.97620201444317745</v>
      </c>
      <c r="I8" s="144">
        <f t="shared" si="3"/>
        <v>-5009</v>
      </c>
      <c r="J8" s="181">
        <f t="shared" si="4"/>
        <v>0.66736911778304486</v>
      </c>
      <c r="K8" s="181">
        <f t="shared" si="5"/>
        <v>0.70229475484606618</v>
      </c>
      <c r="L8" s="142">
        <f t="shared" si="6"/>
        <v>-3.492563706302132E-2</v>
      </c>
    </row>
    <row r="9" spans="1:12" x14ac:dyDescent="0.4">
      <c r="A9" s="48" t="s">
        <v>86</v>
      </c>
      <c r="B9" s="153">
        <v>105612</v>
      </c>
      <c r="C9" s="153">
        <v>104762</v>
      </c>
      <c r="D9" s="129">
        <f t="shared" si="0"/>
        <v>1.00811362898761</v>
      </c>
      <c r="E9" s="128">
        <f t="shared" si="1"/>
        <v>850</v>
      </c>
      <c r="F9" s="153">
        <v>160712</v>
      </c>
      <c r="G9" s="153">
        <v>144712</v>
      </c>
      <c r="H9" s="129">
        <f t="shared" si="2"/>
        <v>1.1105644314224115</v>
      </c>
      <c r="I9" s="128">
        <f t="shared" si="3"/>
        <v>16000</v>
      </c>
      <c r="J9" s="175">
        <f t="shared" si="4"/>
        <v>0.65715067947633032</v>
      </c>
      <c r="K9" s="175">
        <f t="shared" si="5"/>
        <v>0.7239344352921665</v>
      </c>
      <c r="L9" s="141">
        <f t="shared" si="6"/>
        <v>-6.6783755815836177E-2</v>
      </c>
    </row>
    <row r="10" spans="1:12" x14ac:dyDescent="0.4">
      <c r="A10" s="49" t="s">
        <v>89</v>
      </c>
      <c r="B10" s="151">
        <v>11474</v>
      </c>
      <c r="C10" s="151">
        <v>11117</v>
      </c>
      <c r="D10" s="126">
        <f t="shared" si="0"/>
        <v>1.0321129801205362</v>
      </c>
      <c r="E10" s="128">
        <f t="shared" si="1"/>
        <v>357</v>
      </c>
      <c r="F10" s="151">
        <v>15000</v>
      </c>
      <c r="G10" s="151">
        <v>15000</v>
      </c>
      <c r="H10" s="126">
        <f t="shared" si="2"/>
        <v>1</v>
      </c>
      <c r="I10" s="125">
        <f t="shared" si="3"/>
        <v>0</v>
      </c>
      <c r="J10" s="177">
        <f t="shared" si="4"/>
        <v>0.76493333333333335</v>
      </c>
      <c r="K10" s="177">
        <f t="shared" si="5"/>
        <v>0.74113333333333331</v>
      </c>
      <c r="L10" s="148">
        <f t="shared" si="6"/>
        <v>2.3800000000000043E-2</v>
      </c>
    </row>
    <row r="11" spans="1:12" x14ac:dyDescent="0.4">
      <c r="A11" s="49" t="s">
        <v>124</v>
      </c>
      <c r="B11" s="151">
        <v>18129</v>
      </c>
      <c r="C11" s="151">
        <v>14288</v>
      </c>
      <c r="D11" s="126">
        <f t="shared" si="0"/>
        <v>1.2688269876819709</v>
      </c>
      <c r="E11" s="128">
        <f t="shared" si="1"/>
        <v>3841</v>
      </c>
      <c r="F11" s="151">
        <v>25409</v>
      </c>
      <c r="G11" s="151">
        <v>20406</v>
      </c>
      <c r="H11" s="126">
        <f t="shared" si="2"/>
        <v>1.2451729883367637</v>
      </c>
      <c r="I11" s="125">
        <f t="shared" si="3"/>
        <v>5003</v>
      </c>
      <c r="J11" s="177">
        <f t="shared" si="4"/>
        <v>0.7134873470030304</v>
      </c>
      <c r="K11" s="177">
        <f t="shared" si="5"/>
        <v>0.7001862197392924</v>
      </c>
      <c r="L11" s="148">
        <f t="shared" si="6"/>
        <v>1.3301127263738E-2</v>
      </c>
    </row>
    <row r="12" spans="1:12" x14ac:dyDescent="0.4">
      <c r="A12" s="49" t="s">
        <v>84</v>
      </c>
      <c r="B12" s="151"/>
      <c r="C12" s="151">
        <v>542</v>
      </c>
      <c r="D12" s="126">
        <f t="shared" si="0"/>
        <v>0</v>
      </c>
      <c r="E12" s="128">
        <f t="shared" si="1"/>
        <v>-542</v>
      </c>
      <c r="F12" s="151"/>
      <c r="G12" s="151">
        <v>1305</v>
      </c>
      <c r="H12" s="126">
        <f t="shared" si="2"/>
        <v>0</v>
      </c>
      <c r="I12" s="125">
        <f t="shared" si="3"/>
        <v>-1305</v>
      </c>
      <c r="J12" s="177" t="e">
        <f t="shared" si="4"/>
        <v>#DIV/0!</v>
      </c>
      <c r="K12" s="177">
        <f t="shared" si="5"/>
        <v>0.41532567049808428</v>
      </c>
      <c r="L12" s="148" t="e">
        <f t="shared" si="6"/>
        <v>#DIV/0!</v>
      </c>
    </row>
    <row r="13" spans="1:12" x14ac:dyDescent="0.4">
      <c r="A13" s="49" t="s">
        <v>85</v>
      </c>
      <c r="B13" s="151"/>
      <c r="C13" s="151">
        <v>15037</v>
      </c>
      <c r="D13" s="126">
        <f t="shared" si="0"/>
        <v>0</v>
      </c>
      <c r="E13" s="128">
        <f t="shared" si="1"/>
        <v>-15037</v>
      </c>
      <c r="F13" s="151"/>
      <c r="G13" s="151">
        <v>25007</v>
      </c>
      <c r="H13" s="126">
        <f t="shared" si="2"/>
        <v>0</v>
      </c>
      <c r="I13" s="125">
        <f t="shared" si="3"/>
        <v>-25007</v>
      </c>
      <c r="J13" s="177" t="e">
        <f t="shared" si="4"/>
        <v>#DIV/0!</v>
      </c>
      <c r="K13" s="177">
        <f t="shared" si="5"/>
        <v>0.60131163274283206</v>
      </c>
      <c r="L13" s="148" t="e">
        <f t="shared" si="6"/>
        <v>#DIV/0!</v>
      </c>
    </row>
    <row r="14" spans="1:12" x14ac:dyDescent="0.4">
      <c r="A14" s="55" t="s">
        <v>149</v>
      </c>
      <c r="B14" s="567">
        <v>1910</v>
      </c>
      <c r="C14" s="567">
        <v>2073</v>
      </c>
      <c r="D14" s="140">
        <f t="shared" si="0"/>
        <v>0.92136999517607332</v>
      </c>
      <c r="E14" s="128">
        <f t="shared" si="1"/>
        <v>-163</v>
      </c>
      <c r="F14" s="567">
        <v>4350</v>
      </c>
      <c r="G14" s="567">
        <v>4050</v>
      </c>
      <c r="H14" s="140">
        <f t="shared" si="2"/>
        <v>1.0740740740740742</v>
      </c>
      <c r="I14" s="139">
        <f t="shared" si="3"/>
        <v>300</v>
      </c>
      <c r="J14" s="171">
        <f t="shared" si="4"/>
        <v>0.43908045977011495</v>
      </c>
      <c r="K14" s="171">
        <f t="shared" si="5"/>
        <v>0.51185185185185189</v>
      </c>
      <c r="L14" s="138">
        <f t="shared" si="6"/>
        <v>-7.2771392081736941E-2</v>
      </c>
    </row>
    <row r="15" spans="1:12" x14ac:dyDescent="0.4">
      <c r="A15" s="49" t="s">
        <v>148</v>
      </c>
      <c r="B15" s="151"/>
      <c r="C15" s="47"/>
      <c r="D15" s="126" t="e">
        <f t="shared" si="0"/>
        <v>#DIV/0!</v>
      </c>
      <c r="E15" s="128">
        <f t="shared" si="1"/>
        <v>0</v>
      </c>
      <c r="F15" s="151"/>
      <c r="G15" s="47"/>
      <c r="H15" s="126" t="e">
        <f t="shared" si="2"/>
        <v>#DIV/0!</v>
      </c>
      <c r="I15" s="125">
        <f t="shared" si="3"/>
        <v>0</v>
      </c>
      <c r="J15" s="177" t="e">
        <f t="shared" si="4"/>
        <v>#DIV/0!</v>
      </c>
      <c r="K15" s="177" t="e">
        <f t="shared" si="5"/>
        <v>#DIV/0!</v>
      </c>
      <c r="L15" s="148" t="e">
        <f t="shared" si="6"/>
        <v>#DIV/0!</v>
      </c>
    </row>
    <row r="16" spans="1:12" s="33" customFormat="1" x14ac:dyDescent="0.4">
      <c r="A16" s="61" t="s">
        <v>147</v>
      </c>
      <c r="B16" s="47"/>
      <c r="C16" s="47"/>
      <c r="D16" s="126" t="e">
        <f t="shared" si="0"/>
        <v>#DIV/0!</v>
      </c>
      <c r="E16" s="128">
        <f t="shared" si="1"/>
        <v>0</v>
      </c>
      <c r="F16" s="47"/>
      <c r="G16" s="47"/>
      <c r="H16" s="126" t="e">
        <f t="shared" si="2"/>
        <v>#DIV/0!</v>
      </c>
      <c r="I16" s="155">
        <f t="shared" si="3"/>
        <v>0</v>
      </c>
      <c r="J16" s="44" t="e">
        <f t="shared" si="4"/>
        <v>#DIV/0!</v>
      </c>
      <c r="K16" s="44" t="e">
        <f t="shared" si="5"/>
        <v>#DIV/0!</v>
      </c>
      <c r="L16" s="148" t="e">
        <f t="shared" si="6"/>
        <v>#DIV/0!</v>
      </c>
    </row>
    <row r="17" spans="1:12" x14ac:dyDescent="0.4">
      <c r="A17" s="61" t="s">
        <v>146</v>
      </c>
      <c r="B17" s="567"/>
      <c r="C17" s="567"/>
      <c r="D17" s="140" t="e">
        <f t="shared" si="0"/>
        <v>#DIV/0!</v>
      </c>
      <c r="E17" s="540">
        <f t="shared" si="1"/>
        <v>0</v>
      </c>
      <c r="F17" s="567"/>
      <c r="G17" s="567"/>
      <c r="H17" s="140" t="e">
        <f t="shared" si="2"/>
        <v>#DIV/0!</v>
      </c>
      <c r="I17" s="139">
        <f t="shared" si="3"/>
        <v>0</v>
      </c>
      <c r="J17" s="171" t="e">
        <f t="shared" si="4"/>
        <v>#DIV/0!</v>
      </c>
      <c r="K17" s="171" t="e">
        <f t="shared" si="5"/>
        <v>#DIV/0!</v>
      </c>
      <c r="L17" s="138" t="e">
        <f t="shared" si="6"/>
        <v>#DIV/0!</v>
      </c>
    </row>
    <row r="18" spans="1:12" x14ac:dyDescent="0.4">
      <c r="A18" s="160" t="s">
        <v>145</v>
      </c>
      <c r="B18" s="185">
        <f>SUM(B19:B37)</f>
        <v>53735</v>
      </c>
      <c r="C18" s="185">
        <f>SUM(C19:C37)</f>
        <v>39121</v>
      </c>
      <c r="D18" s="145">
        <f t="shared" si="0"/>
        <v>1.373558958104343</v>
      </c>
      <c r="E18" s="144">
        <f t="shared" si="1"/>
        <v>14614</v>
      </c>
      <c r="F18" s="185">
        <f>SUM(F19:F37)</f>
        <v>76205</v>
      </c>
      <c r="G18" s="185">
        <f>SUM(G19:G37)</f>
        <v>54905</v>
      </c>
      <c r="H18" s="145">
        <f t="shared" si="2"/>
        <v>1.387942810308715</v>
      </c>
      <c r="I18" s="144">
        <f t="shared" si="3"/>
        <v>21300</v>
      </c>
      <c r="J18" s="181">
        <f t="shared" si="4"/>
        <v>0.70513745817203599</v>
      </c>
      <c r="K18" s="181">
        <f t="shared" si="5"/>
        <v>0.7125216282670066</v>
      </c>
      <c r="L18" s="142">
        <f t="shared" si="6"/>
        <v>-7.3841700949706102E-3</v>
      </c>
    </row>
    <row r="19" spans="1:12" x14ac:dyDescent="0.4">
      <c r="A19" s="48" t="s">
        <v>144</v>
      </c>
      <c r="B19" s="153"/>
      <c r="C19" s="79"/>
      <c r="D19" s="129" t="e">
        <f t="shared" si="0"/>
        <v>#DIV/0!</v>
      </c>
      <c r="E19" s="128">
        <f t="shared" si="1"/>
        <v>0</v>
      </c>
      <c r="F19" s="153"/>
      <c r="G19" s="79"/>
      <c r="H19" s="129" t="e">
        <f t="shared" si="2"/>
        <v>#DIV/0!</v>
      </c>
      <c r="I19" s="128">
        <f t="shared" si="3"/>
        <v>0</v>
      </c>
      <c r="J19" s="175" t="e">
        <f t="shared" si="4"/>
        <v>#DIV/0!</v>
      </c>
      <c r="K19" s="175" t="e">
        <f t="shared" si="5"/>
        <v>#DIV/0!</v>
      </c>
      <c r="L19" s="141" t="e">
        <f t="shared" si="6"/>
        <v>#DIV/0!</v>
      </c>
    </row>
    <row r="20" spans="1:12" x14ac:dyDescent="0.4">
      <c r="A20" s="49" t="s">
        <v>124</v>
      </c>
      <c r="B20" s="151"/>
      <c r="C20" s="47"/>
      <c r="D20" s="126" t="e">
        <f t="shared" si="0"/>
        <v>#DIV/0!</v>
      </c>
      <c r="E20" s="128">
        <f t="shared" si="1"/>
        <v>0</v>
      </c>
      <c r="F20" s="151"/>
      <c r="G20" s="47"/>
      <c r="H20" s="126" t="e">
        <f t="shared" si="2"/>
        <v>#DIV/0!</v>
      </c>
      <c r="I20" s="125">
        <f t="shared" si="3"/>
        <v>0</v>
      </c>
      <c r="J20" s="177" t="e">
        <f t="shared" si="4"/>
        <v>#DIV/0!</v>
      </c>
      <c r="K20" s="177" t="e">
        <f t="shared" si="5"/>
        <v>#DIV/0!</v>
      </c>
      <c r="L20" s="148" t="e">
        <f t="shared" si="6"/>
        <v>#DIV/0!</v>
      </c>
    </row>
    <row r="21" spans="1:12" x14ac:dyDescent="0.4">
      <c r="A21" s="49" t="s">
        <v>113</v>
      </c>
      <c r="B21" s="151">
        <v>19782</v>
      </c>
      <c r="C21" s="47">
        <v>17609</v>
      </c>
      <c r="D21" s="126">
        <f t="shared" si="0"/>
        <v>1.1234028053836107</v>
      </c>
      <c r="E21" s="128">
        <f t="shared" si="1"/>
        <v>2173</v>
      </c>
      <c r="F21" s="151">
        <v>26170</v>
      </c>
      <c r="G21" s="47">
        <v>22050</v>
      </c>
      <c r="H21" s="126">
        <f t="shared" si="2"/>
        <v>1.1868480725623582</v>
      </c>
      <c r="I21" s="125">
        <f t="shared" si="3"/>
        <v>4120</v>
      </c>
      <c r="J21" s="177">
        <f t="shared" si="4"/>
        <v>0.75590370653419947</v>
      </c>
      <c r="K21" s="177">
        <f t="shared" si="5"/>
        <v>0.79859410430839006</v>
      </c>
      <c r="L21" s="148">
        <f t="shared" si="6"/>
        <v>-4.2690397774190592E-2</v>
      </c>
    </row>
    <row r="22" spans="1:12" x14ac:dyDescent="0.4">
      <c r="A22" s="49" t="s">
        <v>143</v>
      </c>
      <c r="B22" s="151">
        <v>5430</v>
      </c>
      <c r="C22" s="47">
        <v>5371</v>
      </c>
      <c r="D22" s="126">
        <f t="shared" si="0"/>
        <v>1.0109849190094955</v>
      </c>
      <c r="E22" s="128">
        <f t="shared" si="1"/>
        <v>59</v>
      </c>
      <c r="F22" s="151">
        <v>8705</v>
      </c>
      <c r="G22" s="47">
        <v>8990</v>
      </c>
      <c r="H22" s="126">
        <f t="shared" si="2"/>
        <v>0.96829810901001112</v>
      </c>
      <c r="I22" s="125">
        <f t="shared" si="3"/>
        <v>-285</v>
      </c>
      <c r="J22" s="177">
        <f t="shared" si="4"/>
        <v>0.62377943710511197</v>
      </c>
      <c r="K22" s="177">
        <f t="shared" si="5"/>
        <v>0.59744160177975525</v>
      </c>
      <c r="L22" s="148">
        <f t="shared" si="6"/>
        <v>2.6337835325356718E-2</v>
      </c>
    </row>
    <row r="23" spans="1:12" x14ac:dyDescent="0.4">
      <c r="A23" s="49" t="s">
        <v>142</v>
      </c>
      <c r="B23" s="567">
        <v>2976</v>
      </c>
      <c r="C23" s="60">
        <v>2628</v>
      </c>
      <c r="D23" s="140">
        <f t="shared" si="0"/>
        <v>1.1324200913242009</v>
      </c>
      <c r="E23" s="128">
        <f t="shared" si="1"/>
        <v>348</v>
      </c>
      <c r="F23" s="567">
        <v>4420</v>
      </c>
      <c r="G23" s="60">
        <v>4450</v>
      </c>
      <c r="H23" s="140">
        <f t="shared" si="2"/>
        <v>0.99325842696629218</v>
      </c>
      <c r="I23" s="139">
        <f t="shared" si="3"/>
        <v>-30</v>
      </c>
      <c r="J23" s="171">
        <f t="shared" si="4"/>
        <v>0.67330316742081453</v>
      </c>
      <c r="K23" s="171">
        <f t="shared" si="5"/>
        <v>0.59056179775280904</v>
      </c>
      <c r="L23" s="138">
        <f t="shared" si="6"/>
        <v>8.2741369668005493E-2</v>
      </c>
    </row>
    <row r="24" spans="1:12" x14ac:dyDescent="0.4">
      <c r="A24" s="61" t="s">
        <v>141</v>
      </c>
      <c r="B24" s="151"/>
      <c r="C24" s="47"/>
      <c r="D24" s="126" t="e">
        <f t="shared" si="0"/>
        <v>#DIV/0!</v>
      </c>
      <c r="E24" s="128">
        <f t="shared" si="1"/>
        <v>0</v>
      </c>
      <c r="F24" s="151"/>
      <c r="G24" s="47"/>
      <c r="H24" s="126" t="e">
        <f t="shared" si="2"/>
        <v>#DIV/0!</v>
      </c>
      <c r="I24" s="125">
        <f t="shared" si="3"/>
        <v>0</v>
      </c>
      <c r="J24" s="177" t="e">
        <f t="shared" si="4"/>
        <v>#DIV/0!</v>
      </c>
      <c r="K24" s="177" t="e">
        <f t="shared" si="5"/>
        <v>#DIV/0!</v>
      </c>
      <c r="L24" s="148" t="e">
        <f t="shared" si="6"/>
        <v>#DIV/0!</v>
      </c>
    </row>
    <row r="25" spans="1:12" x14ac:dyDescent="0.4">
      <c r="A25" s="61" t="s">
        <v>140</v>
      </c>
      <c r="B25" s="151">
        <v>2921</v>
      </c>
      <c r="C25" s="47">
        <v>3351</v>
      </c>
      <c r="D25" s="126">
        <f t="shared" si="0"/>
        <v>0.87168009549388248</v>
      </c>
      <c r="E25" s="128">
        <f t="shared" si="1"/>
        <v>-430</v>
      </c>
      <c r="F25" s="151">
        <v>4575</v>
      </c>
      <c r="G25" s="47">
        <v>4640</v>
      </c>
      <c r="H25" s="126">
        <f t="shared" si="2"/>
        <v>0.98599137931034486</v>
      </c>
      <c r="I25" s="125">
        <f t="shared" si="3"/>
        <v>-65</v>
      </c>
      <c r="J25" s="177">
        <f t="shared" si="4"/>
        <v>0.6384699453551913</v>
      </c>
      <c r="K25" s="177">
        <f t="shared" si="5"/>
        <v>0.72219827586206897</v>
      </c>
      <c r="L25" s="148">
        <f t="shared" si="6"/>
        <v>-8.3728330506877668E-2</v>
      </c>
    </row>
    <row r="26" spans="1:12" s="33" customFormat="1" x14ac:dyDescent="0.4">
      <c r="A26" s="61" t="s">
        <v>225</v>
      </c>
      <c r="B26" s="47"/>
      <c r="C26" s="47"/>
      <c r="D26" s="126" t="e">
        <f t="shared" si="0"/>
        <v>#DIV/0!</v>
      </c>
      <c r="E26" s="125">
        <f t="shared" si="1"/>
        <v>0</v>
      </c>
      <c r="F26" s="47"/>
      <c r="G26" s="47"/>
      <c r="H26" s="126" t="e">
        <f t="shared" si="2"/>
        <v>#DIV/0!</v>
      </c>
      <c r="I26" s="125">
        <f t="shared" si="3"/>
        <v>0</v>
      </c>
      <c r="J26" s="44" t="e">
        <f t="shared" si="4"/>
        <v>#DIV/0!</v>
      </c>
      <c r="K26" s="44" t="e">
        <f t="shared" si="5"/>
        <v>#DIV/0!</v>
      </c>
      <c r="L26" s="148" t="e">
        <f t="shared" si="6"/>
        <v>#DIV/0!</v>
      </c>
    </row>
    <row r="27" spans="1:12" x14ac:dyDescent="0.4">
      <c r="A27" s="49" t="s">
        <v>139</v>
      </c>
      <c r="B27" s="151"/>
      <c r="C27" s="47"/>
      <c r="D27" s="126" t="e">
        <f t="shared" si="0"/>
        <v>#DIV/0!</v>
      </c>
      <c r="E27" s="128">
        <f t="shared" si="1"/>
        <v>0</v>
      </c>
      <c r="F27" s="151"/>
      <c r="G27" s="47"/>
      <c r="H27" s="126" t="e">
        <f t="shared" si="2"/>
        <v>#DIV/0!</v>
      </c>
      <c r="I27" s="125">
        <f t="shared" si="3"/>
        <v>0</v>
      </c>
      <c r="J27" s="177" t="e">
        <f t="shared" si="4"/>
        <v>#DIV/0!</v>
      </c>
      <c r="K27" s="177" t="e">
        <f t="shared" si="5"/>
        <v>#DIV/0!</v>
      </c>
      <c r="L27" s="148" t="e">
        <f t="shared" si="6"/>
        <v>#DIV/0!</v>
      </c>
    </row>
    <row r="28" spans="1:12" x14ac:dyDescent="0.4">
      <c r="A28" s="49" t="s">
        <v>138</v>
      </c>
      <c r="B28" s="151">
        <v>2590</v>
      </c>
      <c r="C28" s="47">
        <v>2638</v>
      </c>
      <c r="D28" s="126">
        <f t="shared" si="0"/>
        <v>0.9818043972706596</v>
      </c>
      <c r="E28" s="128">
        <f t="shared" si="1"/>
        <v>-48</v>
      </c>
      <c r="F28" s="151">
        <v>4415</v>
      </c>
      <c r="G28" s="47">
        <v>4490</v>
      </c>
      <c r="H28" s="126">
        <f t="shared" si="2"/>
        <v>0.98329621380846322</v>
      </c>
      <c r="I28" s="125">
        <f t="shared" si="3"/>
        <v>-75</v>
      </c>
      <c r="J28" s="177">
        <f t="shared" si="4"/>
        <v>0.58663646659116653</v>
      </c>
      <c r="K28" s="177">
        <f t="shared" si="5"/>
        <v>0.58752783964365252</v>
      </c>
      <c r="L28" s="148">
        <f t="shared" si="6"/>
        <v>-8.9137305248598864E-4</v>
      </c>
    </row>
    <row r="29" spans="1:12" x14ac:dyDescent="0.4">
      <c r="A29" s="49" t="s">
        <v>213</v>
      </c>
      <c r="B29" s="90"/>
      <c r="C29" s="90"/>
      <c r="D29" s="126" t="e">
        <f t="shared" si="0"/>
        <v>#DIV/0!</v>
      </c>
      <c r="E29" s="125">
        <f t="shared" si="1"/>
        <v>0</v>
      </c>
      <c r="F29" s="90"/>
      <c r="G29" s="90"/>
      <c r="H29" s="126" t="e">
        <f t="shared" si="2"/>
        <v>#DIV/0!</v>
      </c>
      <c r="I29" s="125">
        <f t="shared" si="3"/>
        <v>0</v>
      </c>
      <c r="J29" s="44" t="e">
        <f t="shared" si="4"/>
        <v>#DIV/0!</v>
      </c>
      <c r="K29" s="44" t="e">
        <f t="shared" si="5"/>
        <v>#DIV/0!</v>
      </c>
      <c r="L29" s="148" t="e">
        <f t="shared" si="6"/>
        <v>#DIV/0!</v>
      </c>
    </row>
    <row r="30" spans="1:12" x14ac:dyDescent="0.4">
      <c r="A30" s="49" t="s">
        <v>137</v>
      </c>
      <c r="B30" s="567"/>
      <c r="C30" s="60"/>
      <c r="D30" s="140" t="e">
        <f t="shared" si="0"/>
        <v>#DIV/0!</v>
      </c>
      <c r="E30" s="128">
        <f t="shared" si="1"/>
        <v>0</v>
      </c>
      <c r="F30" s="567"/>
      <c r="G30" s="60"/>
      <c r="H30" s="140" t="e">
        <f t="shared" si="2"/>
        <v>#DIV/0!</v>
      </c>
      <c r="I30" s="139">
        <f t="shared" si="3"/>
        <v>0</v>
      </c>
      <c r="J30" s="171" t="e">
        <f t="shared" si="4"/>
        <v>#DIV/0!</v>
      </c>
      <c r="K30" s="171" t="e">
        <f t="shared" si="5"/>
        <v>#DIV/0!</v>
      </c>
      <c r="L30" s="138" t="e">
        <f t="shared" si="6"/>
        <v>#DIV/0!</v>
      </c>
    </row>
    <row r="31" spans="1:12" x14ac:dyDescent="0.4">
      <c r="A31" s="61" t="s">
        <v>136</v>
      </c>
      <c r="B31" s="151"/>
      <c r="C31" s="47"/>
      <c r="D31" s="126" t="e">
        <f t="shared" si="0"/>
        <v>#DIV/0!</v>
      </c>
      <c r="E31" s="128">
        <f t="shared" si="1"/>
        <v>0</v>
      </c>
      <c r="F31" s="151"/>
      <c r="G31" s="47"/>
      <c r="H31" s="126" t="e">
        <f t="shared" si="2"/>
        <v>#DIV/0!</v>
      </c>
      <c r="I31" s="125">
        <f t="shared" si="3"/>
        <v>0</v>
      </c>
      <c r="J31" s="177" t="e">
        <f t="shared" si="4"/>
        <v>#DIV/0!</v>
      </c>
      <c r="K31" s="177" t="e">
        <f t="shared" si="5"/>
        <v>#DIV/0!</v>
      </c>
      <c r="L31" s="148" t="e">
        <f t="shared" si="6"/>
        <v>#DIV/0!</v>
      </c>
    </row>
    <row r="32" spans="1:12" x14ac:dyDescent="0.4">
      <c r="A32" s="49" t="s">
        <v>135</v>
      </c>
      <c r="B32" s="151">
        <v>3551</v>
      </c>
      <c r="C32" s="47">
        <v>3575</v>
      </c>
      <c r="D32" s="126">
        <f t="shared" si="0"/>
        <v>0.99328671328671325</v>
      </c>
      <c r="E32" s="128">
        <f t="shared" si="1"/>
        <v>-24</v>
      </c>
      <c r="F32" s="151">
        <v>4415</v>
      </c>
      <c r="G32" s="47">
        <v>4475</v>
      </c>
      <c r="H32" s="126">
        <f t="shared" si="2"/>
        <v>0.98659217877094973</v>
      </c>
      <c r="I32" s="125">
        <f t="shared" si="3"/>
        <v>-60</v>
      </c>
      <c r="J32" s="177">
        <f t="shared" si="4"/>
        <v>0.80430351075877693</v>
      </c>
      <c r="K32" s="177">
        <f t="shared" si="5"/>
        <v>0.7988826815642458</v>
      </c>
      <c r="L32" s="148">
        <f t="shared" si="6"/>
        <v>5.4208291945311293E-3</v>
      </c>
    </row>
    <row r="33" spans="1:12" x14ac:dyDescent="0.4">
      <c r="A33" s="61" t="s">
        <v>134</v>
      </c>
      <c r="B33" s="567"/>
      <c r="C33" s="60"/>
      <c r="D33" s="140" t="e">
        <f t="shared" si="0"/>
        <v>#DIV/0!</v>
      </c>
      <c r="E33" s="128">
        <f t="shared" si="1"/>
        <v>0</v>
      </c>
      <c r="F33" s="567"/>
      <c r="G33" s="60"/>
      <c r="H33" s="140" t="e">
        <f t="shared" si="2"/>
        <v>#DIV/0!</v>
      </c>
      <c r="I33" s="139">
        <f t="shared" si="3"/>
        <v>0</v>
      </c>
      <c r="J33" s="171" t="e">
        <f t="shared" si="4"/>
        <v>#DIV/0!</v>
      </c>
      <c r="K33" s="171" t="e">
        <f t="shared" si="5"/>
        <v>#DIV/0!</v>
      </c>
      <c r="L33" s="138" t="e">
        <f t="shared" si="6"/>
        <v>#DIV/0!</v>
      </c>
    </row>
    <row r="34" spans="1:12" x14ac:dyDescent="0.4">
      <c r="A34" s="61" t="s">
        <v>133</v>
      </c>
      <c r="B34" s="567">
        <v>4092</v>
      </c>
      <c r="C34" s="60">
        <v>3949</v>
      </c>
      <c r="D34" s="140">
        <f t="shared" si="0"/>
        <v>1.0362116991643453</v>
      </c>
      <c r="E34" s="128">
        <f t="shared" si="1"/>
        <v>143</v>
      </c>
      <c r="F34" s="567">
        <v>5905</v>
      </c>
      <c r="G34" s="60">
        <v>5810</v>
      </c>
      <c r="H34" s="140">
        <f t="shared" si="2"/>
        <v>1.0163511187607572</v>
      </c>
      <c r="I34" s="139">
        <f t="shared" si="3"/>
        <v>95</v>
      </c>
      <c r="J34" s="171">
        <f t="shared" si="4"/>
        <v>0.69297205757832347</v>
      </c>
      <c r="K34" s="171">
        <f t="shared" si="5"/>
        <v>0.67969018932874359</v>
      </c>
      <c r="L34" s="138">
        <f t="shared" si="6"/>
        <v>1.3281868249579887E-2</v>
      </c>
    </row>
    <row r="35" spans="1:12" x14ac:dyDescent="0.4">
      <c r="A35" s="49" t="s">
        <v>132</v>
      </c>
      <c r="B35" s="151"/>
      <c r="C35" s="47"/>
      <c r="D35" s="126" t="e">
        <f t="shared" si="0"/>
        <v>#DIV/0!</v>
      </c>
      <c r="E35" s="128">
        <f t="shared" si="1"/>
        <v>0</v>
      </c>
      <c r="F35" s="151"/>
      <c r="G35" s="47"/>
      <c r="H35" s="126" t="e">
        <f t="shared" si="2"/>
        <v>#DIV/0!</v>
      </c>
      <c r="I35" s="125">
        <f t="shared" si="3"/>
        <v>0</v>
      </c>
      <c r="J35" s="177" t="e">
        <f t="shared" si="4"/>
        <v>#DIV/0!</v>
      </c>
      <c r="K35" s="177" t="e">
        <f t="shared" si="5"/>
        <v>#DIV/0!</v>
      </c>
      <c r="L35" s="148" t="e">
        <f t="shared" si="6"/>
        <v>#DIV/0!</v>
      </c>
    </row>
    <row r="36" spans="1:12" x14ac:dyDescent="0.4">
      <c r="A36" s="61" t="s">
        <v>88</v>
      </c>
      <c r="B36" s="567"/>
      <c r="C36" s="60"/>
      <c r="D36" s="140" t="e">
        <f t="shared" si="0"/>
        <v>#DIV/0!</v>
      </c>
      <c r="E36" s="128">
        <f t="shared" si="1"/>
        <v>0</v>
      </c>
      <c r="F36" s="567"/>
      <c r="G36" s="60"/>
      <c r="H36" s="140" t="e">
        <f t="shared" si="2"/>
        <v>#DIV/0!</v>
      </c>
      <c r="I36" s="139">
        <f t="shared" si="3"/>
        <v>0</v>
      </c>
      <c r="J36" s="171" t="e">
        <f t="shared" si="4"/>
        <v>#DIV/0!</v>
      </c>
      <c r="K36" s="171" t="e">
        <f t="shared" si="5"/>
        <v>#DIV/0!</v>
      </c>
      <c r="L36" s="138" t="e">
        <f t="shared" si="6"/>
        <v>#DIV/0!</v>
      </c>
    </row>
    <row r="37" spans="1:12" x14ac:dyDescent="0.4">
      <c r="A37" s="42" t="s">
        <v>131</v>
      </c>
      <c r="B37" s="566">
        <v>12393</v>
      </c>
      <c r="C37" s="41"/>
      <c r="D37" s="140" t="e">
        <f t="shared" si="0"/>
        <v>#DIV/0!</v>
      </c>
      <c r="E37" s="540">
        <f t="shared" si="1"/>
        <v>12393</v>
      </c>
      <c r="F37" s="566">
        <v>17600</v>
      </c>
      <c r="G37" s="41"/>
      <c r="H37" s="140" t="e">
        <f t="shared" si="2"/>
        <v>#DIV/0!</v>
      </c>
      <c r="I37" s="139">
        <f t="shared" si="3"/>
        <v>17600</v>
      </c>
      <c r="J37" s="171">
        <f t="shared" si="4"/>
        <v>0.70414772727272723</v>
      </c>
      <c r="K37" s="171" t="e">
        <f t="shared" si="5"/>
        <v>#DIV/0!</v>
      </c>
      <c r="L37" s="138" t="e">
        <f t="shared" si="6"/>
        <v>#DIV/0!</v>
      </c>
    </row>
    <row r="38" spans="1:12" x14ac:dyDescent="0.4">
      <c r="A38" s="160" t="s">
        <v>130</v>
      </c>
      <c r="B38" s="185">
        <f>SUM(B39:B40)</f>
        <v>1423</v>
      </c>
      <c r="C38" s="185">
        <f>SUM(C39:C40)</f>
        <v>1564</v>
      </c>
      <c r="D38" s="145">
        <f t="shared" ref="D38:D69" si="7">+B38/C38</f>
        <v>0.90984654731457804</v>
      </c>
      <c r="E38" s="144">
        <f t="shared" ref="E38:E74" si="8">+B38-C38</f>
        <v>-141</v>
      </c>
      <c r="F38" s="185">
        <f>SUM(F39:F40)</f>
        <v>2626</v>
      </c>
      <c r="G38" s="185">
        <f>SUM(G39:G40)</f>
        <v>2709</v>
      </c>
      <c r="H38" s="145">
        <f t="shared" ref="H38:H69" si="9">+F38/G38</f>
        <v>0.9693613879660391</v>
      </c>
      <c r="I38" s="144">
        <f t="shared" ref="I38:I74" si="10">+F38-G38</f>
        <v>-83</v>
      </c>
      <c r="J38" s="181">
        <f t="shared" ref="J38:J74" si="11">+B38/F38</f>
        <v>0.54188880426504193</v>
      </c>
      <c r="K38" s="181">
        <f t="shared" ref="K38:K74" si="12">+C38/G38</f>
        <v>0.57733480989294939</v>
      </c>
      <c r="L38" s="142">
        <f t="shared" ref="L38:L69" si="13">+J38-K38</f>
        <v>-3.5446005627907451E-2</v>
      </c>
    </row>
    <row r="39" spans="1:12" x14ac:dyDescent="0.4">
      <c r="A39" s="48" t="s">
        <v>129</v>
      </c>
      <c r="B39" s="153">
        <v>758</v>
      </c>
      <c r="C39" s="79">
        <v>863</v>
      </c>
      <c r="D39" s="129">
        <f t="shared" si="7"/>
        <v>0.87833140208574745</v>
      </c>
      <c r="E39" s="128">
        <f t="shared" si="8"/>
        <v>-105</v>
      </c>
      <c r="F39" s="153">
        <v>1456</v>
      </c>
      <c r="G39" s="79">
        <v>1528</v>
      </c>
      <c r="H39" s="129">
        <f t="shared" si="9"/>
        <v>0.95287958115183247</v>
      </c>
      <c r="I39" s="128">
        <f t="shared" si="10"/>
        <v>-72</v>
      </c>
      <c r="J39" s="175">
        <f t="shared" si="11"/>
        <v>0.52060439560439564</v>
      </c>
      <c r="K39" s="175">
        <f t="shared" si="12"/>
        <v>0.56479057591623039</v>
      </c>
      <c r="L39" s="141">
        <f t="shared" si="13"/>
        <v>-4.4186180311834744E-2</v>
      </c>
    </row>
    <row r="40" spans="1:12" x14ac:dyDescent="0.4">
      <c r="A40" s="49" t="s">
        <v>128</v>
      </c>
      <c r="B40" s="151">
        <v>665</v>
      </c>
      <c r="C40" s="47">
        <v>701</v>
      </c>
      <c r="D40" s="126">
        <f t="shared" si="7"/>
        <v>0.94864479315263905</v>
      </c>
      <c r="E40" s="540">
        <f t="shared" si="8"/>
        <v>-36</v>
      </c>
      <c r="F40" s="151">
        <v>1170</v>
      </c>
      <c r="G40" s="47">
        <v>1181</v>
      </c>
      <c r="H40" s="126">
        <f t="shared" si="9"/>
        <v>0.99068585944115162</v>
      </c>
      <c r="I40" s="125">
        <f t="shared" si="10"/>
        <v>-11</v>
      </c>
      <c r="J40" s="177">
        <f t="shared" si="11"/>
        <v>0.56837606837606836</v>
      </c>
      <c r="K40" s="177">
        <f t="shared" si="12"/>
        <v>0.59356477561388654</v>
      </c>
      <c r="L40" s="148">
        <f t="shared" si="13"/>
        <v>-2.5188707237818186E-2</v>
      </c>
    </row>
    <row r="41" spans="1:12" s="80" customFormat="1" x14ac:dyDescent="0.4">
      <c r="A41" s="136" t="s">
        <v>87</v>
      </c>
      <c r="B41" s="135">
        <f>B42+B62</f>
        <v>234802</v>
      </c>
      <c r="C41" s="135">
        <f>C42+C62</f>
        <v>239139</v>
      </c>
      <c r="D41" s="134">
        <f t="shared" si="7"/>
        <v>0.98186410414026992</v>
      </c>
      <c r="E41" s="144">
        <f t="shared" si="8"/>
        <v>-4337</v>
      </c>
      <c r="F41" s="135">
        <f>F42+F62</f>
        <v>339698</v>
      </c>
      <c r="G41" s="135">
        <f>G42+G62</f>
        <v>334022</v>
      </c>
      <c r="H41" s="134">
        <f t="shared" si="9"/>
        <v>1.0169928926837155</v>
      </c>
      <c r="I41" s="133">
        <f t="shared" si="10"/>
        <v>5676</v>
      </c>
      <c r="J41" s="168">
        <f t="shared" si="11"/>
        <v>0.69120807305312371</v>
      </c>
      <c r="K41" s="168">
        <f t="shared" si="12"/>
        <v>0.71593787235571305</v>
      </c>
      <c r="L41" s="131">
        <f t="shared" si="13"/>
        <v>-2.4729799302589339E-2</v>
      </c>
    </row>
    <row r="42" spans="1:12" s="80" customFormat="1" x14ac:dyDescent="0.4">
      <c r="A42" s="160" t="s">
        <v>127</v>
      </c>
      <c r="B42" s="156">
        <f>SUM(B43:B61)</f>
        <v>232070</v>
      </c>
      <c r="C42" s="156">
        <f>SUM(C43:C61)</f>
        <v>236194</v>
      </c>
      <c r="D42" s="134">
        <f t="shared" si="7"/>
        <v>0.98253977662430036</v>
      </c>
      <c r="E42" s="144">
        <f t="shared" si="8"/>
        <v>-4124</v>
      </c>
      <c r="F42" s="156">
        <f>SUM(F43:F61)</f>
        <v>335209</v>
      </c>
      <c r="G42" s="156">
        <f>SUM(G43:G61)</f>
        <v>329555</v>
      </c>
      <c r="H42" s="134">
        <f t="shared" si="9"/>
        <v>1.0171564685712551</v>
      </c>
      <c r="I42" s="133">
        <f t="shared" si="10"/>
        <v>5654</v>
      </c>
      <c r="J42" s="168">
        <f t="shared" si="11"/>
        <v>0.69231434716848295</v>
      </c>
      <c r="K42" s="168">
        <f t="shared" si="12"/>
        <v>0.71670586093368327</v>
      </c>
      <c r="L42" s="131">
        <f t="shared" si="13"/>
        <v>-2.4391513765200323E-2</v>
      </c>
    </row>
    <row r="43" spans="1:12" x14ac:dyDescent="0.4">
      <c r="A43" s="49" t="s">
        <v>86</v>
      </c>
      <c r="B43" s="47">
        <v>97030</v>
      </c>
      <c r="C43" s="54">
        <v>97004</v>
      </c>
      <c r="D43" s="546">
        <f t="shared" si="7"/>
        <v>1.0002680301843223</v>
      </c>
      <c r="E43" s="128">
        <f t="shared" si="8"/>
        <v>26</v>
      </c>
      <c r="F43" s="183">
        <v>131745</v>
      </c>
      <c r="G43" s="47">
        <v>132940</v>
      </c>
      <c r="H43" s="140">
        <f t="shared" si="9"/>
        <v>0.99101098239807428</v>
      </c>
      <c r="I43" s="125">
        <f t="shared" si="10"/>
        <v>-1195</v>
      </c>
      <c r="J43" s="177">
        <f t="shared" si="11"/>
        <v>0.73649853884397887</v>
      </c>
      <c r="K43" s="177">
        <f t="shared" si="12"/>
        <v>0.72968256356250938</v>
      </c>
      <c r="L43" s="148">
        <f t="shared" si="13"/>
        <v>6.8159752814694885E-3</v>
      </c>
    </row>
    <row r="44" spans="1:12" x14ac:dyDescent="0.4">
      <c r="A44" s="49" t="s">
        <v>126</v>
      </c>
      <c r="B44" s="47">
        <v>3653</v>
      </c>
      <c r="C44" s="47">
        <v>3904</v>
      </c>
      <c r="D44" s="129">
        <f t="shared" si="7"/>
        <v>0.93570696721311475</v>
      </c>
      <c r="E44" s="128">
        <f t="shared" si="8"/>
        <v>-251</v>
      </c>
      <c r="F44" s="151">
        <v>8098</v>
      </c>
      <c r="G44" s="47">
        <v>8099</v>
      </c>
      <c r="H44" s="140">
        <f t="shared" si="9"/>
        <v>0.99987652796641557</v>
      </c>
      <c r="I44" s="125">
        <f t="shared" si="10"/>
        <v>-1</v>
      </c>
      <c r="J44" s="177">
        <f t="shared" si="11"/>
        <v>0.45109903679920971</v>
      </c>
      <c r="K44" s="177">
        <f t="shared" si="12"/>
        <v>0.48203481911347079</v>
      </c>
      <c r="L44" s="148">
        <f t="shared" si="13"/>
        <v>-3.0935782314261084E-2</v>
      </c>
    </row>
    <row r="45" spans="1:12" x14ac:dyDescent="0.4">
      <c r="A45" s="49" t="s">
        <v>125</v>
      </c>
      <c r="B45" s="47">
        <v>12424</v>
      </c>
      <c r="C45" s="47">
        <v>13293</v>
      </c>
      <c r="D45" s="129">
        <f t="shared" si="7"/>
        <v>0.93462724742345593</v>
      </c>
      <c r="E45" s="128">
        <f t="shared" si="8"/>
        <v>-869</v>
      </c>
      <c r="F45" s="151">
        <v>15419</v>
      </c>
      <c r="G45" s="47">
        <v>15419</v>
      </c>
      <c r="H45" s="140">
        <f t="shared" si="9"/>
        <v>1</v>
      </c>
      <c r="I45" s="125">
        <f t="shared" si="10"/>
        <v>0</v>
      </c>
      <c r="J45" s="177">
        <f t="shared" si="11"/>
        <v>0.8057591283481419</v>
      </c>
      <c r="K45" s="177">
        <f t="shared" si="12"/>
        <v>0.86211816589921531</v>
      </c>
      <c r="L45" s="148">
        <f t="shared" si="13"/>
        <v>-5.635903755107341E-2</v>
      </c>
    </row>
    <row r="46" spans="1:12" x14ac:dyDescent="0.4">
      <c r="A46" s="61" t="s">
        <v>124</v>
      </c>
      <c r="B46" s="47">
        <v>14109</v>
      </c>
      <c r="C46" s="47">
        <v>18633</v>
      </c>
      <c r="D46" s="129">
        <f t="shared" si="7"/>
        <v>0.75720495894380935</v>
      </c>
      <c r="E46" s="128">
        <f t="shared" si="8"/>
        <v>-4524</v>
      </c>
      <c r="F46" s="151">
        <v>20813</v>
      </c>
      <c r="G46" s="47">
        <v>29313</v>
      </c>
      <c r="H46" s="140">
        <f t="shared" si="9"/>
        <v>0.71002626820864467</v>
      </c>
      <c r="I46" s="125">
        <f t="shared" si="10"/>
        <v>-8500</v>
      </c>
      <c r="J46" s="177">
        <f t="shared" si="11"/>
        <v>0.6778936241771969</v>
      </c>
      <c r="K46" s="177">
        <f t="shared" si="12"/>
        <v>0.63565653464333227</v>
      </c>
      <c r="L46" s="148">
        <f t="shared" si="13"/>
        <v>4.2237089533864625E-2</v>
      </c>
    </row>
    <row r="47" spans="1:12" x14ac:dyDescent="0.4">
      <c r="A47" s="61" t="s">
        <v>123</v>
      </c>
      <c r="B47" s="47">
        <v>12887</v>
      </c>
      <c r="C47" s="47">
        <v>10400</v>
      </c>
      <c r="D47" s="129">
        <f t="shared" si="7"/>
        <v>1.2391346153846154</v>
      </c>
      <c r="E47" s="128">
        <f t="shared" si="8"/>
        <v>2487</v>
      </c>
      <c r="F47" s="151">
        <v>21432</v>
      </c>
      <c r="G47" s="47">
        <v>18163</v>
      </c>
      <c r="H47" s="140">
        <f t="shared" si="9"/>
        <v>1.1799812806254473</v>
      </c>
      <c r="I47" s="125">
        <f t="shared" si="10"/>
        <v>3269</v>
      </c>
      <c r="J47" s="177">
        <f t="shared" si="11"/>
        <v>0.60129712579320638</v>
      </c>
      <c r="K47" s="177">
        <f t="shared" si="12"/>
        <v>0.57259263337554367</v>
      </c>
      <c r="L47" s="148">
        <f t="shared" si="13"/>
        <v>2.8704492417662708E-2</v>
      </c>
    </row>
    <row r="48" spans="1:12" x14ac:dyDescent="0.4">
      <c r="A48" s="49" t="s">
        <v>84</v>
      </c>
      <c r="B48" s="47">
        <v>34848</v>
      </c>
      <c r="C48" s="47">
        <v>38111</v>
      </c>
      <c r="D48" s="129">
        <f t="shared" si="7"/>
        <v>0.91438167458214159</v>
      </c>
      <c r="E48" s="128">
        <f t="shared" si="8"/>
        <v>-3263</v>
      </c>
      <c r="F48" s="151">
        <v>51565</v>
      </c>
      <c r="G48" s="47">
        <v>48012</v>
      </c>
      <c r="H48" s="140">
        <f t="shared" si="9"/>
        <v>1.0740023327501458</v>
      </c>
      <c r="I48" s="125">
        <f t="shared" si="10"/>
        <v>3553</v>
      </c>
      <c r="J48" s="177">
        <f t="shared" si="11"/>
        <v>0.67580723358867445</v>
      </c>
      <c r="K48" s="177">
        <f t="shared" si="12"/>
        <v>0.79378072148629508</v>
      </c>
      <c r="L48" s="148">
        <f t="shared" si="13"/>
        <v>-0.11797348789762063</v>
      </c>
    </row>
    <row r="49" spans="1:12" x14ac:dyDescent="0.4">
      <c r="A49" s="49" t="s">
        <v>85</v>
      </c>
      <c r="B49" s="47">
        <v>17563</v>
      </c>
      <c r="C49" s="47">
        <v>19611</v>
      </c>
      <c r="D49" s="129">
        <f t="shared" si="7"/>
        <v>0.89556881342103922</v>
      </c>
      <c r="E49" s="128">
        <f t="shared" si="8"/>
        <v>-2048</v>
      </c>
      <c r="F49" s="569">
        <v>24230</v>
      </c>
      <c r="G49" s="47">
        <v>26996</v>
      </c>
      <c r="H49" s="140">
        <f t="shared" si="9"/>
        <v>0.89754037635205219</v>
      </c>
      <c r="I49" s="125">
        <f t="shared" si="10"/>
        <v>-2766</v>
      </c>
      <c r="J49" s="177">
        <f t="shared" si="11"/>
        <v>0.72484523318200578</v>
      </c>
      <c r="K49" s="177">
        <f t="shared" si="12"/>
        <v>0.72644095421543931</v>
      </c>
      <c r="L49" s="148">
        <f t="shared" si="13"/>
        <v>-1.5957210334335281E-3</v>
      </c>
    </row>
    <row r="50" spans="1:12" x14ac:dyDescent="0.4">
      <c r="A50" s="49" t="s">
        <v>83</v>
      </c>
      <c r="B50" s="47">
        <v>6534</v>
      </c>
      <c r="C50" s="47">
        <v>6401</v>
      </c>
      <c r="D50" s="129">
        <f t="shared" si="7"/>
        <v>1.0207780034369629</v>
      </c>
      <c r="E50" s="128">
        <f t="shared" si="8"/>
        <v>133</v>
      </c>
      <c r="F50" s="568">
        <v>8235</v>
      </c>
      <c r="G50" s="47">
        <v>8100</v>
      </c>
      <c r="H50" s="140">
        <f t="shared" si="9"/>
        <v>1.0166666666666666</v>
      </c>
      <c r="I50" s="125">
        <f t="shared" si="10"/>
        <v>135</v>
      </c>
      <c r="J50" s="177">
        <f t="shared" si="11"/>
        <v>0.79344262295081969</v>
      </c>
      <c r="K50" s="177">
        <f t="shared" si="12"/>
        <v>0.7902469135802469</v>
      </c>
      <c r="L50" s="148">
        <f t="shared" si="13"/>
        <v>3.1957093705727857E-3</v>
      </c>
    </row>
    <row r="51" spans="1:12" x14ac:dyDescent="0.4">
      <c r="A51" s="49" t="s">
        <v>122</v>
      </c>
      <c r="B51" s="47">
        <v>3173</v>
      </c>
      <c r="C51" s="79">
        <v>2713</v>
      </c>
      <c r="D51" s="129">
        <f t="shared" si="7"/>
        <v>1.1695539992628088</v>
      </c>
      <c r="E51" s="128">
        <f t="shared" si="8"/>
        <v>460</v>
      </c>
      <c r="F51" s="151">
        <v>5280</v>
      </c>
      <c r="G51" s="47">
        <v>3830</v>
      </c>
      <c r="H51" s="140">
        <f t="shared" si="9"/>
        <v>1.3785900783289817</v>
      </c>
      <c r="I51" s="125">
        <f t="shared" si="10"/>
        <v>1450</v>
      </c>
      <c r="J51" s="177">
        <f t="shared" si="11"/>
        <v>0.6009469696969697</v>
      </c>
      <c r="K51" s="177">
        <f t="shared" si="12"/>
        <v>0.70835509138381203</v>
      </c>
      <c r="L51" s="148">
        <f t="shared" si="13"/>
        <v>-0.10740812168684233</v>
      </c>
    </row>
    <row r="52" spans="1:12" x14ac:dyDescent="0.4">
      <c r="A52" s="49" t="s">
        <v>121</v>
      </c>
      <c r="B52" s="47">
        <v>2714</v>
      </c>
      <c r="C52" s="79">
        <v>2693</v>
      </c>
      <c r="D52" s="129">
        <f t="shared" si="7"/>
        <v>1.0077979948013367</v>
      </c>
      <c r="E52" s="128">
        <f t="shared" si="8"/>
        <v>21</v>
      </c>
      <c r="F52" s="567">
        <v>3600</v>
      </c>
      <c r="G52" s="47">
        <v>3600</v>
      </c>
      <c r="H52" s="140">
        <f t="shared" si="9"/>
        <v>1</v>
      </c>
      <c r="I52" s="125">
        <f t="shared" si="10"/>
        <v>0</v>
      </c>
      <c r="J52" s="177">
        <f t="shared" si="11"/>
        <v>0.75388888888888894</v>
      </c>
      <c r="K52" s="177">
        <f t="shared" si="12"/>
        <v>0.74805555555555558</v>
      </c>
      <c r="L52" s="148">
        <f t="shared" si="13"/>
        <v>5.833333333333357E-3</v>
      </c>
    </row>
    <row r="53" spans="1:12" x14ac:dyDescent="0.4">
      <c r="A53" s="49" t="s">
        <v>82</v>
      </c>
      <c r="B53" s="47">
        <v>5509</v>
      </c>
      <c r="C53" s="47">
        <v>4387</v>
      </c>
      <c r="D53" s="129">
        <f t="shared" si="7"/>
        <v>1.2557556416685662</v>
      </c>
      <c r="E53" s="128">
        <f t="shared" si="8"/>
        <v>1122</v>
      </c>
      <c r="F53" s="567">
        <v>11138</v>
      </c>
      <c r="G53" s="47">
        <v>5188</v>
      </c>
      <c r="H53" s="140">
        <f t="shared" si="9"/>
        <v>2.1468774094063221</v>
      </c>
      <c r="I53" s="125">
        <f t="shared" si="10"/>
        <v>5950</v>
      </c>
      <c r="J53" s="177">
        <f t="shared" si="11"/>
        <v>0.49461303645178667</v>
      </c>
      <c r="K53" s="177">
        <f t="shared" si="12"/>
        <v>0.8456052428681573</v>
      </c>
      <c r="L53" s="148">
        <f t="shared" si="13"/>
        <v>-0.35099220641637063</v>
      </c>
    </row>
    <row r="54" spans="1:12" x14ac:dyDescent="0.4">
      <c r="A54" s="61" t="s">
        <v>80</v>
      </c>
      <c r="B54" s="47">
        <v>2593</v>
      </c>
      <c r="C54" s="60">
        <v>2680</v>
      </c>
      <c r="D54" s="129">
        <f t="shared" si="7"/>
        <v>0.96753731343283578</v>
      </c>
      <c r="E54" s="128">
        <f t="shared" si="8"/>
        <v>-87</v>
      </c>
      <c r="F54" s="151">
        <v>3604</v>
      </c>
      <c r="G54" s="47">
        <v>3608</v>
      </c>
      <c r="H54" s="140">
        <f t="shared" si="9"/>
        <v>0.99889135254988914</v>
      </c>
      <c r="I54" s="125">
        <f t="shared" si="10"/>
        <v>-4</v>
      </c>
      <c r="J54" s="177">
        <f t="shared" si="11"/>
        <v>0.7194783573806881</v>
      </c>
      <c r="K54" s="171">
        <f t="shared" si="12"/>
        <v>0.74279379157427938</v>
      </c>
      <c r="L54" s="138">
        <f t="shared" si="13"/>
        <v>-2.3315434193591278E-2</v>
      </c>
    </row>
    <row r="55" spans="1:12" x14ac:dyDescent="0.4">
      <c r="A55" s="49" t="s">
        <v>81</v>
      </c>
      <c r="B55" s="47">
        <v>4870</v>
      </c>
      <c r="C55" s="47">
        <v>4953</v>
      </c>
      <c r="D55" s="129">
        <f t="shared" si="7"/>
        <v>0.98324247930547148</v>
      </c>
      <c r="E55" s="128">
        <f t="shared" si="8"/>
        <v>-83</v>
      </c>
      <c r="F55" s="151">
        <v>8100</v>
      </c>
      <c r="G55" s="47">
        <v>8099</v>
      </c>
      <c r="H55" s="126">
        <f t="shared" si="9"/>
        <v>1.0001234720335843</v>
      </c>
      <c r="I55" s="125">
        <f t="shared" si="10"/>
        <v>1</v>
      </c>
      <c r="J55" s="177">
        <f t="shared" si="11"/>
        <v>0.60123456790123453</v>
      </c>
      <c r="K55" s="177">
        <f t="shared" si="12"/>
        <v>0.6115569823434992</v>
      </c>
      <c r="L55" s="148">
        <f t="shared" si="13"/>
        <v>-1.0322414442264671E-2</v>
      </c>
    </row>
    <row r="56" spans="1:12" x14ac:dyDescent="0.4">
      <c r="A56" s="49" t="s">
        <v>236</v>
      </c>
      <c r="B56" s="47">
        <v>2969</v>
      </c>
      <c r="C56" s="47"/>
      <c r="D56" s="129" t="e">
        <f t="shared" si="7"/>
        <v>#DIV/0!</v>
      </c>
      <c r="E56" s="128">
        <f t="shared" si="8"/>
        <v>2969</v>
      </c>
      <c r="F56" s="151">
        <v>3780</v>
      </c>
      <c r="G56" s="47"/>
      <c r="H56" s="126" t="e">
        <f t="shared" si="9"/>
        <v>#DIV/0!</v>
      </c>
      <c r="I56" s="125">
        <f t="shared" si="10"/>
        <v>3780</v>
      </c>
      <c r="J56" s="177">
        <f t="shared" si="11"/>
        <v>0.7854497354497354</v>
      </c>
      <c r="K56" s="177" t="e">
        <f t="shared" si="12"/>
        <v>#DIV/0!</v>
      </c>
      <c r="L56" s="148" t="e">
        <f t="shared" si="13"/>
        <v>#DIV/0!</v>
      </c>
    </row>
    <row r="57" spans="1:12" x14ac:dyDescent="0.4">
      <c r="A57" s="49" t="s">
        <v>77</v>
      </c>
      <c r="B57" s="47">
        <v>6672</v>
      </c>
      <c r="C57" s="47">
        <v>7045</v>
      </c>
      <c r="D57" s="129">
        <f t="shared" si="7"/>
        <v>0.94705464868701206</v>
      </c>
      <c r="E57" s="128">
        <f t="shared" si="8"/>
        <v>-373</v>
      </c>
      <c r="F57" s="151">
        <v>10971</v>
      </c>
      <c r="G57" s="47">
        <v>10970</v>
      </c>
      <c r="H57" s="126">
        <f t="shared" si="9"/>
        <v>1.000091157702826</v>
      </c>
      <c r="I57" s="125">
        <f t="shared" si="10"/>
        <v>1</v>
      </c>
      <c r="J57" s="177">
        <f t="shared" si="11"/>
        <v>0.60814875581077388</v>
      </c>
      <c r="K57" s="177">
        <f t="shared" si="12"/>
        <v>0.64220601640838648</v>
      </c>
      <c r="L57" s="148">
        <f t="shared" si="13"/>
        <v>-3.4057260597612604E-2</v>
      </c>
    </row>
    <row r="58" spans="1:12" x14ac:dyDescent="0.4">
      <c r="A58" s="49" t="s">
        <v>79</v>
      </c>
      <c r="B58" s="47">
        <v>2056</v>
      </c>
      <c r="C58" s="47">
        <v>1780</v>
      </c>
      <c r="D58" s="129">
        <f t="shared" si="7"/>
        <v>1.155056179775281</v>
      </c>
      <c r="E58" s="128">
        <f t="shared" si="8"/>
        <v>276</v>
      </c>
      <c r="F58" s="151">
        <v>3595</v>
      </c>
      <c r="G58" s="47">
        <v>3599</v>
      </c>
      <c r="H58" s="126">
        <f t="shared" si="9"/>
        <v>0.99888858016115589</v>
      </c>
      <c r="I58" s="125">
        <f t="shared" si="10"/>
        <v>-4</v>
      </c>
      <c r="J58" s="177">
        <f t="shared" si="11"/>
        <v>0.57190542420027812</v>
      </c>
      <c r="K58" s="177">
        <f t="shared" si="12"/>
        <v>0.49458182828563491</v>
      </c>
      <c r="L58" s="148">
        <f t="shared" si="13"/>
        <v>7.7323595914643217E-2</v>
      </c>
    </row>
    <row r="59" spans="1:12" x14ac:dyDescent="0.4">
      <c r="A59" s="49" t="s">
        <v>78</v>
      </c>
      <c r="B59" s="47">
        <v>2466</v>
      </c>
      <c r="C59" s="47">
        <v>2586</v>
      </c>
      <c r="D59" s="129">
        <f t="shared" si="7"/>
        <v>0.95359628770301619</v>
      </c>
      <c r="E59" s="128">
        <f t="shared" si="8"/>
        <v>-120</v>
      </c>
      <c r="F59" s="151">
        <v>3604</v>
      </c>
      <c r="G59" s="47">
        <v>3619</v>
      </c>
      <c r="H59" s="126">
        <f t="shared" si="9"/>
        <v>0.99585520862116605</v>
      </c>
      <c r="I59" s="125">
        <f t="shared" si="10"/>
        <v>-15</v>
      </c>
      <c r="J59" s="177">
        <f t="shared" si="11"/>
        <v>0.68423973362930079</v>
      </c>
      <c r="K59" s="177">
        <f t="shared" si="12"/>
        <v>0.71456203371096993</v>
      </c>
      <c r="L59" s="148">
        <f t="shared" si="13"/>
        <v>-3.032230008166914E-2</v>
      </c>
    </row>
    <row r="60" spans="1:12" x14ac:dyDescent="0.4">
      <c r="A60" s="55" t="s">
        <v>120</v>
      </c>
      <c r="B60" s="90"/>
      <c r="C60" s="90"/>
      <c r="D60" s="545" t="e">
        <f t="shared" si="7"/>
        <v>#DIV/0!</v>
      </c>
      <c r="E60" s="128">
        <f t="shared" si="8"/>
        <v>0</v>
      </c>
      <c r="F60" s="173"/>
      <c r="G60" s="90"/>
      <c r="H60" s="545" t="e">
        <f t="shared" si="9"/>
        <v>#DIV/0!</v>
      </c>
      <c r="I60" s="540">
        <f t="shared" si="10"/>
        <v>0</v>
      </c>
      <c r="J60" s="179" t="e">
        <f t="shared" si="11"/>
        <v>#DIV/0!</v>
      </c>
      <c r="K60" s="179" t="e">
        <f t="shared" si="12"/>
        <v>#DIV/0!</v>
      </c>
      <c r="L60" s="544" t="e">
        <f t="shared" si="13"/>
        <v>#DIV/0!</v>
      </c>
    </row>
    <row r="61" spans="1:12" x14ac:dyDescent="0.4">
      <c r="A61" s="42" t="s">
        <v>119</v>
      </c>
      <c r="B61" s="41"/>
      <c r="C61" s="41"/>
      <c r="D61" s="124" t="e">
        <f t="shared" si="7"/>
        <v>#DIV/0!</v>
      </c>
      <c r="E61" s="540">
        <f t="shared" si="8"/>
        <v>0</v>
      </c>
      <c r="F61" s="566"/>
      <c r="G61" s="41"/>
      <c r="H61" s="124" t="e">
        <f t="shared" si="9"/>
        <v>#DIV/0!</v>
      </c>
      <c r="I61" s="123">
        <f t="shared" si="10"/>
        <v>0</v>
      </c>
      <c r="J61" s="194" t="e">
        <f t="shared" si="11"/>
        <v>#DIV/0!</v>
      </c>
      <c r="K61" s="194" t="e">
        <f t="shared" si="12"/>
        <v>#DIV/0!</v>
      </c>
      <c r="L61" s="147" t="e">
        <f t="shared" si="13"/>
        <v>#DIV/0!</v>
      </c>
    </row>
    <row r="62" spans="1:12" x14ac:dyDescent="0.4">
      <c r="A62" s="160" t="s">
        <v>118</v>
      </c>
      <c r="B62" s="146">
        <f>SUM(B63:B66)</f>
        <v>2732</v>
      </c>
      <c r="C62" s="146">
        <f>SUM(C63:C66)</f>
        <v>2945</v>
      </c>
      <c r="D62" s="145">
        <f t="shared" si="7"/>
        <v>0.92767402376910013</v>
      </c>
      <c r="E62" s="144">
        <f t="shared" si="8"/>
        <v>-213</v>
      </c>
      <c r="F62" s="146">
        <f>SUM(F63:F66)</f>
        <v>4489</v>
      </c>
      <c r="G62" s="146">
        <f>SUM(G63:G66)</f>
        <v>4467</v>
      </c>
      <c r="H62" s="145">
        <f t="shared" si="9"/>
        <v>1.0049250055965973</v>
      </c>
      <c r="I62" s="144">
        <f t="shared" si="10"/>
        <v>22</v>
      </c>
      <c r="J62" s="181">
        <f t="shared" si="11"/>
        <v>0.60859879705947872</v>
      </c>
      <c r="K62" s="181">
        <f t="shared" si="12"/>
        <v>0.65927915827177075</v>
      </c>
      <c r="L62" s="142">
        <f t="shared" si="13"/>
        <v>-5.0680361212292024E-2</v>
      </c>
    </row>
    <row r="63" spans="1:12" x14ac:dyDescent="0.4">
      <c r="A63" s="55" t="s">
        <v>76</v>
      </c>
      <c r="B63" s="71">
        <f>'[3]11月(上旬～中旬)'!B62+'11月(下旬)'!B63</f>
        <v>636</v>
      </c>
      <c r="C63" s="71">
        <f>'[3]11月(上旬～中旬)'!C62+'11月(下旬)'!C63</f>
        <v>671</v>
      </c>
      <c r="D63" s="129">
        <f t="shared" si="7"/>
        <v>0.94783904619970194</v>
      </c>
      <c r="E63" s="128">
        <f t="shared" si="8"/>
        <v>-35</v>
      </c>
      <c r="F63" s="71">
        <f>'[3]11月(上旬～中旬)'!F62+'11月(下旬)'!F63</f>
        <v>892</v>
      </c>
      <c r="G63" s="71">
        <f>'[3]11月(上旬～中旬)'!G62+'11月(下旬)'!G63</f>
        <v>880</v>
      </c>
      <c r="H63" s="129">
        <f t="shared" si="9"/>
        <v>1.0136363636363637</v>
      </c>
      <c r="I63" s="128">
        <f t="shared" si="10"/>
        <v>12</v>
      </c>
      <c r="J63" s="175">
        <f t="shared" si="11"/>
        <v>0.71300448430493268</v>
      </c>
      <c r="K63" s="175">
        <f t="shared" si="12"/>
        <v>0.76249999999999996</v>
      </c>
      <c r="L63" s="141">
        <f t="shared" si="13"/>
        <v>-4.9495515695067271E-2</v>
      </c>
    </row>
    <row r="64" spans="1:12" x14ac:dyDescent="0.4">
      <c r="A64" s="49" t="s">
        <v>117</v>
      </c>
      <c r="B64" s="71">
        <f>'[3]11月(上旬～中旬)'!B63+'11月(下旬)'!B64</f>
        <v>536</v>
      </c>
      <c r="C64" s="71">
        <f>'[3]11月(上旬～中旬)'!C63+'11月(下旬)'!C64</f>
        <v>609</v>
      </c>
      <c r="D64" s="129">
        <f t="shared" si="7"/>
        <v>0.88013136288998362</v>
      </c>
      <c r="E64" s="128">
        <f t="shared" si="8"/>
        <v>-73</v>
      </c>
      <c r="F64" s="71">
        <f>'[3]11月(上旬～中旬)'!F63+'11月(下旬)'!F64</f>
        <v>893</v>
      </c>
      <c r="G64" s="71">
        <f>'[3]11月(上旬～中旬)'!G63+'11月(下旬)'!G64</f>
        <v>890</v>
      </c>
      <c r="H64" s="129">
        <f t="shared" si="9"/>
        <v>1.003370786516854</v>
      </c>
      <c r="I64" s="128">
        <f t="shared" si="10"/>
        <v>3</v>
      </c>
      <c r="J64" s="175">
        <f t="shared" si="11"/>
        <v>0.60022396416573354</v>
      </c>
      <c r="K64" s="175">
        <f t="shared" si="12"/>
        <v>0.68426966292134828</v>
      </c>
      <c r="L64" s="141">
        <f t="shared" si="13"/>
        <v>-8.4045698755614739E-2</v>
      </c>
    </row>
    <row r="65" spans="1:12" x14ac:dyDescent="0.4">
      <c r="A65" s="48" t="s">
        <v>116</v>
      </c>
      <c r="B65" s="71">
        <f>'[3]11月(上旬～中旬)'!B64+'11月(下旬)'!B65</f>
        <v>455</v>
      </c>
      <c r="C65" s="71">
        <f>'[3]11月(上旬～中旬)'!C64+'11月(下旬)'!C65</f>
        <v>553</v>
      </c>
      <c r="D65" s="129">
        <f t="shared" si="7"/>
        <v>0.82278481012658233</v>
      </c>
      <c r="E65" s="128">
        <f t="shared" si="8"/>
        <v>-98</v>
      </c>
      <c r="F65" s="71">
        <f>'[3]11月(上旬～中旬)'!F64+'11月(下旬)'!F65</f>
        <v>902</v>
      </c>
      <c r="G65" s="71">
        <f>'[3]11月(上旬～中旬)'!G64+'11月(下旬)'!G65</f>
        <v>898</v>
      </c>
      <c r="H65" s="129">
        <f t="shared" si="9"/>
        <v>1.0044543429844097</v>
      </c>
      <c r="I65" s="128">
        <f t="shared" si="10"/>
        <v>4</v>
      </c>
      <c r="J65" s="175">
        <f t="shared" si="11"/>
        <v>0.50443458980044342</v>
      </c>
      <c r="K65" s="175">
        <f t="shared" si="12"/>
        <v>0.61581291759465484</v>
      </c>
      <c r="L65" s="141">
        <f t="shared" si="13"/>
        <v>-0.11137832779421142</v>
      </c>
    </row>
    <row r="66" spans="1:12" x14ac:dyDescent="0.4">
      <c r="A66" s="42" t="s">
        <v>115</v>
      </c>
      <c r="B66" s="46">
        <f>'[3]11月(上旬～中旬)'!B65+'11月(下旬)'!B66</f>
        <v>1105</v>
      </c>
      <c r="C66" s="46">
        <f>'[3]11月(上旬～中旬)'!C65+'11月(下旬)'!C66</f>
        <v>1112</v>
      </c>
      <c r="D66" s="126">
        <f t="shared" si="7"/>
        <v>0.99370503597122306</v>
      </c>
      <c r="E66" s="540">
        <f t="shared" si="8"/>
        <v>-7</v>
      </c>
      <c r="F66" s="46">
        <f>'[3]11月(上旬～中旬)'!F65+'11月(下旬)'!F66</f>
        <v>1802</v>
      </c>
      <c r="G66" s="46">
        <f>'[3]11月(上旬～中旬)'!G65+'11月(下旬)'!G66</f>
        <v>1799</v>
      </c>
      <c r="H66" s="126">
        <f t="shared" si="9"/>
        <v>1.0016675931072818</v>
      </c>
      <c r="I66" s="125">
        <f t="shared" si="10"/>
        <v>3</v>
      </c>
      <c r="J66" s="177">
        <f t="shared" si="11"/>
        <v>0.6132075471698113</v>
      </c>
      <c r="K66" s="177">
        <f t="shared" si="12"/>
        <v>0.6181211784324625</v>
      </c>
      <c r="L66" s="148">
        <f t="shared" si="13"/>
        <v>-4.913631262651208E-3</v>
      </c>
    </row>
    <row r="67" spans="1:12" x14ac:dyDescent="0.4">
      <c r="A67" s="136" t="s">
        <v>98</v>
      </c>
      <c r="B67" s="156">
        <f>SUM(B68:B72)</f>
        <v>42201</v>
      </c>
      <c r="C67" s="156">
        <f>SUM(C68:C72)</f>
        <v>31942</v>
      </c>
      <c r="D67" s="134">
        <f t="shared" si="7"/>
        <v>1.3211758812848287</v>
      </c>
      <c r="E67" s="144">
        <f t="shared" si="8"/>
        <v>10259</v>
      </c>
      <c r="F67" s="156">
        <f>SUM(F68:F72)</f>
        <v>55224</v>
      </c>
      <c r="G67" s="156">
        <f>SUM(G68:G72)</f>
        <v>39294</v>
      </c>
      <c r="H67" s="134">
        <f t="shared" si="9"/>
        <v>1.4054054054054055</v>
      </c>
      <c r="I67" s="133">
        <f t="shared" si="10"/>
        <v>15930</v>
      </c>
      <c r="J67" s="168">
        <f t="shared" si="11"/>
        <v>0.76417861799217734</v>
      </c>
      <c r="K67" s="168">
        <f t="shared" si="12"/>
        <v>0.81289764340611803</v>
      </c>
      <c r="L67" s="131">
        <f t="shared" si="13"/>
        <v>-4.8719025413940686E-2</v>
      </c>
    </row>
    <row r="68" spans="1:12" x14ac:dyDescent="0.4">
      <c r="A68" s="227" t="s">
        <v>114</v>
      </c>
      <c r="B68" s="565">
        <v>16011</v>
      </c>
      <c r="C68" s="565">
        <v>16191</v>
      </c>
      <c r="D68" s="543">
        <f t="shared" si="7"/>
        <v>0.98888271261812122</v>
      </c>
      <c r="E68" s="128">
        <f t="shared" si="8"/>
        <v>-180</v>
      </c>
      <c r="F68" s="565">
        <v>18054</v>
      </c>
      <c r="G68" s="565">
        <v>18054</v>
      </c>
      <c r="H68" s="543">
        <f t="shared" si="9"/>
        <v>1</v>
      </c>
      <c r="I68" s="542">
        <f t="shared" si="10"/>
        <v>0</v>
      </c>
      <c r="J68" s="223">
        <f t="shared" si="11"/>
        <v>0.88683948155533399</v>
      </c>
      <c r="K68" s="223">
        <f t="shared" si="12"/>
        <v>0.89680957128614158</v>
      </c>
      <c r="L68" s="541">
        <f t="shared" si="13"/>
        <v>-9.9700897308075964E-3</v>
      </c>
    </row>
    <row r="69" spans="1:12" s="33" customFormat="1" x14ac:dyDescent="0.4">
      <c r="A69" s="61" t="s">
        <v>159</v>
      </c>
      <c r="B69" s="207">
        <v>10747</v>
      </c>
      <c r="C69" s="564">
        <v>8755</v>
      </c>
      <c r="D69" s="140">
        <f t="shared" si="7"/>
        <v>1.2275271273557966</v>
      </c>
      <c r="E69" s="128">
        <f t="shared" si="8"/>
        <v>1992</v>
      </c>
      <c r="F69" s="207">
        <v>15930</v>
      </c>
      <c r="G69" s="564">
        <v>10620</v>
      </c>
      <c r="H69" s="140">
        <f t="shared" si="9"/>
        <v>1.5</v>
      </c>
      <c r="I69" s="139">
        <f t="shared" si="10"/>
        <v>5310</v>
      </c>
      <c r="J69" s="217">
        <f t="shared" si="11"/>
        <v>0.67463904582548651</v>
      </c>
      <c r="K69" s="217">
        <f t="shared" si="12"/>
        <v>0.8243879472693032</v>
      </c>
      <c r="L69" s="539">
        <f t="shared" si="13"/>
        <v>-0.1497489014438167</v>
      </c>
    </row>
    <row r="70" spans="1:12" s="33" customFormat="1" x14ac:dyDescent="0.4">
      <c r="A70" s="61" t="s">
        <v>97</v>
      </c>
      <c r="B70" s="207">
        <v>8943</v>
      </c>
      <c r="C70" s="564">
        <v>6996</v>
      </c>
      <c r="D70" s="140">
        <f t="shared" ref="D70:D74" si="14">+B70/C70</f>
        <v>1.2783018867924529</v>
      </c>
      <c r="E70" s="128">
        <f t="shared" si="8"/>
        <v>1947</v>
      </c>
      <c r="F70" s="207">
        <v>10620</v>
      </c>
      <c r="G70" s="564">
        <v>10620</v>
      </c>
      <c r="H70" s="140">
        <f t="shared" ref="H70:H74" si="15">+F70/G70</f>
        <v>1</v>
      </c>
      <c r="I70" s="139">
        <f t="shared" si="10"/>
        <v>0</v>
      </c>
      <c r="J70" s="217">
        <f t="shared" si="11"/>
        <v>0.84209039548022602</v>
      </c>
      <c r="K70" s="217">
        <f t="shared" si="12"/>
        <v>0.65875706214689267</v>
      </c>
      <c r="L70" s="539">
        <f t="shared" ref="L70:L74" si="16">+J70-K70</f>
        <v>0.18333333333333335</v>
      </c>
    </row>
    <row r="71" spans="1:12" s="33" customFormat="1" x14ac:dyDescent="0.4">
      <c r="A71" s="61" t="s">
        <v>224</v>
      </c>
      <c r="B71" s="207"/>
      <c r="C71" s="564"/>
      <c r="D71" s="140" t="e">
        <f t="shared" si="14"/>
        <v>#DIV/0!</v>
      </c>
      <c r="E71" s="128">
        <f t="shared" si="8"/>
        <v>0</v>
      </c>
      <c r="F71" s="207"/>
      <c r="G71" s="564"/>
      <c r="H71" s="140" t="e">
        <f t="shared" si="15"/>
        <v>#DIV/0!</v>
      </c>
      <c r="I71" s="139">
        <f t="shared" si="10"/>
        <v>0</v>
      </c>
      <c r="J71" s="217" t="e">
        <f t="shared" si="11"/>
        <v>#DIV/0!</v>
      </c>
      <c r="K71" s="217" t="e">
        <f t="shared" si="12"/>
        <v>#DIV/0!</v>
      </c>
      <c r="L71" s="539" t="e">
        <f t="shared" si="16"/>
        <v>#DIV/0!</v>
      </c>
    </row>
    <row r="72" spans="1:12" s="33" customFormat="1" x14ac:dyDescent="0.4">
      <c r="A72" s="42" t="s">
        <v>96</v>
      </c>
      <c r="B72" s="103">
        <v>6500</v>
      </c>
      <c r="C72" s="563"/>
      <c r="D72" s="140" t="e">
        <f t="shared" si="14"/>
        <v>#DIV/0!</v>
      </c>
      <c r="E72" s="540">
        <f t="shared" si="8"/>
        <v>6500</v>
      </c>
      <c r="F72" s="103">
        <v>10620</v>
      </c>
      <c r="G72" s="563"/>
      <c r="H72" s="140" t="e">
        <f t="shared" si="15"/>
        <v>#DIV/0!</v>
      </c>
      <c r="I72" s="139">
        <f t="shared" si="10"/>
        <v>10620</v>
      </c>
      <c r="J72" s="217">
        <f t="shared" si="11"/>
        <v>0.61205273069679844</v>
      </c>
      <c r="K72" s="217" t="e">
        <f t="shared" si="12"/>
        <v>#DIV/0!</v>
      </c>
      <c r="L72" s="539" t="e">
        <f t="shared" si="16"/>
        <v>#DIV/0!</v>
      </c>
    </row>
    <row r="73" spans="1:12" s="33" customFormat="1" x14ac:dyDescent="0.4">
      <c r="A73" s="136" t="s">
        <v>111</v>
      </c>
      <c r="B73" s="156">
        <f>B74</f>
        <v>124</v>
      </c>
      <c r="C73" s="156">
        <f>C74</f>
        <v>107</v>
      </c>
      <c r="D73" s="134">
        <f t="shared" si="14"/>
        <v>1.1588785046728971</v>
      </c>
      <c r="E73" s="144">
        <f t="shared" si="8"/>
        <v>17</v>
      </c>
      <c r="F73" s="156">
        <f>F74</f>
        <v>243</v>
      </c>
      <c r="G73" s="156">
        <f>G74</f>
        <v>207</v>
      </c>
      <c r="H73" s="134">
        <f t="shared" si="15"/>
        <v>1.173913043478261</v>
      </c>
      <c r="I73" s="133">
        <f t="shared" si="10"/>
        <v>36</v>
      </c>
      <c r="J73" s="168">
        <f t="shared" si="11"/>
        <v>0.51028806584362141</v>
      </c>
      <c r="K73" s="168">
        <f t="shared" si="12"/>
        <v>0.51690821256038644</v>
      </c>
      <c r="L73" s="131">
        <f t="shared" si="16"/>
        <v>-6.6201467167650296E-3</v>
      </c>
    </row>
    <row r="74" spans="1:12" s="33" customFormat="1" x14ac:dyDescent="0.4">
      <c r="A74" s="214" t="s">
        <v>110</v>
      </c>
      <c r="B74" s="208">
        <v>124</v>
      </c>
      <c r="C74" s="561">
        <v>107</v>
      </c>
      <c r="D74" s="124">
        <f t="shared" si="14"/>
        <v>1.1588785046728971</v>
      </c>
      <c r="E74" s="144">
        <f t="shared" si="8"/>
        <v>17</v>
      </c>
      <c r="F74" s="562">
        <v>243</v>
      </c>
      <c r="G74" s="561">
        <v>207</v>
      </c>
      <c r="H74" s="145">
        <f t="shared" si="15"/>
        <v>1.173913043478261</v>
      </c>
      <c r="I74" s="144">
        <f t="shared" si="10"/>
        <v>36</v>
      </c>
      <c r="J74" s="210">
        <f t="shared" si="11"/>
        <v>0.51028806584362141</v>
      </c>
      <c r="K74" s="210">
        <f t="shared" si="12"/>
        <v>0.51690821256038644</v>
      </c>
      <c r="L74" s="538">
        <f t="shared" si="16"/>
        <v>-6.6201467167650296E-3</v>
      </c>
    </row>
    <row r="75" spans="1:12" x14ac:dyDescent="0.4">
      <c r="A75" s="33" t="s">
        <v>109</v>
      </c>
      <c r="C75" s="36"/>
      <c r="E75" s="549"/>
      <c r="G75" s="36"/>
      <c r="I75" s="549"/>
      <c r="K75" s="36"/>
    </row>
    <row r="76" spans="1:12" x14ac:dyDescent="0.4">
      <c r="A76" s="35" t="s">
        <v>108</v>
      </c>
    </row>
    <row r="77" spans="1:12" s="33" customFormat="1" x14ac:dyDescent="0.4">
      <c r="A77" s="33" t="s">
        <v>107</v>
      </c>
      <c r="B77" s="34"/>
      <c r="C77" s="34"/>
      <c r="D77" s="548"/>
      <c r="E77" s="548"/>
      <c r="F77" s="34"/>
      <c r="G77" s="34"/>
      <c r="H77" s="548"/>
      <c r="I77" s="548"/>
      <c r="J77" s="34"/>
      <c r="K77" s="34"/>
      <c r="L77" s="548"/>
    </row>
    <row r="78" spans="1:12" x14ac:dyDescent="0.4">
      <c r="A78" s="33" t="s">
        <v>95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8"/>
  <sheetViews>
    <sheetView zoomScaleNormal="100" workbookViewId="0">
      <pane xSplit="1" ySplit="7" topLeftCell="B8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15.75" defaultRowHeight="10.5" x14ac:dyDescent="0.4"/>
  <cols>
    <col min="1" max="1" width="23.375" style="33" customWidth="1"/>
    <col min="2" max="3" width="11" style="34" customWidth="1"/>
    <col min="4" max="5" width="11.25" style="33" customWidth="1"/>
    <col min="6" max="7" width="11" style="34" customWidth="1"/>
    <col min="8" max="9" width="11.25" style="33" customWidth="1"/>
    <col min="10" max="11" width="11.25" style="34" customWidth="1"/>
    <col min="12" max="12" width="11.25" style="33" customWidth="1"/>
    <col min="13" max="13" width="9" style="33" customWidth="1"/>
    <col min="14" max="14" width="6.5" style="33" bestFit="1" customWidth="1"/>
    <col min="15" max="16384" width="15.75" style="33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11月(上旬)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x14ac:dyDescent="0.4">
      <c r="A4" s="685"/>
      <c r="B4" s="686" t="s">
        <v>248</v>
      </c>
      <c r="C4" s="687" t="s">
        <v>247</v>
      </c>
      <c r="D4" s="685" t="s">
        <v>93</v>
      </c>
      <c r="E4" s="685"/>
      <c r="F4" s="699" t="str">
        <f>+B4</f>
        <v>(11'11/1～10)</v>
      </c>
      <c r="G4" s="699" t="str">
        <f>+C4</f>
        <v>(10'11/1～10)</v>
      </c>
      <c r="H4" s="685" t="s">
        <v>93</v>
      </c>
      <c r="I4" s="685"/>
      <c r="J4" s="699" t="str">
        <f>+B4</f>
        <v>(11'11/1～10)</v>
      </c>
      <c r="K4" s="699" t="str">
        <f>+C4</f>
        <v>(10'11/1～10)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160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135">
        <f>+B7+B41+B67</f>
        <v>147278</v>
      </c>
      <c r="C6" s="135">
        <f>+C7+C41+C67</f>
        <v>135039</v>
      </c>
      <c r="D6" s="132">
        <f t="shared" ref="D6:D37" si="0">+B6/C6</f>
        <v>1.0906330763705301</v>
      </c>
      <c r="E6" s="172">
        <f t="shared" ref="E6:E37" si="1">+B6-C6</f>
        <v>12239</v>
      </c>
      <c r="F6" s="135">
        <f>+F7+F41+F67</f>
        <v>208931</v>
      </c>
      <c r="G6" s="135">
        <f>+G7+G41+G67</f>
        <v>200334</v>
      </c>
      <c r="H6" s="132">
        <f t="shared" ref="H6:H37" si="2">+F6/G6</f>
        <v>1.0429133347309993</v>
      </c>
      <c r="I6" s="172">
        <f t="shared" ref="I6:I37" si="3">+F6-G6</f>
        <v>8597</v>
      </c>
      <c r="J6" s="132">
        <f t="shared" ref="J6:J37" si="4">+B6/F6</f>
        <v>0.70491214802973234</v>
      </c>
      <c r="K6" s="132">
        <f t="shared" ref="K6:K37" si="5">+C6/G6</f>
        <v>0.67406930426188261</v>
      </c>
      <c r="L6" s="167">
        <f t="shared" ref="L6:L37" si="6">+J6-K6</f>
        <v>3.0842843767849737E-2</v>
      </c>
    </row>
    <row r="7" spans="1:12" s="35" customFormat="1" x14ac:dyDescent="0.4">
      <c r="A7" s="136" t="s">
        <v>90</v>
      </c>
      <c r="B7" s="135">
        <f>B8+B18+B38</f>
        <v>66325</v>
      </c>
      <c r="C7" s="135">
        <f>C8+C18+C38</f>
        <v>59987</v>
      </c>
      <c r="D7" s="132">
        <f t="shared" si="0"/>
        <v>1.1056562255155284</v>
      </c>
      <c r="E7" s="172">
        <f t="shared" si="1"/>
        <v>6338</v>
      </c>
      <c r="F7" s="135">
        <f>F8+F18+F38</f>
        <v>94331</v>
      </c>
      <c r="G7" s="135">
        <f>G8+G18+G38</f>
        <v>89740</v>
      </c>
      <c r="H7" s="132">
        <f t="shared" si="2"/>
        <v>1.0511589034989972</v>
      </c>
      <c r="I7" s="172">
        <f t="shared" si="3"/>
        <v>4591</v>
      </c>
      <c r="J7" s="132">
        <f t="shared" si="4"/>
        <v>0.70310926418674669</v>
      </c>
      <c r="K7" s="132">
        <f t="shared" si="5"/>
        <v>0.66845330956095383</v>
      </c>
      <c r="L7" s="167">
        <f t="shared" si="6"/>
        <v>3.4655954625792851E-2</v>
      </c>
    </row>
    <row r="8" spans="1:12" x14ac:dyDescent="0.4">
      <c r="A8" s="160" t="s">
        <v>150</v>
      </c>
      <c r="B8" s="146">
        <f>SUM(B9:B17)</f>
        <v>47716</v>
      </c>
      <c r="C8" s="146">
        <f>SUM(C9:C17)</f>
        <v>46971</v>
      </c>
      <c r="D8" s="143">
        <f t="shared" si="0"/>
        <v>1.0158608503118947</v>
      </c>
      <c r="E8" s="165">
        <f t="shared" si="1"/>
        <v>745</v>
      </c>
      <c r="F8" s="146">
        <f>SUM(F9:F17)</f>
        <v>68142</v>
      </c>
      <c r="G8" s="146">
        <f>SUM(G9:G17)</f>
        <v>70716</v>
      </c>
      <c r="H8" s="143">
        <f t="shared" si="2"/>
        <v>0.9636008824028508</v>
      </c>
      <c r="I8" s="165">
        <f t="shared" si="3"/>
        <v>-2574</v>
      </c>
      <c r="J8" s="143">
        <f t="shared" si="4"/>
        <v>0.70024360893428428</v>
      </c>
      <c r="K8" s="143">
        <f t="shared" si="5"/>
        <v>0.66422026132699818</v>
      </c>
      <c r="L8" s="164">
        <f t="shared" si="6"/>
        <v>3.6023347607286094E-2</v>
      </c>
    </row>
    <row r="9" spans="1:12" x14ac:dyDescent="0.4">
      <c r="A9" s="48" t="s">
        <v>86</v>
      </c>
      <c r="B9" s="153">
        <v>37428</v>
      </c>
      <c r="C9" s="153">
        <v>34389</v>
      </c>
      <c r="D9" s="64">
        <f t="shared" si="0"/>
        <v>1.0883712815144377</v>
      </c>
      <c r="E9" s="72">
        <f t="shared" si="1"/>
        <v>3039</v>
      </c>
      <c r="F9" s="153">
        <v>53031</v>
      </c>
      <c r="G9" s="153">
        <v>48930</v>
      </c>
      <c r="H9" s="64">
        <f t="shared" si="2"/>
        <v>1.0838136112814225</v>
      </c>
      <c r="I9" s="72">
        <f t="shared" si="3"/>
        <v>4101</v>
      </c>
      <c r="J9" s="64">
        <f t="shared" si="4"/>
        <v>0.70577586694574868</v>
      </c>
      <c r="K9" s="64">
        <f t="shared" si="5"/>
        <v>0.70282035561005518</v>
      </c>
      <c r="L9" s="81">
        <f t="shared" si="6"/>
        <v>2.9555113356934948E-3</v>
      </c>
    </row>
    <row r="10" spans="1:12" x14ac:dyDescent="0.4">
      <c r="A10" s="49" t="s">
        <v>89</v>
      </c>
      <c r="B10" s="151">
        <v>3543</v>
      </c>
      <c r="C10" s="151">
        <v>3293</v>
      </c>
      <c r="D10" s="44">
        <f t="shared" si="0"/>
        <v>1.075918615244458</v>
      </c>
      <c r="E10" s="45">
        <f t="shared" si="1"/>
        <v>250</v>
      </c>
      <c r="F10" s="151">
        <v>5000</v>
      </c>
      <c r="G10" s="151">
        <v>5000</v>
      </c>
      <c r="H10" s="44">
        <f t="shared" si="2"/>
        <v>1</v>
      </c>
      <c r="I10" s="45">
        <f t="shared" si="3"/>
        <v>0</v>
      </c>
      <c r="J10" s="44">
        <f t="shared" si="4"/>
        <v>0.70860000000000001</v>
      </c>
      <c r="K10" s="44">
        <f t="shared" si="5"/>
        <v>0.65859999999999996</v>
      </c>
      <c r="L10" s="43">
        <f t="shared" si="6"/>
        <v>5.0000000000000044E-2</v>
      </c>
    </row>
    <row r="11" spans="1:12" x14ac:dyDescent="0.4">
      <c r="A11" s="49" t="s">
        <v>124</v>
      </c>
      <c r="B11" s="151">
        <v>5974</v>
      </c>
      <c r="C11" s="151">
        <v>4137</v>
      </c>
      <c r="D11" s="44">
        <f t="shared" si="0"/>
        <v>1.4440415760212715</v>
      </c>
      <c r="E11" s="45">
        <f t="shared" si="1"/>
        <v>1837</v>
      </c>
      <c r="F11" s="151">
        <v>8661</v>
      </c>
      <c r="G11" s="151">
        <v>6720</v>
      </c>
      <c r="H11" s="44">
        <f t="shared" si="2"/>
        <v>1.2888392857142856</v>
      </c>
      <c r="I11" s="45">
        <f t="shared" si="3"/>
        <v>1941</v>
      </c>
      <c r="J11" s="44">
        <f t="shared" si="4"/>
        <v>0.68975868837316712</v>
      </c>
      <c r="K11" s="44">
        <f t="shared" si="5"/>
        <v>0.61562499999999998</v>
      </c>
      <c r="L11" s="43">
        <f t="shared" si="6"/>
        <v>7.4133688373167139E-2</v>
      </c>
    </row>
    <row r="12" spans="1:12" x14ac:dyDescent="0.4">
      <c r="A12" s="49" t="s">
        <v>84</v>
      </c>
      <c r="B12" s="151"/>
      <c r="C12" s="151"/>
      <c r="D12" s="44" t="e">
        <f t="shared" si="0"/>
        <v>#DIV/0!</v>
      </c>
      <c r="E12" s="45">
        <f t="shared" si="1"/>
        <v>0</v>
      </c>
      <c r="F12" s="151"/>
      <c r="G12" s="151"/>
      <c r="H12" s="44" t="e">
        <f t="shared" si="2"/>
        <v>#DIV/0!</v>
      </c>
      <c r="I12" s="45">
        <f t="shared" si="3"/>
        <v>0</v>
      </c>
      <c r="J12" s="44" t="e">
        <f t="shared" si="4"/>
        <v>#DIV/0!</v>
      </c>
      <c r="K12" s="44" t="e">
        <f t="shared" si="5"/>
        <v>#DIV/0!</v>
      </c>
      <c r="L12" s="43" t="e">
        <f t="shared" si="6"/>
        <v>#DIV/0!</v>
      </c>
    </row>
    <row r="13" spans="1:12" x14ac:dyDescent="0.4">
      <c r="A13" s="49" t="s">
        <v>85</v>
      </c>
      <c r="B13" s="151"/>
      <c r="C13" s="151">
        <v>4457</v>
      </c>
      <c r="D13" s="44">
        <f t="shared" si="0"/>
        <v>0</v>
      </c>
      <c r="E13" s="45">
        <f t="shared" si="1"/>
        <v>-4457</v>
      </c>
      <c r="F13" s="151"/>
      <c r="G13" s="151">
        <v>8716</v>
      </c>
      <c r="H13" s="44">
        <f t="shared" si="2"/>
        <v>0</v>
      </c>
      <c r="I13" s="45">
        <f t="shared" si="3"/>
        <v>-8716</v>
      </c>
      <c r="J13" s="44" t="e">
        <f t="shared" si="4"/>
        <v>#DIV/0!</v>
      </c>
      <c r="K13" s="44">
        <f t="shared" si="5"/>
        <v>0.51135842129417164</v>
      </c>
      <c r="L13" s="43" t="e">
        <f t="shared" si="6"/>
        <v>#DIV/0!</v>
      </c>
    </row>
    <row r="14" spans="1:12" x14ac:dyDescent="0.4">
      <c r="A14" s="55" t="s">
        <v>149</v>
      </c>
      <c r="B14" s="567">
        <v>771</v>
      </c>
      <c r="C14" s="567">
        <v>695</v>
      </c>
      <c r="D14" s="58">
        <f t="shared" si="0"/>
        <v>1.1093525179856114</v>
      </c>
      <c r="E14" s="59">
        <f t="shared" si="1"/>
        <v>76</v>
      </c>
      <c r="F14" s="567">
        <v>1450</v>
      </c>
      <c r="G14" s="567">
        <v>1350</v>
      </c>
      <c r="H14" s="58">
        <f t="shared" si="2"/>
        <v>1.0740740740740742</v>
      </c>
      <c r="I14" s="59">
        <f t="shared" si="3"/>
        <v>100</v>
      </c>
      <c r="J14" s="58">
        <f t="shared" si="4"/>
        <v>0.53172413793103446</v>
      </c>
      <c r="K14" s="58">
        <f t="shared" si="5"/>
        <v>0.51481481481481484</v>
      </c>
      <c r="L14" s="57">
        <f t="shared" si="6"/>
        <v>1.6909323116219621E-2</v>
      </c>
    </row>
    <row r="15" spans="1:12" x14ac:dyDescent="0.4">
      <c r="A15" s="49" t="s">
        <v>148</v>
      </c>
      <c r="B15" s="151"/>
      <c r="C15" s="47"/>
      <c r="D15" s="44" t="e">
        <f t="shared" si="0"/>
        <v>#DIV/0!</v>
      </c>
      <c r="E15" s="45">
        <f t="shared" si="1"/>
        <v>0</v>
      </c>
      <c r="F15" s="151"/>
      <c r="G15" s="151"/>
      <c r="H15" s="44" t="e">
        <f t="shared" si="2"/>
        <v>#DIV/0!</v>
      </c>
      <c r="I15" s="45">
        <f t="shared" si="3"/>
        <v>0</v>
      </c>
      <c r="J15" s="44" t="e">
        <f t="shared" si="4"/>
        <v>#DIV/0!</v>
      </c>
      <c r="K15" s="44" t="e">
        <f t="shared" si="5"/>
        <v>#DIV/0!</v>
      </c>
      <c r="L15" s="43" t="e">
        <f t="shared" si="6"/>
        <v>#DIV/0!</v>
      </c>
    </row>
    <row r="16" spans="1:12" x14ac:dyDescent="0.4">
      <c r="A16" s="61" t="s">
        <v>147</v>
      </c>
      <c r="B16" s="47"/>
      <c r="C16" s="47"/>
      <c r="D16" s="86" t="e">
        <f t="shared" si="0"/>
        <v>#DIV/0!</v>
      </c>
      <c r="E16" s="45">
        <f t="shared" si="1"/>
        <v>0</v>
      </c>
      <c r="F16" s="47"/>
      <c r="G16" s="47"/>
      <c r="H16" s="64" t="e">
        <f t="shared" si="2"/>
        <v>#DIV/0!</v>
      </c>
      <c r="I16" s="72">
        <f t="shared" si="3"/>
        <v>0</v>
      </c>
      <c r="J16" s="44" t="e">
        <f t="shared" si="4"/>
        <v>#DIV/0!</v>
      </c>
      <c r="K16" s="44" t="e">
        <f t="shared" si="5"/>
        <v>#DIV/0!</v>
      </c>
      <c r="L16" s="43" t="e">
        <f t="shared" si="6"/>
        <v>#DIV/0!</v>
      </c>
    </row>
    <row r="17" spans="1:12" s="36" customFormat="1" x14ac:dyDescent="0.4">
      <c r="A17" s="61" t="s">
        <v>146</v>
      </c>
      <c r="B17" s="567"/>
      <c r="C17" s="567"/>
      <c r="D17" s="171" t="e">
        <f t="shared" si="0"/>
        <v>#DIV/0!</v>
      </c>
      <c r="E17" s="161">
        <f t="shared" si="1"/>
        <v>0</v>
      </c>
      <c r="F17" s="567"/>
      <c r="G17" s="567"/>
      <c r="H17" s="64" t="e">
        <f t="shared" si="2"/>
        <v>#DIV/0!</v>
      </c>
      <c r="I17" s="161">
        <f t="shared" si="3"/>
        <v>0</v>
      </c>
      <c r="J17" s="171" t="e">
        <f t="shared" si="4"/>
        <v>#DIV/0!</v>
      </c>
      <c r="K17" s="171" t="e">
        <f t="shared" si="5"/>
        <v>#DIV/0!</v>
      </c>
      <c r="L17" s="170" t="e">
        <f t="shared" si="6"/>
        <v>#DIV/0!</v>
      </c>
    </row>
    <row r="18" spans="1:12" x14ac:dyDescent="0.4">
      <c r="A18" s="160" t="s">
        <v>145</v>
      </c>
      <c r="B18" s="146">
        <f>SUM(B19:B37)</f>
        <v>18119</v>
      </c>
      <c r="C18" s="146">
        <f>SUM(C19:C37)</f>
        <v>12600</v>
      </c>
      <c r="D18" s="143">
        <f t="shared" si="0"/>
        <v>1.438015873015873</v>
      </c>
      <c r="E18" s="165">
        <f t="shared" si="1"/>
        <v>5519</v>
      </c>
      <c r="F18" s="146">
        <f>SUM(F19:F37)</f>
        <v>25310</v>
      </c>
      <c r="G18" s="146">
        <f>SUM(G19:G37)</f>
        <v>18145</v>
      </c>
      <c r="H18" s="143">
        <f t="shared" si="2"/>
        <v>1.3948746211077432</v>
      </c>
      <c r="I18" s="165">
        <f t="shared" si="3"/>
        <v>7165</v>
      </c>
      <c r="J18" s="143">
        <f t="shared" si="4"/>
        <v>0.7158830501777953</v>
      </c>
      <c r="K18" s="143">
        <f t="shared" si="5"/>
        <v>0.69440617249931114</v>
      </c>
      <c r="L18" s="164">
        <f t="shared" si="6"/>
        <v>2.1476877678484163E-2</v>
      </c>
    </row>
    <row r="19" spans="1:12" x14ac:dyDescent="0.4">
      <c r="A19" s="48" t="s">
        <v>144</v>
      </c>
      <c r="B19" s="79"/>
      <c r="C19" s="79"/>
      <c r="D19" s="44" t="e">
        <f t="shared" si="0"/>
        <v>#DIV/0!</v>
      </c>
      <c r="E19" s="45">
        <f t="shared" si="1"/>
        <v>0</v>
      </c>
      <c r="F19" s="79"/>
      <c r="G19" s="79"/>
      <c r="H19" s="64" t="e">
        <f t="shared" si="2"/>
        <v>#DIV/0!</v>
      </c>
      <c r="I19" s="45">
        <f t="shared" si="3"/>
        <v>0</v>
      </c>
      <c r="J19" s="44" t="e">
        <f t="shared" si="4"/>
        <v>#DIV/0!</v>
      </c>
      <c r="K19" s="44" t="e">
        <f t="shared" si="5"/>
        <v>#DIV/0!</v>
      </c>
      <c r="L19" s="81" t="e">
        <f t="shared" si="6"/>
        <v>#DIV/0!</v>
      </c>
    </row>
    <row r="20" spans="1:12" x14ac:dyDescent="0.4">
      <c r="A20" s="49" t="s">
        <v>124</v>
      </c>
      <c r="B20" s="47"/>
      <c r="C20" s="47"/>
      <c r="D20" s="44" t="e">
        <f t="shared" si="0"/>
        <v>#DIV/0!</v>
      </c>
      <c r="E20" s="45">
        <f t="shared" si="1"/>
        <v>0</v>
      </c>
      <c r="F20" s="47"/>
      <c r="G20" s="47"/>
      <c r="H20" s="44" t="e">
        <f t="shared" si="2"/>
        <v>#DIV/0!</v>
      </c>
      <c r="I20" s="45">
        <f t="shared" si="3"/>
        <v>0</v>
      </c>
      <c r="J20" s="58" t="e">
        <f t="shared" si="4"/>
        <v>#DIV/0!</v>
      </c>
      <c r="K20" s="44" t="e">
        <f t="shared" si="5"/>
        <v>#DIV/0!</v>
      </c>
      <c r="L20" s="43" t="e">
        <f t="shared" si="6"/>
        <v>#DIV/0!</v>
      </c>
    </row>
    <row r="21" spans="1:12" x14ac:dyDescent="0.4">
      <c r="A21" s="49" t="s">
        <v>113</v>
      </c>
      <c r="B21" s="47">
        <v>6098</v>
      </c>
      <c r="C21" s="47">
        <v>5381</v>
      </c>
      <c r="D21" s="44">
        <f t="shared" si="0"/>
        <v>1.1332466084370936</v>
      </c>
      <c r="E21" s="45">
        <f t="shared" si="1"/>
        <v>717</v>
      </c>
      <c r="F21" s="47">
        <v>8725</v>
      </c>
      <c r="G21" s="47">
        <v>7300</v>
      </c>
      <c r="H21" s="58">
        <f t="shared" si="2"/>
        <v>1.1952054794520548</v>
      </c>
      <c r="I21" s="45">
        <f t="shared" si="3"/>
        <v>1425</v>
      </c>
      <c r="J21" s="44">
        <f t="shared" si="4"/>
        <v>0.69891117478510034</v>
      </c>
      <c r="K21" s="44">
        <f t="shared" si="5"/>
        <v>0.73712328767123292</v>
      </c>
      <c r="L21" s="43">
        <f t="shared" si="6"/>
        <v>-3.8212112886132577E-2</v>
      </c>
    </row>
    <row r="22" spans="1:12" x14ac:dyDescent="0.4">
      <c r="A22" s="49" t="s">
        <v>143</v>
      </c>
      <c r="B22" s="47">
        <v>1894</v>
      </c>
      <c r="C22" s="47">
        <v>1832</v>
      </c>
      <c r="D22" s="44">
        <f t="shared" si="0"/>
        <v>1.0338427947598254</v>
      </c>
      <c r="E22" s="45">
        <f t="shared" si="1"/>
        <v>62</v>
      </c>
      <c r="F22" s="47">
        <v>2800</v>
      </c>
      <c r="G22" s="47">
        <v>2995</v>
      </c>
      <c r="H22" s="44">
        <f t="shared" si="2"/>
        <v>0.93489148580968284</v>
      </c>
      <c r="I22" s="45">
        <f t="shared" si="3"/>
        <v>-195</v>
      </c>
      <c r="J22" s="44">
        <f t="shared" si="4"/>
        <v>0.67642857142857138</v>
      </c>
      <c r="K22" s="44">
        <f t="shared" si="5"/>
        <v>0.61168614357262108</v>
      </c>
      <c r="L22" s="43">
        <f t="shared" si="6"/>
        <v>6.4742427855950302E-2</v>
      </c>
    </row>
    <row r="23" spans="1:12" x14ac:dyDescent="0.4">
      <c r="A23" s="49" t="s">
        <v>142</v>
      </c>
      <c r="B23" s="60">
        <v>1133</v>
      </c>
      <c r="C23" s="60">
        <v>880</v>
      </c>
      <c r="D23" s="44">
        <f t="shared" si="0"/>
        <v>1.2875000000000001</v>
      </c>
      <c r="E23" s="59">
        <f t="shared" si="1"/>
        <v>253</v>
      </c>
      <c r="F23" s="60">
        <v>1475</v>
      </c>
      <c r="G23" s="60">
        <v>1480</v>
      </c>
      <c r="H23" s="58">
        <f t="shared" si="2"/>
        <v>0.9966216216216216</v>
      </c>
      <c r="I23" s="59">
        <f t="shared" si="3"/>
        <v>-5</v>
      </c>
      <c r="J23" s="58">
        <f t="shared" si="4"/>
        <v>0.76813559322033897</v>
      </c>
      <c r="K23" s="44">
        <f t="shared" si="5"/>
        <v>0.59459459459459463</v>
      </c>
      <c r="L23" s="57">
        <f t="shared" si="6"/>
        <v>0.17354099862574435</v>
      </c>
    </row>
    <row r="24" spans="1:12" x14ac:dyDescent="0.4">
      <c r="A24" s="61" t="s">
        <v>141</v>
      </c>
      <c r="B24" s="47"/>
      <c r="C24" s="47"/>
      <c r="D24" s="44" t="e">
        <f t="shared" si="0"/>
        <v>#DIV/0!</v>
      </c>
      <c r="E24" s="45">
        <f t="shared" si="1"/>
        <v>0</v>
      </c>
      <c r="F24" s="47"/>
      <c r="G24" s="47"/>
      <c r="H24" s="44" t="e">
        <f t="shared" si="2"/>
        <v>#DIV/0!</v>
      </c>
      <c r="I24" s="45">
        <f t="shared" si="3"/>
        <v>0</v>
      </c>
      <c r="J24" s="44" t="e">
        <f t="shared" si="4"/>
        <v>#DIV/0!</v>
      </c>
      <c r="K24" s="44" t="e">
        <f t="shared" si="5"/>
        <v>#DIV/0!</v>
      </c>
      <c r="L24" s="43" t="e">
        <f t="shared" si="6"/>
        <v>#DIV/0!</v>
      </c>
    </row>
    <row r="25" spans="1:12" x14ac:dyDescent="0.4">
      <c r="A25" s="61" t="s">
        <v>140</v>
      </c>
      <c r="B25" s="47">
        <v>1072</v>
      </c>
      <c r="C25" s="47">
        <v>1262</v>
      </c>
      <c r="D25" s="44">
        <f t="shared" si="0"/>
        <v>0.849445324881141</v>
      </c>
      <c r="E25" s="45">
        <f t="shared" si="1"/>
        <v>-190</v>
      </c>
      <c r="F25" s="47">
        <v>1630</v>
      </c>
      <c r="G25" s="47">
        <v>1650</v>
      </c>
      <c r="H25" s="44">
        <f t="shared" si="2"/>
        <v>0.98787878787878791</v>
      </c>
      <c r="I25" s="45">
        <f t="shared" si="3"/>
        <v>-20</v>
      </c>
      <c r="J25" s="44">
        <f t="shared" si="4"/>
        <v>0.6576687116564417</v>
      </c>
      <c r="K25" s="44">
        <f t="shared" si="5"/>
        <v>0.76484848484848489</v>
      </c>
      <c r="L25" s="43">
        <f t="shared" si="6"/>
        <v>-0.10717977319204319</v>
      </c>
    </row>
    <row r="26" spans="1:12" x14ac:dyDescent="0.4">
      <c r="A26" s="61" t="s">
        <v>225</v>
      </c>
      <c r="B26" s="47"/>
      <c r="C26" s="47"/>
      <c r="D26" s="44" t="e">
        <f t="shared" si="0"/>
        <v>#DIV/0!</v>
      </c>
      <c r="E26" s="45">
        <f t="shared" si="1"/>
        <v>0</v>
      </c>
      <c r="F26" s="47"/>
      <c r="G26" s="47"/>
      <c r="H26" s="44" t="e">
        <f t="shared" si="2"/>
        <v>#DIV/0!</v>
      </c>
      <c r="I26" s="45">
        <f t="shared" si="3"/>
        <v>0</v>
      </c>
      <c r="J26" s="44" t="e">
        <f t="shared" si="4"/>
        <v>#DIV/0!</v>
      </c>
      <c r="K26" s="44" t="e">
        <f t="shared" si="5"/>
        <v>#DIV/0!</v>
      </c>
      <c r="L26" s="43" t="e">
        <f t="shared" si="6"/>
        <v>#DIV/0!</v>
      </c>
    </row>
    <row r="27" spans="1:12" x14ac:dyDescent="0.4">
      <c r="A27" s="49" t="s">
        <v>139</v>
      </c>
      <c r="B27" s="47"/>
      <c r="C27" s="47"/>
      <c r="D27" s="44" t="e">
        <f t="shared" si="0"/>
        <v>#DIV/0!</v>
      </c>
      <c r="E27" s="45">
        <f t="shared" si="1"/>
        <v>0</v>
      </c>
      <c r="F27" s="47"/>
      <c r="G27" s="47"/>
      <c r="H27" s="44" t="e">
        <f t="shared" si="2"/>
        <v>#DIV/0!</v>
      </c>
      <c r="I27" s="45">
        <f t="shared" si="3"/>
        <v>0</v>
      </c>
      <c r="J27" s="44" t="e">
        <f t="shared" si="4"/>
        <v>#DIV/0!</v>
      </c>
      <c r="K27" s="44" t="e">
        <f t="shared" si="5"/>
        <v>#DIV/0!</v>
      </c>
      <c r="L27" s="43" t="e">
        <f t="shared" si="6"/>
        <v>#DIV/0!</v>
      </c>
    </row>
    <row r="28" spans="1:12" x14ac:dyDescent="0.4">
      <c r="A28" s="49" t="s">
        <v>138</v>
      </c>
      <c r="B28" s="79">
        <v>901</v>
      </c>
      <c r="C28" s="79">
        <v>911</v>
      </c>
      <c r="D28" s="44">
        <f t="shared" si="0"/>
        <v>0.98902305159165749</v>
      </c>
      <c r="E28" s="45">
        <f t="shared" si="1"/>
        <v>-10</v>
      </c>
      <c r="F28" s="79">
        <v>1475</v>
      </c>
      <c r="G28" s="79">
        <v>1495</v>
      </c>
      <c r="H28" s="44">
        <f t="shared" si="2"/>
        <v>0.98662207357859533</v>
      </c>
      <c r="I28" s="45">
        <f t="shared" si="3"/>
        <v>-20</v>
      </c>
      <c r="J28" s="44">
        <f t="shared" si="4"/>
        <v>0.61084745762711867</v>
      </c>
      <c r="K28" s="44">
        <f t="shared" si="5"/>
        <v>0.60936454849498323</v>
      </c>
      <c r="L28" s="43">
        <f t="shared" si="6"/>
        <v>1.482909132135446E-3</v>
      </c>
    </row>
    <row r="29" spans="1:12" x14ac:dyDescent="0.4">
      <c r="A29" s="49" t="s">
        <v>213</v>
      </c>
      <c r="B29" s="90"/>
      <c r="C29" s="90"/>
      <c r="D29" s="44" t="e">
        <f t="shared" si="0"/>
        <v>#DIV/0!</v>
      </c>
      <c r="E29" s="45">
        <f t="shared" si="1"/>
        <v>0</v>
      </c>
      <c r="F29" s="90"/>
      <c r="G29" s="90"/>
      <c r="H29" s="44" t="e">
        <f t="shared" si="2"/>
        <v>#DIV/0!</v>
      </c>
      <c r="I29" s="45">
        <f t="shared" si="3"/>
        <v>0</v>
      </c>
      <c r="J29" s="44" t="e">
        <f t="shared" si="4"/>
        <v>#DIV/0!</v>
      </c>
      <c r="K29" s="44" t="e">
        <f t="shared" si="5"/>
        <v>#DIV/0!</v>
      </c>
      <c r="L29" s="43" t="e">
        <f t="shared" si="6"/>
        <v>#DIV/0!</v>
      </c>
    </row>
    <row r="30" spans="1:12" x14ac:dyDescent="0.4">
      <c r="A30" s="49" t="s">
        <v>137</v>
      </c>
      <c r="B30" s="60"/>
      <c r="C30" s="60"/>
      <c r="D30" s="44" t="e">
        <f t="shared" si="0"/>
        <v>#DIV/0!</v>
      </c>
      <c r="E30" s="59">
        <f t="shared" si="1"/>
        <v>0</v>
      </c>
      <c r="F30" s="60"/>
      <c r="G30" s="60"/>
      <c r="H30" s="58" t="e">
        <f t="shared" si="2"/>
        <v>#DIV/0!</v>
      </c>
      <c r="I30" s="59">
        <f t="shared" si="3"/>
        <v>0</v>
      </c>
      <c r="J30" s="58" t="e">
        <f t="shared" si="4"/>
        <v>#DIV/0!</v>
      </c>
      <c r="K30" s="44" t="e">
        <f t="shared" si="5"/>
        <v>#DIV/0!</v>
      </c>
      <c r="L30" s="57" t="e">
        <f t="shared" si="6"/>
        <v>#DIV/0!</v>
      </c>
    </row>
    <row r="31" spans="1:12" x14ac:dyDescent="0.4">
      <c r="A31" s="61" t="s">
        <v>136</v>
      </c>
      <c r="B31" s="47"/>
      <c r="C31" s="47"/>
      <c r="D31" s="44" t="e">
        <f t="shared" si="0"/>
        <v>#DIV/0!</v>
      </c>
      <c r="E31" s="45">
        <f t="shared" si="1"/>
        <v>0</v>
      </c>
      <c r="F31" s="47"/>
      <c r="G31" s="47"/>
      <c r="H31" s="44" t="e">
        <f t="shared" si="2"/>
        <v>#DIV/0!</v>
      </c>
      <c r="I31" s="45">
        <f t="shared" si="3"/>
        <v>0</v>
      </c>
      <c r="J31" s="44" t="e">
        <f t="shared" si="4"/>
        <v>#DIV/0!</v>
      </c>
      <c r="K31" s="44" t="e">
        <f t="shared" si="5"/>
        <v>#DIV/0!</v>
      </c>
      <c r="L31" s="43" t="e">
        <f t="shared" si="6"/>
        <v>#DIV/0!</v>
      </c>
    </row>
    <row r="32" spans="1:12" x14ac:dyDescent="0.4">
      <c r="A32" s="49" t="s">
        <v>135</v>
      </c>
      <c r="B32" s="47">
        <v>1245</v>
      </c>
      <c r="C32" s="47">
        <v>1157</v>
      </c>
      <c r="D32" s="44">
        <f t="shared" si="0"/>
        <v>1.0760587726879862</v>
      </c>
      <c r="E32" s="45">
        <f t="shared" si="1"/>
        <v>88</v>
      </c>
      <c r="F32" s="47">
        <v>1475</v>
      </c>
      <c r="G32" s="47">
        <v>1485</v>
      </c>
      <c r="H32" s="44">
        <f t="shared" si="2"/>
        <v>0.9932659932659933</v>
      </c>
      <c r="I32" s="45">
        <f t="shared" si="3"/>
        <v>-10</v>
      </c>
      <c r="J32" s="44">
        <f t="shared" si="4"/>
        <v>0.84406779661016951</v>
      </c>
      <c r="K32" s="44">
        <f t="shared" si="5"/>
        <v>0.77912457912457911</v>
      </c>
      <c r="L32" s="43">
        <f t="shared" si="6"/>
        <v>6.4943217485590399E-2</v>
      </c>
    </row>
    <row r="33" spans="1:64" x14ac:dyDescent="0.4">
      <c r="A33" s="61" t="s">
        <v>134</v>
      </c>
      <c r="B33" s="60"/>
      <c r="C33" s="60"/>
      <c r="D33" s="44" t="e">
        <f t="shared" si="0"/>
        <v>#DIV/0!</v>
      </c>
      <c r="E33" s="59">
        <f t="shared" si="1"/>
        <v>0</v>
      </c>
      <c r="F33" s="60"/>
      <c r="G33" s="60"/>
      <c r="H33" s="58" t="e">
        <f t="shared" si="2"/>
        <v>#DIV/0!</v>
      </c>
      <c r="I33" s="59">
        <f t="shared" si="3"/>
        <v>0</v>
      </c>
      <c r="J33" s="58" t="e">
        <f t="shared" si="4"/>
        <v>#DIV/0!</v>
      </c>
      <c r="K33" s="44" t="e">
        <f t="shared" si="5"/>
        <v>#DIV/0!</v>
      </c>
      <c r="L33" s="57" t="e">
        <f t="shared" si="6"/>
        <v>#DIV/0!</v>
      </c>
    </row>
    <row r="34" spans="1:64" x14ac:dyDescent="0.4">
      <c r="A34" s="61" t="s">
        <v>133</v>
      </c>
      <c r="B34" s="60">
        <v>1272</v>
      </c>
      <c r="C34" s="60">
        <v>1177</v>
      </c>
      <c r="D34" s="58">
        <f t="shared" si="0"/>
        <v>1.08071367884452</v>
      </c>
      <c r="E34" s="59">
        <f t="shared" si="1"/>
        <v>95</v>
      </c>
      <c r="F34" s="60">
        <v>1915</v>
      </c>
      <c r="G34" s="60">
        <v>1740</v>
      </c>
      <c r="H34" s="58">
        <f t="shared" si="2"/>
        <v>1.1005747126436782</v>
      </c>
      <c r="I34" s="59">
        <f t="shared" si="3"/>
        <v>175</v>
      </c>
      <c r="J34" s="58">
        <f t="shared" si="4"/>
        <v>0.66422976501305486</v>
      </c>
      <c r="K34" s="58">
        <f t="shared" si="5"/>
        <v>0.6764367816091954</v>
      </c>
      <c r="L34" s="57">
        <f t="shared" si="6"/>
        <v>-1.2207016596140541E-2</v>
      </c>
    </row>
    <row r="35" spans="1:64" x14ac:dyDescent="0.4">
      <c r="A35" s="49" t="s">
        <v>132</v>
      </c>
      <c r="B35" s="47"/>
      <c r="C35" s="47"/>
      <c r="D35" s="44" t="e">
        <f t="shared" si="0"/>
        <v>#DIV/0!</v>
      </c>
      <c r="E35" s="45">
        <f t="shared" si="1"/>
        <v>0</v>
      </c>
      <c r="F35" s="47"/>
      <c r="G35" s="47"/>
      <c r="H35" s="44" t="e">
        <f t="shared" si="2"/>
        <v>#DIV/0!</v>
      </c>
      <c r="I35" s="45">
        <f t="shared" si="3"/>
        <v>0</v>
      </c>
      <c r="J35" s="44" t="e">
        <f t="shared" si="4"/>
        <v>#DIV/0!</v>
      </c>
      <c r="K35" s="44" t="e">
        <f t="shared" si="5"/>
        <v>#DIV/0!</v>
      </c>
      <c r="L35" s="43" t="e">
        <f t="shared" si="6"/>
        <v>#DIV/0!</v>
      </c>
    </row>
    <row r="36" spans="1:64" x14ac:dyDescent="0.4">
      <c r="A36" s="61" t="s">
        <v>88</v>
      </c>
      <c r="B36" s="60"/>
      <c r="C36" s="60"/>
      <c r="D36" s="58" t="e">
        <f t="shared" si="0"/>
        <v>#DIV/0!</v>
      </c>
      <c r="E36" s="59">
        <f t="shared" si="1"/>
        <v>0</v>
      </c>
      <c r="F36" s="60"/>
      <c r="G36" s="60"/>
      <c r="H36" s="58" t="e">
        <f t="shared" si="2"/>
        <v>#DIV/0!</v>
      </c>
      <c r="I36" s="59">
        <f t="shared" si="3"/>
        <v>0</v>
      </c>
      <c r="J36" s="58" t="e">
        <f t="shared" si="4"/>
        <v>#DIV/0!</v>
      </c>
      <c r="K36" s="58" t="e">
        <f t="shared" si="5"/>
        <v>#DIV/0!</v>
      </c>
      <c r="L36" s="57" t="e">
        <f t="shared" si="6"/>
        <v>#DIV/0!</v>
      </c>
    </row>
    <row r="37" spans="1:64" x14ac:dyDescent="0.4">
      <c r="A37" s="42" t="s">
        <v>131</v>
      </c>
      <c r="B37" s="41">
        <v>4504</v>
      </c>
      <c r="C37" s="41"/>
      <c r="D37" s="58" t="e">
        <f t="shared" si="0"/>
        <v>#DIV/0!</v>
      </c>
      <c r="E37" s="59">
        <f t="shared" si="1"/>
        <v>4504</v>
      </c>
      <c r="F37" s="41">
        <v>5815</v>
      </c>
      <c r="G37" s="41"/>
      <c r="H37" s="58" t="e">
        <f t="shared" si="2"/>
        <v>#DIV/0!</v>
      </c>
      <c r="I37" s="59">
        <f t="shared" si="3"/>
        <v>5815</v>
      </c>
      <c r="J37" s="58">
        <f t="shared" si="4"/>
        <v>0.77454858125537407</v>
      </c>
      <c r="K37" s="58" t="e">
        <f t="shared" si="5"/>
        <v>#DIV/0!</v>
      </c>
      <c r="L37" s="57" t="e">
        <f t="shared" si="6"/>
        <v>#DIV/0!</v>
      </c>
    </row>
    <row r="38" spans="1:64" x14ac:dyDescent="0.4">
      <c r="A38" s="160" t="s">
        <v>130</v>
      </c>
      <c r="B38" s="146">
        <f>SUM(B39:B40)</f>
        <v>490</v>
      </c>
      <c r="C38" s="146">
        <f>SUM(C39:C40)</f>
        <v>416</v>
      </c>
      <c r="D38" s="143">
        <f t="shared" ref="D38:D66" si="7">+B38/C38</f>
        <v>1.1778846153846154</v>
      </c>
      <c r="E38" s="165">
        <f t="shared" ref="E38:E66" si="8">+B38-C38</f>
        <v>74</v>
      </c>
      <c r="F38" s="146">
        <f>SUM(F39:F40)</f>
        <v>879</v>
      </c>
      <c r="G38" s="146">
        <f>SUM(G39:G40)</f>
        <v>879</v>
      </c>
      <c r="H38" s="143">
        <f t="shared" ref="H38:H66" si="9">+F38/G38</f>
        <v>1</v>
      </c>
      <c r="I38" s="165">
        <f t="shared" ref="I38:I66" si="10">+F38-G38</f>
        <v>0</v>
      </c>
      <c r="J38" s="143">
        <f t="shared" ref="J38:J66" si="11">+B38/F38</f>
        <v>0.55745164960182025</v>
      </c>
      <c r="K38" s="143">
        <f t="shared" ref="K38:K66" si="12">+C38/G38</f>
        <v>0.47326507394766781</v>
      </c>
      <c r="L38" s="164">
        <f t="shared" ref="L38:L66" si="13">+J38-K38</f>
        <v>8.418657565415244E-2</v>
      </c>
    </row>
    <row r="39" spans="1:64" x14ac:dyDescent="0.4">
      <c r="A39" s="48" t="s">
        <v>129</v>
      </c>
      <c r="B39" s="79">
        <v>258</v>
      </c>
      <c r="C39" s="79">
        <v>216</v>
      </c>
      <c r="D39" s="64">
        <f t="shared" si="7"/>
        <v>1.1944444444444444</v>
      </c>
      <c r="E39" s="72">
        <f t="shared" si="8"/>
        <v>42</v>
      </c>
      <c r="F39" s="79">
        <v>489</v>
      </c>
      <c r="G39" s="79">
        <v>489</v>
      </c>
      <c r="H39" s="64">
        <f t="shared" si="9"/>
        <v>1</v>
      </c>
      <c r="I39" s="72">
        <f t="shared" si="10"/>
        <v>0</v>
      </c>
      <c r="J39" s="64">
        <f t="shared" si="11"/>
        <v>0.52760736196319014</v>
      </c>
      <c r="K39" s="64">
        <f t="shared" si="12"/>
        <v>0.44171779141104295</v>
      </c>
      <c r="L39" s="81">
        <f t="shared" si="13"/>
        <v>8.5889570552147187E-2</v>
      </c>
    </row>
    <row r="40" spans="1:64" x14ac:dyDescent="0.4">
      <c r="A40" s="49" t="s">
        <v>128</v>
      </c>
      <c r="B40" s="47">
        <v>232</v>
      </c>
      <c r="C40" s="47">
        <v>200</v>
      </c>
      <c r="D40" s="44">
        <f t="shared" si="7"/>
        <v>1.1599999999999999</v>
      </c>
      <c r="E40" s="45">
        <f t="shared" si="8"/>
        <v>32</v>
      </c>
      <c r="F40" s="47">
        <v>390</v>
      </c>
      <c r="G40" s="47">
        <v>390</v>
      </c>
      <c r="H40" s="44">
        <f t="shared" si="9"/>
        <v>1</v>
      </c>
      <c r="I40" s="45">
        <f t="shared" si="10"/>
        <v>0</v>
      </c>
      <c r="J40" s="44">
        <f t="shared" si="11"/>
        <v>0.59487179487179487</v>
      </c>
      <c r="K40" s="44">
        <f t="shared" si="12"/>
        <v>0.51282051282051277</v>
      </c>
      <c r="L40" s="43">
        <f t="shared" si="13"/>
        <v>8.2051282051282093E-2</v>
      </c>
    </row>
    <row r="41" spans="1:64" s="80" customFormat="1" x14ac:dyDescent="0.4">
      <c r="A41" s="136" t="s">
        <v>87</v>
      </c>
      <c r="B41" s="135">
        <f>B42+B62</f>
        <v>80953</v>
      </c>
      <c r="C41" s="135">
        <f>C42+C62</f>
        <v>75052</v>
      </c>
      <c r="D41" s="168">
        <f t="shared" si="7"/>
        <v>1.0786254863294782</v>
      </c>
      <c r="E41" s="169">
        <f t="shared" si="8"/>
        <v>5901</v>
      </c>
      <c r="F41" s="135">
        <f>F42+F62</f>
        <v>114600</v>
      </c>
      <c r="G41" s="135">
        <f>G42+G62</f>
        <v>110594</v>
      </c>
      <c r="H41" s="168">
        <f t="shared" si="9"/>
        <v>1.0362225798867932</v>
      </c>
      <c r="I41" s="169">
        <f t="shared" si="10"/>
        <v>4006</v>
      </c>
      <c r="J41" s="168">
        <f t="shared" si="11"/>
        <v>0.70639616055846421</v>
      </c>
      <c r="K41" s="168">
        <f t="shared" si="12"/>
        <v>0.67862632692551128</v>
      </c>
      <c r="L41" s="184">
        <f t="shared" si="13"/>
        <v>2.7769833632952934E-2</v>
      </c>
    </row>
    <row r="42" spans="1:64" s="35" customFormat="1" x14ac:dyDescent="0.4">
      <c r="A42" s="160" t="s">
        <v>127</v>
      </c>
      <c r="B42" s="135">
        <f>SUM(B43:B61)</f>
        <v>80052</v>
      </c>
      <c r="C42" s="135">
        <f>SUM(C43:C61)</f>
        <v>74138</v>
      </c>
      <c r="D42" s="132">
        <f t="shared" si="7"/>
        <v>1.079770158353341</v>
      </c>
      <c r="E42" s="172">
        <f t="shared" si="8"/>
        <v>5914</v>
      </c>
      <c r="F42" s="135">
        <f>SUM(F43:F61)</f>
        <v>113098</v>
      </c>
      <c r="G42" s="135">
        <f>SUM(G43:G61)</f>
        <v>109117</v>
      </c>
      <c r="H42" s="132">
        <f t="shared" si="9"/>
        <v>1.0364837742973139</v>
      </c>
      <c r="I42" s="172">
        <f t="shared" si="10"/>
        <v>3981</v>
      </c>
      <c r="J42" s="132">
        <f t="shared" si="11"/>
        <v>0.70781092503846221</v>
      </c>
      <c r="K42" s="132">
        <f t="shared" si="12"/>
        <v>0.67943583492947934</v>
      </c>
      <c r="L42" s="167">
        <f t="shared" si="13"/>
        <v>2.837509010898287E-2</v>
      </c>
    </row>
    <row r="43" spans="1:64" x14ac:dyDescent="0.4">
      <c r="A43" s="49" t="s">
        <v>86</v>
      </c>
      <c r="B43" s="183">
        <v>34584</v>
      </c>
      <c r="C43" s="54">
        <v>30849</v>
      </c>
      <c r="D43" s="51">
        <f t="shared" si="7"/>
        <v>1.121073616648838</v>
      </c>
      <c r="E43" s="59">
        <f t="shared" si="8"/>
        <v>3735</v>
      </c>
      <c r="F43" s="183">
        <v>44660</v>
      </c>
      <c r="G43" s="47">
        <v>43818</v>
      </c>
      <c r="H43" s="58">
        <f t="shared" si="9"/>
        <v>1.0192158473686612</v>
      </c>
      <c r="I43" s="68">
        <f t="shared" si="10"/>
        <v>842</v>
      </c>
      <c r="J43" s="44">
        <f t="shared" si="11"/>
        <v>0.77438423645320198</v>
      </c>
      <c r="K43" s="44">
        <f t="shared" si="12"/>
        <v>0.70402574284540598</v>
      </c>
      <c r="L43" s="66">
        <f t="shared" si="13"/>
        <v>7.0358493607796002E-2</v>
      </c>
    </row>
    <row r="44" spans="1:64" x14ac:dyDescent="0.4">
      <c r="A44" s="49" t="s">
        <v>126</v>
      </c>
      <c r="B44" s="151">
        <v>1167</v>
      </c>
      <c r="C44" s="95">
        <v>1402</v>
      </c>
      <c r="D44" s="64">
        <f t="shared" si="7"/>
        <v>0.83238231098430815</v>
      </c>
      <c r="E44" s="59">
        <f t="shared" si="8"/>
        <v>-235</v>
      </c>
      <c r="F44" s="151">
        <v>2699</v>
      </c>
      <c r="G44" s="97">
        <v>2700</v>
      </c>
      <c r="H44" s="58">
        <f t="shared" si="9"/>
        <v>0.99962962962962965</v>
      </c>
      <c r="I44" s="68">
        <f t="shared" si="10"/>
        <v>-1</v>
      </c>
      <c r="J44" s="44">
        <f t="shared" si="11"/>
        <v>0.43238236383845868</v>
      </c>
      <c r="K44" s="44">
        <f t="shared" si="12"/>
        <v>0.51925925925925931</v>
      </c>
      <c r="L44" s="66">
        <f t="shared" si="13"/>
        <v>-8.6876895420800626E-2</v>
      </c>
    </row>
    <row r="45" spans="1:64" x14ac:dyDescent="0.4">
      <c r="A45" s="49" t="s">
        <v>125</v>
      </c>
      <c r="B45" s="151">
        <v>4045</v>
      </c>
      <c r="C45" s="97">
        <v>4248</v>
      </c>
      <c r="D45" s="64">
        <f t="shared" si="7"/>
        <v>0.95221280602636538</v>
      </c>
      <c r="E45" s="59">
        <f t="shared" si="8"/>
        <v>-203</v>
      </c>
      <c r="F45" s="151">
        <v>5140</v>
      </c>
      <c r="G45" s="97">
        <v>5140</v>
      </c>
      <c r="H45" s="70">
        <f t="shared" si="9"/>
        <v>1</v>
      </c>
      <c r="I45" s="68">
        <f t="shared" si="10"/>
        <v>0</v>
      </c>
      <c r="J45" s="44">
        <f t="shared" si="11"/>
        <v>0.78696498054474706</v>
      </c>
      <c r="K45" s="44">
        <f t="shared" si="12"/>
        <v>0.82645914396887155</v>
      </c>
      <c r="L45" s="66">
        <f t="shared" si="13"/>
        <v>-3.9494163424124484E-2</v>
      </c>
    </row>
    <row r="46" spans="1:64" x14ac:dyDescent="0.4">
      <c r="A46" s="61" t="s">
        <v>124</v>
      </c>
      <c r="B46" s="151">
        <v>4771</v>
      </c>
      <c r="C46" s="97">
        <v>5543</v>
      </c>
      <c r="D46" s="67">
        <f t="shared" si="7"/>
        <v>0.86072523904023091</v>
      </c>
      <c r="E46" s="68">
        <f t="shared" si="8"/>
        <v>-772</v>
      </c>
      <c r="F46" s="151">
        <v>6976</v>
      </c>
      <c r="G46" s="571">
        <v>9750</v>
      </c>
      <c r="H46" s="70">
        <f t="shared" si="9"/>
        <v>0.71548717948717944</v>
      </c>
      <c r="I46" s="75">
        <f t="shared" si="10"/>
        <v>-2774</v>
      </c>
      <c r="J46" s="67">
        <f t="shared" si="11"/>
        <v>0.68391628440366969</v>
      </c>
      <c r="K46" s="67">
        <f t="shared" si="12"/>
        <v>0.56851282051282048</v>
      </c>
      <c r="L46" s="77">
        <f t="shared" si="13"/>
        <v>0.11540346389084921</v>
      </c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</row>
    <row r="47" spans="1:64" s="76" customFormat="1" x14ac:dyDescent="0.4">
      <c r="A47" s="61" t="s">
        <v>123</v>
      </c>
      <c r="B47" s="151">
        <v>4697</v>
      </c>
      <c r="C47" s="99">
        <v>3065</v>
      </c>
      <c r="D47" s="67">
        <f t="shared" si="7"/>
        <v>1.5324632952691681</v>
      </c>
      <c r="E47" s="68">
        <f t="shared" si="8"/>
        <v>1632</v>
      </c>
      <c r="F47" s="151">
        <v>7051</v>
      </c>
      <c r="G47" s="97">
        <v>6020</v>
      </c>
      <c r="H47" s="70">
        <f t="shared" si="9"/>
        <v>1.1712624584717608</v>
      </c>
      <c r="I47" s="75">
        <f t="shared" si="10"/>
        <v>1031</v>
      </c>
      <c r="J47" s="67">
        <f t="shared" si="11"/>
        <v>0.66614664586583461</v>
      </c>
      <c r="K47" s="78">
        <f t="shared" si="12"/>
        <v>0.50913621262458475</v>
      </c>
      <c r="L47" s="77">
        <f t="shared" si="13"/>
        <v>0.15701043324124986</v>
      </c>
    </row>
    <row r="48" spans="1:64" x14ac:dyDescent="0.4">
      <c r="A48" s="49" t="s">
        <v>84</v>
      </c>
      <c r="B48" s="151">
        <v>11156</v>
      </c>
      <c r="C48" s="97">
        <v>11104</v>
      </c>
      <c r="D48" s="69">
        <f t="shared" si="7"/>
        <v>1.0046829971181557</v>
      </c>
      <c r="E48" s="73">
        <f t="shared" si="8"/>
        <v>52</v>
      </c>
      <c r="F48" s="151">
        <v>17408</v>
      </c>
      <c r="G48" s="95">
        <v>15870</v>
      </c>
      <c r="H48" s="67">
        <f t="shared" si="9"/>
        <v>1.0969124133585382</v>
      </c>
      <c r="I48" s="68">
        <f t="shared" si="10"/>
        <v>1538</v>
      </c>
      <c r="J48" s="69">
        <f t="shared" si="11"/>
        <v>0.64085477941176472</v>
      </c>
      <c r="K48" s="67">
        <f t="shared" si="12"/>
        <v>0.69968494013862637</v>
      </c>
      <c r="L48" s="66">
        <f t="shared" si="13"/>
        <v>-5.8830160726861647E-2</v>
      </c>
    </row>
    <row r="49" spans="1:12" x14ac:dyDescent="0.4">
      <c r="A49" s="49" t="s">
        <v>85</v>
      </c>
      <c r="B49" s="569">
        <v>6714</v>
      </c>
      <c r="C49" s="47">
        <v>6888</v>
      </c>
      <c r="D49" s="69">
        <f t="shared" si="7"/>
        <v>0.97473867595818819</v>
      </c>
      <c r="E49" s="75">
        <f t="shared" si="8"/>
        <v>-174</v>
      </c>
      <c r="F49" s="569">
        <v>8072</v>
      </c>
      <c r="G49" s="47">
        <v>9037</v>
      </c>
      <c r="H49" s="67">
        <f t="shared" si="9"/>
        <v>0.89321677547858802</v>
      </c>
      <c r="I49" s="68">
        <f t="shared" si="10"/>
        <v>-965</v>
      </c>
      <c r="J49" s="67">
        <f t="shared" si="11"/>
        <v>0.83176412289395441</v>
      </c>
      <c r="K49" s="67">
        <f t="shared" si="12"/>
        <v>0.76219984508133232</v>
      </c>
      <c r="L49" s="66">
        <f t="shared" si="13"/>
        <v>6.9564277812622088E-2</v>
      </c>
    </row>
    <row r="50" spans="1:12" x14ac:dyDescent="0.4">
      <c r="A50" s="49" t="s">
        <v>83</v>
      </c>
      <c r="B50" s="568">
        <v>2109</v>
      </c>
      <c r="C50" s="47">
        <v>1980</v>
      </c>
      <c r="D50" s="69">
        <f t="shared" si="7"/>
        <v>1.0651515151515152</v>
      </c>
      <c r="E50" s="68">
        <f t="shared" si="8"/>
        <v>129</v>
      </c>
      <c r="F50" s="568">
        <v>2835</v>
      </c>
      <c r="G50" s="47">
        <v>2700</v>
      </c>
      <c r="H50" s="58">
        <f t="shared" si="9"/>
        <v>1.05</v>
      </c>
      <c r="I50" s="45">
        <f t="shared" si="10"/>
        <v>135</v>
      </c>
      <c r="J50" s="44">
        <f t="shared" si="11"/>
        <v>0.74391534391534386</v>
      </c>
      <c r="K50" s="67">
        <f t="shared" si="12"/>
        <v>0.73333333333333328</v>
      </c>
      <c r="L50" s="66">
        <f t="shared" si="13"/>
        <v>1.0582010582010581E-2</v>
      </c>
    </row>
    <row r="51" spans="1:12" x14ac:dyDescent="0.4">
      <c r="A51" s="49" t="s">
        <v>122</v>
      </c>
      <c r="B51" s="151">
        <v>1162</v>
      </c>
      <c r="C51" s="79">
        <v>994</v>
      </c>
      <c r="D51" s="64">
        <f t="shared" si="7"/>
        <v>1.1690140845070423</v>
      </c>
      <c r="E51" s="59">
        <f t="shared" si="8"/>
        <v>168</v>
      </c>
      <c r="F51" s="151">
        <v>1760</v>
      </c>
      <c r="G51" s="97">
        <v>1246</v>
      </c>
      <c r="H51" s="58">
        <f t="shared" si="9"/>
        <v>1.4125200642054574</v>
      </c>
      <c r="I51" s="45">
        <f t="shared" si="10"/>
        <v>514</v>
      </c>
      <c r="J51" s="44">
        <f t="shared" si="11"/>
        <v>0.66022727272727277</v>
      </c>
      <c r="K51" s="44">
        <f t="shared" si="12"/>
        <v>0.797752808988764</v>
      </c>
      <c r="L51" s="43">
        <f t="shared" si="13"/>
        <v>-0.13752553626149122</v>
      </c>
    </row>
    <row r="52" spans="1:12" x14ac:dyDescent="0.4">
      <c r="A52" s="49" t="s">
        <v>121</v>
      </c>
      <c r="B52" s="567">
        <v>904</v>
      </c>
      <c r="C52" s="79">
        <v>753</v>
      </c>
      <c r="D52" s="69">
        <f t="shared" si="7"/>
        <v>1.200531208499336</v>
      </c>
      <c r="E52" s="68">
        <f t="shared" si="8"/>
        <v>151</v>
      </c>
      <c r="F52" s="567">
        <v>1200</v>
      </c>
      <c r="G52" s="97">
        <v>1200</v>
      </c>
      <c r="H52" s="58">
        <f t="shared" si="9"/>
        <v>1</v>
      </c>
      <c r="I52" s="45">
        <f t="shared" si="10"/>
        <v>0</v>
      </c>
      <c r="J52" s="44">
        <f t="shared" si="11"/>
        <v>0.7533333333333333</v>
      </c>
      <c r="K52" s="67">
        <f t="shared" si="12"/>
        <v>0.62749999999999995</v>
      </c>
      <c r="L52" s="66">
        <f t="shared" si="13"/>
        <v>0.12583333333333335</v>
      </c>
    </row>
    <row r="53" spans="1:12" x14ac:dyDescent="0.4">
      <c r="A53" s="49" t="s">
        <v>82</v>
      </c>
      <c r="B53" s="567">
        <v>1693</v>
      </c>
      <c r="C53" s="47">
        <v>1406</v>
      </c>
      <c r="D53" s="64">
        <f t="shared" si="7"/>
        <v>1.2041251778093884</v>
      </c>
      <c r="E53" s="59">
        <f t="shared" si="8"/>
        <v>287</v>
      </c>
      <c r="F53" s="567">
        <v>4084</v>
      </c>
      <c r="G53" s="47">
        <v>1660</v>
      </c>
      <c r="H53" s="58">
        <f t="shared" si="9"/>
        <v>2.4602409638554219</v>
      </c>
      <c r="I53" s="45">
        <f t="shared" si="10"/>
        <v>2424</v>
      </c>
      <c r="J53" s="44">
        <f t="shared" si="11"/>
        <v>0.41454456415279139</v>
      </c>
      <c r="K53" s="44">
        <f t="shared" si="12"/>
        <v>0.84698795180722897</v>
      </c>
      <c r="L53" s="43">
        <f t="shared" si="13"/>
        <v>-0.43244338765443757</v>
      </c>
    </row>
    <row r="54" spans="1:12" x14ac:dyDescent="0.4">
      <c r="A54" s="61" t="s">
        <v>80</v>
      </c>
      <c r="B54" s="151">
        <v>862</v>
      </c>
      <c r="C54" s="60">
        <v>932</v>
      </c>
      <c r="D54" s="64">
        <f t="shared" si="7"/>
        <v>0.92489270386266098</v>
      </c>
      <c r="E54" s="59">
        <f t="shared" si="8"/>
        <v>-70</v>
      </c>
      <c r="F54" s="151">
        <v>1204</v>
      </c>
      <c r="G54" s="60">
        <v>1204</v>
      </c>
      <c r="H54" s="58">
        <f t="shared" si="9"/>
        <v>1</v>
      </c>
      <c r="I54" s="45">
        <f t="shared" si="10"/>
        <v>0</v>
      </c>
      <c r="J54" s="44">
        <f t="shared" si="11"/>
        <v>0.71594684385382057</v>
      </c>
      <c r="K54" s="58">
        <f t="shared" si="12"/>
        <v>0.77408637873754149</v>
      </c>
      <c r="L54" s="57">
        <f t="shared" si="13"/>
        <v>-5.8139534883720922E-2</v>
      </c>
    </row>
    <row r="55" spans="1:12" x14ac:dyDescent="0.4">
      <c r="A55" s="49" t="s">
        <v>81</v>
      </c>
      <c r="B55" s="151">
        <v>1463</v>
      </c>
      <c r="C55" s="47">
        <v>1393</v>
      </c>
      <c r="D55" s="64">
        <f t="shared" si="7"/>
        <v>1.050251256281407</v>
      </c>
      <c r="E55" s="45">
        <f t="shared" si="8"/>
        <v>70</v>
      </c>
      <c r="F55" s="151">
        <v>2700</v>
      </c>
      <c r="G55" s="47">
        <v>2700</v>
      </c>
      <c r="H55" s="44">
        <f t="shared" si="9"/>
        <v>1</v>
      </c>
      <c r="I55" s="45">
        <f t="shared" si="10"/>
        <v>0</v>
      </c>
      <c r="J55" s="44">
        <f t="shared" si="11"/>
        <v>0.54185185185185181</v>
      </c>
      <c r="K55" s="44">
        <f t="shared" si="12"/>
        <v>0.5159259259259259</v>
      </c>
      <c r="L55" s="43">
        <f t="shared" si="13"/>
        <v>2.5925925925925908E-2</v>
      </c>
    </row>
    <row r="56" spans="1:12" x14ac:dyDescent="0.4">
      <c r="A56" s="49" t="s">
        <v>236</v>
      </c>
      <c r="B56" s="151">
        <v>1045</v>
      </c>
      <c r="C56" s="47"/>
      <c r="D56" s="64" t="e">
        <f t="shared" si="7"/>
        <v>#DIV/0!</v>
      </c>
      <c r="E56" s="45">
        <f t="shared" si="8"/>
        <v>1045</v>
      </c>
      <c r="F56" s="151">
        <v>1260</v>
      </c>
      <c r="G56" s="47"/>
      <c r="H56" s="44" t="e">
        <f t="shared" si="9"/>
        <v>#DIV/0!</v>
      </c>
      <c r="I56" s="45">
        <f t="shared" si="10"/>
        <v>1260</v>
      </c>
      <c r="J56" s="44">
        <f t="shared" si="11"/>
        <v>0.82936507936507942</v>
      </c>
      <c r="K56" s="44" t="e">
        <f t="shared" si="12"/>
        <v>#DIV/0!</v>
      </c>
      <c r="L56" s="43" t="e">
        <f t="shared" si="13"/>
        <v>#DIV/0!</v>
      </c>
    </row>
    <row r="57" spans="1:12" x14ac:dyDescent="0.4">
      <c r="A57" s="49" t="s">
        <v>77</v>
      </c>
      <c r="B57" s="151">
        <v>2199</v>
      </c>
      <c r="C57" s="47">
        <v>2205</v>
      </c>
      <c r="D57" s="64">
        <f t="shared" si="7"/>
        <v>0.99727891156462589</v>
      </c>
      <c r="E57" s="45">
        <f t="shared" si="8"/>
        <v>-6</v>
      </c>
      <c r="F57" s="151">
        <v>3650</v>
      </c>
      <c r="G57" s="47">
        <v>3653</v>
      </c>
      <c r="H57" s="44">
        <f t="shared" si="9"/>
        <v>0.99917875718587468</v>
      </c>
      <c r="I57" s="45">
        <f t="shared" si="10"/>
        <v>-3</v>
      </c>
      <c r="J57" s="44">
        <f t="shared" si="11"/>
        <v>0.60246575342465758</v>
      </c>
      <c r="K57" s="44">
        <f t="shared" si="12"/>
        <v>0.60361346838215169</v>
      </c>
      <c r="L57" s="43">
        <f t="shared" si="13"/>
        <v>-1.1477149574941059E-3</v>
      </c>
    </row>
    <row r="58" spans="1:12" x14ac:dyDescent="0.4">
      <c r="A58" s="49" t="s">
        <v>79</v>
      </c>
      <c r="B58" s="151">
        <v>695</v>
      </c>
      <c r="C58" s="47">
        <v>584</v>
      </c>
      <c r="D58" s="64">
        <f t="shared" si="7"/>
        <v>1.1900684931506849</v>
      </c>
      <c r="E58" s="45">
        <f t="shared" si="8"/>
        <v>111</v>
      </c>
      <c r="F58" s="151">
        <v>1195</v>
      </c>
      <c r="G58" s="47">
        <v>1199</v>
      </c>
      <c r="H58" s="44">
        <f t="shared" si="9"/>
        <v>0.99666388657214344</v>
      </c>
      <c r="I58" s="45">
        <f t="shared" si="10"/>
        <v>-4</v>
      </c>
      <c r="J58" s="44">
        <f t="shared" si="11"/>
        <v>0.58158995815899583</v>
      </c>
      <c r="K58" s="44">
        <f t="shared" si="12"/>
        <v>0.48707256046705588</v>
      </c>
      <c r="L58" s="43">
        <f t="shared" si="13"/>
        <v>9.4517397691939953E-2</v>
      </c>
    </row>
    <row r="59" spans="1:12" x14ac:dyDescent="0.4">
      <c r="A59" s="49" t="s">
        <v>78</v>
      </c>
      <c r="B59" s="567">
        <v>786</v>
      </c>
      <c r="C59" s="60">
        <v>792</v>
      </c>
      <c r="D59" s="86">
        <f t="shared" si="7"/>
        <v>0.99242424242424243</v>
      </c>
      <c r="E59" s="59">
        <f t="shared" si="8"/>
        <v>-6</v>
      </c>
      <c r="F59" s="567">
        <v>1204</v>
      </c>
      <c r="G59" s="60">
        <v>1220</v>
      </c>
      <c r="H59" s="58">
        <f t="shared" si="9"/>
        <v>0.9868852459016394</v>
      </c>
      <c r="I59" s="59">
        <f t="shared" si="10"/>
        <v>-16</v>
      </c>
      <c r="J59" s="58">
        <f t="shared" si="11"/>
        <v>0.65282392026578073</v>
      </c>
      <c r="K59" s="58">
        <f t="shared" si="12"/>
        <v>0.64918032786885249</v>
      </c>
      <c r="L59" s="57">
        <f t="shared" si="13"/>
        <v>3.6435923969282413E-3</v>
      </c>
    </row>
    <row r="60" spans="1:12" x14ac:dyDescent="0.4">
      <c r="A60" s="55" t="s">
        <v>120</v>
      </c>
      <c r="B60" s="567"/>
      <c r="C60" s="60"/>
      <c r="D60" s="58" t="e">
        <f t="shared" si="7"/>
        <v>#DIV/0!</v>
      </c>
      <c r="E60" s="59">
        <f t="shared" si="8"/>
        <v>0</v>
      </c>
      <c r="F60" s="567"/>
      <c r="G60" s="60"/>
      <c r="H60" s="58" t="e">
        <f t="shared" si="9"/>
        <v>#DIV/0!</v>
      </c>
      <c r="I60" s="59">
        <f t="shared" si="10"/>
        <v>0</v>
      </c>
      <c r="J60" s="58" t="e">
        <f t="shared" si="11"/>
        <v>#DIV/0!</v>
      </c>
      <c r="K60" s="58" t="e">
        <f t="shared" si="12"/>
        <v>#DIV/0!</v>
      </c>
      <c r="L60" s="57" t="e">
        <f t="shared" si="13"/>
        <v>#DIV/0!</v>
      </c>
    </row>
    <row r="61" spans="1:12" x14ac:dyDescent="0.4">
      <c r="A61" s="42" t="s">
        <v>119</v>
      </c>
      <c r="B61" s="566"/>
      <c r="C61" s="41"/>
      <c r="D61" s="38" t="e">
        <f t="shared" si="7"/>
        <v>#DIV/0!</v>
      </c>
      <c r="E61" s="39">
        <f t="shared" si="8"/>
        <v>0</v>
      </c>
      <c r="F61" s="566"/>
      <c r="G61" s="41"/>
      <c r="H61" s="38" t="e">
        <f t="shared" si="9"/>
        <v>#DIV/0!</v>
      </c>
      <c r="I61" s="39">
        <f t="shared" si="10"/>
        <v>0</v>
      </c>
      <c r="J61" s="38" t="e">
        <f t="shared" si="11"/>
        <v>#DIV/0!</v>
      </c>
      <c r="K61" s="38" t="e">
        <f t="shared" si="12"/>
        <v>#DIV/0!</v>
      </c>
      <c r="L61" s="37" t="e">
        <f t="shared" si="13"/>
        <v>#DIV/0!</v>
      </c>
    </row>
    <row r="62" spans="1:12" s="36" customFormat="1" x14ac:dyDescent="0.4">
      <c r="A62" s="160" t="s">
        <v>118</v>
      </c>
      <c r="B62" s="146">
        <f>SUM(B63:B66)</f>
        <v>901</v>
      </c>
      <c r="C62" s="146">
        <f>SUM(C63:C66)</f>
        <v>914</v>
      </c>
      <c r="D62" s="143">
        <f t="shared" si="7"/>
        <v>0.98577680525164113</v>
      </c>
      <c r="E62" s="166">
        <f t="shared" si="8"/>
        <v>-13</v>
      </c>
      <c r="F62" s="146">
        <f>SUM(F63:F66)</f>
        <v>1502</v>
      </c>
      <c r="G62" s="146">
        <f>SUM(G63:G66)</f>
        <v>1477</v>
      </c>
      <c r="H62" s="143">
        <f t="shared" si="9"/>
        <v>1.0169262017603249</v>
      </c>
      <c r="I62" s="165">
        <f t="shared" si="10"/>
        <v>25</v>
      </c>
      <c r="J62" s="143">
        <f t="shared" si="11"/>
        <v>0.59986684420772307</v>
      </c>
      <c r="K62" s="143">
        <f t="shared" si="12"/>
        <v>0.61882193635748139</v>
      </c>
      <c r="L62" s="164">
        <f t="shared" si="13"/>
        <v>-1.8955092149758324E-2</v>
      </c>
    </row>
    <row r="63" spans="1:12" s="36" customFormat="1" x14ac:dyDescent="0.4">
      <c r="A63" s="55" t="s">
        <v>76</v>
      </c>
      <c r="B63" s="54">
        <v>206</v>
      </c>
      <c r="C63" s="54">
        <v>215</v>
      </c>
      <c r="D63" s="51">
        <f t="shared" si="7"/>
        <v>0.95813953488372094</v>
      </c>
      <c r="E63" s="163">
        <f t="shared" si="8"/>
        <v>-9</v>
      </c>
      <c r="F63" s="54">
        <v>294</v>
      </c>
      <c r="G63" s="54">
        <v>279</v>
      </c>
      <c r="H63" s="51">
        <f t="shared" si="9"/>
        <v>1.053763440860215</v>
      </c>
      <c r="I63" s="52">
        <f t="shared" si="10"/>
        <v>15</v>
      </c>
      <c r="J63" s="51">
        <f t="shared" si="11"/>
        <v>0.70068027210884354</v>
      </c>
      <c r="K63" s="51">
        <f t="shared" si="12"/>
        <v>0.77060931899641572</v>
      </c>
      <c r="L63" s="50">
        <f t="shared" si="13"/>
        <v>-6.9929046887572177E-2</v>
      </c>
    </row>
    <row r="64" spans="1:12" s="36" customFormat="1" x14ac:dyDescent="0.4">
      <c r="A64" s="49" t="s">
        <v>117</v>
      </c>
      <c r="B64" s="47">
        <v>184</v>
      </c>
      <c r="C64" s="47">
        <v>181</v>
      </c>
      <c r="D64" s="44">
        <f t="shared" si="7"/>
        <v>1.0165745856353592</v>
      </c>
      <c r="E64" s="162">
        <f t="shared" si="8"/>
        <v>3</v>
      </c>
      <c r="F64" s="47">
        <v>295</v>
      </c>
      <c r="G64" s="47">
        <v>295</v>
      </c>
      <c r="H64" s="44">
        <f t="shared" si="9"/>
        <v>1</v>
      </c>
      <c r="I64" s="45">
        <f t="shared" si="10"/>
        <v>0</v>
      </c>
      <c r="J64" s="44">
        <f t="shared" si="11"/>
        <v>0.62372881355932208</v>
      </c>
      <c r="K64" s="44">
        <f t="shared" si="12"/>
        <v>0.61355932203389829</v>
      </c>
      <c r="L64" s="43">
        <f t="shared" si="13"/>
        <v>1.0169491525423791E-2</v>
      </c>
    </row>
    <row r="65" spans="1:12" s="36" customFormat="1" x14ac:dyDescent="0.4">
      <c r="A65" s="48" t="s">
        <v>116</v>
      </c>
      <c r="B65" s="47">
        <v>151</v>
      </c>
      <c r="C65" s="151">
        <v>169</v>
      </c>
      <c r="D65" s="44">
        <f t="shared" si="7"/>
        <v>0.89349112426035504</v>
      </c>
      <c r="E65" s="162">
        <f t="shared" si="8"/>
        <v>-18</v>
      </c>
      <c r="F65" s="151">
        <v>305</v>
      </c>
      <c r="G65" s="47">
        <v>299</v>
      </c>
      <c r="H65" s="44">
        <f t="shared" si="9"/>
        <v>1.020066889632107</v>
      </c>
      <c r="I65" s="45">
        <f t="shared" si="10"/>
        <v>6</v>
      </c>
      <c r="J65" s="44">
        <f t="shared" si="11"/>
        <v>0.49508196721311476</v>
      </c>
      <c r="K65" s="44">
        <f t="shared" si="12"/>
        <v>0.56521739130434778</v>
      </c>
      <c r="L65" s="43">
        <f t="shared" si="13"/>
        <v>-7.0135424091233023E-2</v>
      </c>
    </row>
    <row r="66" spans="1:12" s="36" customFormat="1" x14ac:dyDescent="0.4">
      <c r="A66" s="42" t="s">
        <v>115</v>
      </c>
      <c r="B66" s="41">
        <v>360</v>
      </c>
      <c r="C66" s="566">
        <v>349</v>
      </c>
      <c r="D66" s="38">
        <f t="shared" si="7"/>
        <v>1.0315186246418337</v>
      </c>
      <c r="E66" s="137">
        <f t="shared" si="8"/>
        <v>11</v>
      </c>
      <c r="F66" s="566">
        <v>608</v>
      </c>
      <c r="G66" s="41">
        <v>604</v>
      </c>
      <c r="H66" s="38">
        <f t="shared" si="9"/>
        <v>1.0066225165562914</v>
      </c>
      <c r="I66" s="39">
        <f t="shared" si="10"/>
        <v>4</v>
      </c>
      <c r="J66" s="38">
        <f t="shared" si="11"/>
        <v>0.59210526315789469</v>
      </c>
      <c r="K66" s="38">
        <f t="shared" si="12"/>
        <v>0.57781456953642385</v>
      </c>
      <c r="L66" s="37">
        <f t="shared" si="13"/>
        <v>1.429069362147084E-2</v>
      </c>
    </row>
    <row r="67" spans="1:12" x14ac:dyDescent="0.4">
      <c r="A67" s="136" t="s">
        <v>98</v>
      </c>
      <c r="B67" s="435"/>
      <c r="C67" s="435"/>
      <c r="D67" s="275"/>
      <c r="E67" s="436"/>
      <c r="F67" s="435"/>
      <c r="G67" s="435"/>
      <c r="H67" s="275"/>
      <c r="I67" s="276"/>
      <c r="J67" s="275"/>
      <c r="K67" s="275"/>
      <c r="L67" s="274"/>
    </row>
    <row r="68" spans="1:12" x14ac:dyDescent="0.4">
      <c r="A68" s="227" t="s">
        <v>114</v>
      </c>
      <c r="B68" s="433"/>
      <c r="C68" s="432"/>
      <c r="D68" s="271"/>
      <c r="E68" s="434"/>
      <c r="F68" s="433"/>
      <c r="G68" s="432"/>
      <c r="H68" s="271"/>
      <c r="I68" s="270"/>
      <c r="J68" s="269"/>
      <c r="K68" s="269"/>
      <c r="L68" s="268"/>
    </row>
    <row r="69" spans="1:12" x14ac:dyDescent="0.4">
      <c r="A69" s="61" t="s">
        <v>113</v>
      </c>
      <c r="B69" s="431"/>
      <c r="C69" s="430"/>
      <c r="D69" s="265"/>
      <c r="E69" s="429"/>
      <c r="F69" s="431"/>
      <c r="G69" s="430"/>
      <c r="H69" s="265"/>
      <c r="I69" s="264"/>
      <c r="J69" s="263"/>
      <c r="K69" s="263"/>
      <c r="L69" s="262"/>
    </row>
    <row r="70" spans="1:12" x14ac:dyDescent="0.4">
      <c r="A70" s="61" t="s">
        <v>97</v>
      </c>
      <c r="B70" s="431"/>
      <c r="C70" s="430"/>
      <c r="D70" s="265"/>
      <c r="E70" s="429"/>
      <c r="F70" s="431"/>
      <c r="G70" s="430"/>
      <c r="H70" s="265"/>
      <c r="I70" s="264"/>
      <c r="J70" s="263"/>
      <c r="K70" s="263"/>
      <c r="L70" s="262"/>
    </row>
    <row r="71" spans="1:12" x14ac:dyDescent="0.4">
      <c r="A71" s="61" t="s">
        <v>112</v>
      </c>
      <c r="B71" s="431"/>
      <c r="C71" s="430"/>
      <c r="D71" s="265"/>
      <c r="E71" s="429"/>
      <c r="F71" s="431"/>
      <c r="G71" s="430"/>
      <c r="H71" s="265"/>
      <c r="I71" s="264"/>
      <c r="J71" s="263"/>
      <c r="K71" s="263"/>
      <c r="L71" s="262"/>
    </row>
    <row r="72" spans="1:12" x14ac:dyDescent="0.4">
      <c r="A72" s="42" t="s">
        <v>96</v>
      </c>
      <c r="B72" s="428"/>
      <c r="C72" s="427"/>
      <c r="D72" s="265"/>
      <c r="E72" s="429"/>
      <c r="F72" s="428"/>
      <c r="G72" s="427"/>
      <c r="H72" s="265"/>
      <c r="I72" s="264">
        <f>+F72-G72</f>
        <v>0</v>
      </c>
      <c r="J72" s="263"/>
      <c r="K72" s="263"/>
      <c r="L72" s="262"/>
    </row>
    <row r="73" spans="1:12" x14ac:dyDescent="0.4">
      <c r="A73" s="136" t="s">
        <v>111</v>
      </c>
      <c r="B73" s="424"/>
      <c r="C73" s="423"/>
      <c r="D73" s="252"/>
      <c r="E73" s="425"/>
      <c r="F73" s="424"/>
      <c r="G73" s="423"/>
      <c r="H73" s="252"/>
      <c r="I73" s="251"/>
      <c r="J73" s="250"/>
      <c r="K73" s="250"/>
      <c r="L73" s="249"/>
    </row>
    <row r="74" spans="1:12" x14ac:dyDescent="0.4">
      <c r="A74" s="214" t="s">
        <v>110</v>
      </c>
      <c r="B74" s="426"/>
      <c r="C74" s="423"/>
      <c r="D74" s="252"/>
      <c r="E74" s="425"/>
      <c r="F74" s="424"/>
      <c r="G74" s="423"/>
      <c r="H74" s="252"/>
      <c r="I74" s="251"/>
      <c r="J74" s="250"/>
      <c r="K74" s="250"/>
      <c r="L74" s="249"/>
    </row>
    <row r="75" spans="1:12" x14ac:dyDescent="0.4">
      <c r="A75" s="33" t="s">
        <v>109</v>
      </c>
      <c r="C75" s="33"/>
      <c r="E75" s="34"/>
      <c r="G75" s="33"/>
      <c r="I75" s="34"/>
      <c r="K75" s="33"/>
    </row>
    <row r="76" spans="1:12" x14ac:dyDescent="0.4">
      <c r="A76" s="35" t="s">
        <v>108</v>
      </c>
      <c r="C76" s="33"/>
      <c r="E76" s="34"/>
      <c r="G76" s="33"/>
      <c r="I76" s="34"/>
      <c r="K76" s="33"/>
    </row>
    <row r="77" spans="1:12" x14ac:dyDescent="0.4">
      <c r="A77" s="33" t="s">
        <v>107</v>
      </c>
    </row>
    <row r="78" spans="1:12" x14ac:dyDescent="0.4">
      <c r="A78" s="33" t="s">
        <v>156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zoomScaleNormal="100" workbookViewId="0">
      <pane xSplit="1" ySplit="7" topLeftCell="B8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11月(中旬)</v>
      </c>
      <c r="F1" s="779" t="s">
        <v>70</v>
      </c>
      <c r="G1" s="780"/>
      <c r="H1" s="780"/>
      <c r="I1" s="781"/>
      <c r="J1" s="780"/>
      <c r="K1" s="780"/>
      <c r="L1" s="781"/>
    </row>
    <row r="2" spans="1:12" s="33" customFormat="1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s="33" customFormat="1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s="33" customFormat="1" x14ac:dyDescent="0.4">
      <c r="A4" s="685"/>
      <c r="B4" s="686" t="s">
        <v>250</v>
      </c>
      <c r="C4" s="687" t="s">
        <v>249</v>
      </c>
      <c r="D4" s="685" t="s">
        <v>93</v>
      </c>
      <c r="E4" s="685"/>
      <c r="F4" s="699" t="str">
        <f>+B4</f>
        <v>(11'11/11～20)</v>
      </c>
      <c r="G4" s="699" t="str">
        <f>+C4</f>
        <v>(10'11/11～20)</v>
      </c>
      <c r="H4" s="685" t="s">
        <v>93</v>
      </c>
      <c r="I4" s="685"/>
      <c r="J4" s="699" t="str">
        <f>+B4</f>
        <v>(11'11/11～20)</v>
      </c>
      <c r="K4" s="699" t="str">
        <f>+C4</f>
        <v>(10'11/11～20)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160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135">
        <f>+B7+B41+B67</f>
        <v>154868</v>
      </c>
      <c r="C6" s="135">
        <f>+C7+C41+C67</f>
        <v>156523</v>
      </c>
      <c r="D6" s="132">
        <f t="shared" ref="D6:D37" si="0">+B6/C6</f>
        <v>0.98942647406451445</v>
      </c>
      <c r="E6" s="172">
        <f t="shared" ref="E6:E37" si="1">+B6-C6</f>
        <v>-1655</v>
      </c>
      <c r="F6" s="135">
        <f>+F7+F41+F67</f>
        <v>209318</v>
      </c>
      <c r="G6" s="135">
        <f>+G7+G41+G67</f>
        <v>203067</v>
      </c>
      <c r="H6" s="132">
        <f t="shared" ref="H6:H37" si="2">+F6/G6</f>
        <v>1.0307829435604998</v>
      </c>
      <c r="I6" s="172">
        <f t="shared" ref="I6:I37" si="3">+F6-G6</f>
        <v>6251</v>
      </c>
      <c r="J6" s="132">
        <f t="shared" ref="J6:J37" si="4">+B6/F6</f>
        <v>0.73986948088554261</v>
      </c>
      <c r="K6" s="132">
        <f t="shared" ref="K6:K37" si="5">+C6/G6</f>
        <v>0.77079486080948656</v>
      </c>
      <c r="L6" s="167">
        <f t="shared" ref="L6:L37" si="6">+J6-K6</f>
        <v>-3.0925379923943952E-2</v>
      </c>
    </row>
    <row r="7" spans="1:12" s="35" customFormat="1" x14ac:dyDescent="0.4">
      <c r="A7" s="136" t="s">
        <v>90</v>
      </c>
      <c r="B7" s="135">
        <f>+B8+B18+B38</f>
        <v>69130</v>
      </c>
      <c r="C7" s="135">
        <f>+C8+C18+C38</f>
        <v>68603</v>
      </c>
      <c r="D7" s="132">
        <f t="shared" si="0"/>
        <v>1.0076818798011749</v>
      </c>
      <c r="E7" s="172">
        <f t="shared" si="1"/>
        <v>527</v>
      </c>
      <c r="F7" s="135">
        <f>+F8+F18+F38</f>
        <v>95548</v>
      </c>
      <c r="G7" s="135">
        <f>+G8+G18+G38</f>
        <v>90077</v>
      </c>
      <c r="H7" s="132">
        <f t="shared" si="2"/>
        <v>1.0607369250752134</v>
      </c>
      <c r="I7" s="172">
        <f t="shared" si="3"/>
        <v>5471</v>
      </c>
      <c r="J7" s="132">
        <f t="shared" si="4"/>
        <v>0.72351069619458286</v>
      </c>
      <c r="K7" s="132">
        <f t="shared" si="5"/>
        <v>0.7616039610555414</v>
      </c>
      <c r="L7" s="167">
        <f t="shared" si="6"/>
        <v>-3.8093264860958542E-2</v>
      </c>
    </row>
    <row r="8" spans="1:12" x14ac:dyDescent="0.4">
      <c r="A8" s="160" t="s">
        <v>150</v>
      </c>
      <c r="B8" s="185">
        <f>SUM(B9:B17)</f>
        <v>48942</v>
      </c>
      <c r="C8" s="185">
        <f>SUM(C9:C17)</f>
        <v>53532</v>
      </c>
      <c r="D8" s="181">
        <f t="shared" si="0"/>
        <v>0.91425689307330194</v>
      </c>
      <c r="E8" s="166">
        <f t="shared" si="1"/>
        <v>-4590</v>
      </c>
      <c r="F8" s="185">
        <f>SUM(F9:F17)</f>
        <v>68936</v>
      </c>
      <c r="G8" s="185">
        <f>SUM(G9:G17)</f>
        <v>70692</v>
      </c>
      <c r="H8" s="181">
        <f t="shared" si="2"/>
        <v>0.97515984835624969</v>
      </c>
      <c r="I8" s="166">
        <f t="shared" si="3"/>
        <v>-1756</v>
      </c>
      <c r="J8" s="181">
        <f t="shared" si="4"/>
        <v>0.70996286410583731</v>
      </c>
      <c r="K8" s="181">
        <f t="shared" si="5"/>
        <v>0.75725683245628927</v>
      </c>
      <c r="L8" s="180">
        <f t="shared" si="6"/>
        <v>-4.7293968350451965E-2</v>
      </c>
    </row>
    <row r="9" spans="1:12" x14ac:dyDescent="0.4">
      <c r="A9" s="48" t="s">
        <v>86</v>
      </c>
      <c r="B9" s="153">
        <v>37447</v>
      </c>
      <c r="C9" s="153">
        <v>37663</v>
      </c>
      <c r="D9" s="175">
        <f t="shared" si="0"/>
        <v>0.99426492844436187</v>
      </c>
      <c r="E9" s="176">
        <f t="shared" si="1"/>
        <v>-216</v>
      </c>
      <c r="F9" s="153">
        <v>54059</v>
      </c>
      <c r="G9" s="153">
        <v>47897</v>
      </c>
      <c r="H9" s="175">
        <f t="shared" si="2"/>
        <v>1.1286510637409441</v>
      </c>
      <c r="I9" s="176">
        <f t="shared" si="3"/>
        <v>6162</v>
      </c>
      <c r="J9" s="175">
        <f t="shared" si="4"/>
        <v>0.69270611739025878</v>
      </c>
      <c r="K9" s="175">
        <f t="shared" si="5"/>
        <v>0.78633317326763685</v>
      </c>
      <c r="L9" s="174">
        <f t="shared" si="6"/>
        <v>-9.3627055877378074E-2</v>
      </c>
    </row>
    <row r="10" spans="1:12" x14ac:dyDescent="0.4">
      <c r="A10" s="49" t="s">
        <v>89</v>
      </c>
      <c r="B10" s="153">
        <v>4286</v>
      </c>
      <c r="C10" s="153">
        <v>3738</v>
      </c>
      <c r="D10" s="177">
        <f t="shared" si="0"/>
        <v>1.1466024612092027</v>
      </c>
      <c r="E10" s="162">
        <f t="shared" si="1"/>
        <v>548</v>
      </c>
      <c r="F10" s="153">
        <v>5000</v>
      </c>
      <c r="G10" s="153">
        <v>5000</v>
      </c>
      <c r="H10" s="177">
        <f t="shared" si="2"/>
        <v>1</v>
      </c>
      <c r="I10" s="162">
        <f t="shared" si="3"/>
        <v>0</v>
      </c>
      <c r="J10" s="177">
        <f t="shared" si="4"/>
        <v>0.85719999999999996</v>
      </c>
      <c r="K10" s="177">
        <f t="shared" si="5"/>
        <v>0.74760000000000004</v>
      </c>
      <c r="L10" s="182">
        <f t="shared" si="6"/>
        <v>0.10959999999999992</v>
      </c>
    </row>
    <row r="11" spans="1:12" x14ac:dyDescent="0.4">
      <c r="A11" s="49" t="s">
        <v>124</v>
      </c>
      <c r="B11" s="153">
        <v>6636</v>
      </c>
      <c r="C11" s="153">
        <v>5326</v>
      </c>
      <c r="D11" s="177">
        <f t="shared" si="0"/>
        <v>1.2459631993991738</v>
      </c>
      <c r="E11" s="162">
        <f t="shared" si="1"/>
        <v>1310</v>
      </c>
      <c r="F11" s="153">
        <v>8427</v>
      </c>
      <c r="G11" s="153">
        <v>6971</v>
      </c>
      <c r="H11" s="177">
        <f t="shared" si="2"/>
        <v>1.2088652990962558</v>
      </c>
      <c r="I11" s="162">
        <f t="shared" si="3"/>
        <v>1456</v>
      </c>
      <c r="J11" s="177">
        <f t="shared" si="4"/>
        <v>0.78746885012459955</v>
      </c>
      <c r="K11" s="177">
        <f t="shared" si="5"/>
        <v>0.76402237842490317</v>
      </c>
      <c r="L11" s="182">
        <f t="shared" si="6"/>
        <v>2.3446471699696381E-2</v>
      </c>
    </row>
    <row r="12" spans="1:12" x14ac:dyDescent="0.4">
      <c r="A12" s="49" t="s">
        <v>84</v>
      </c>
      <c r="B12" s="153"/>
      <c r="C12" s="153">
        <v>312</v>
      </c>
      <c r="D12" s="177">
        <f t="shared" si="0"/>
        <v>0</v>
      </c>
      <c r="E12" s="162">
        <f t="shared" si="1"/>
        <v>-312</v>
      </c>
      <c r="F12" s="153"/>
      <c r="G12" s="153">
        <v>783</v>
      </c>
      <c r="H12" s="177">
        <f t="shared" si="2"/>
        <v>0</v>
      </c>
      <c r="I12" s="162">
        <f t="shared" si="3"/>
        <v>-783</v>
      </c>
      <c r="J12" s="177" t="e">
        <f t="shared" si="4"/>
        <v>#DIV/0!</v>
      </c>
      <c r="K12" s="177">
        <f t="shared" si="5"/>
        <v>0.39846743295019155</v>
      </c>
      <c r="L12" s="182" t="e">
        <f t="shared" si="6"/>
        <v>#DIV/0!</v>
      </c>
    </row>
    <row r="13" spans="1:12" x14ac:dyDescent="0.4">
      <c r="A13" s="49" t="s">
        <v>85</v>
      </c>
      <c r="B13" s="153"/>
      <c r="C13" s="153">
        <v>5815</v>
      </c>
      <c r="D13" s="177">
        <f t="shared" si="0"/>
        <v>0</v>
      </c>
      <c r="E13" s="162">
        <f t="shared" si="1"/>
        <v>-5815</v>
      </c>
      <c r="F13" s="153"/>
      <c r="G13" s="153">
        <v>8691</v>
      </c>
      <c r="H13" s="177">
        <f t="shared" si="2"/>
        <v>0</v>
      </c>
      <c r="I13" s="162">
        <f t="shared" si="3"/>
        <v>-8691</v>
      </c>
      <c r="J13" s="177" t="e">
        <f t="shared" si="4"/>
        <v>#DIV/0!</v>
      </c>
      <c r="K13" s="177">
        <f t="shared" si="5"/>
        <v>0.66908295938327</v>
      </c>
      <c r="L13" s="182" t="e">
        <f t="shared" si="6"/>
        <v>#DIV/0!</v>
      </c>
    </row>
    <row r="14" spans="1:12" x14ac:dyDescent="0.4">
      <c r="A14" s="55" t="s">
        <v>149</v>
      </c>
      <c r="B14" s="173">
        <v>573</v>
      </c>
      <c r="C14" s="173">
        <v>678</v>
      </c>
      <c r="D14" s="171">
        <f t="shared" si="0"/>
        <v>0.84513274336283184</v>
      </c>
      <c r="E14" s="161">
        <f t="shared" si="1"/>
        <v>-105</v>
      </c>
      <c r="F14" s="173">
        <v>1450</v>
      </c>
      <c r="G14" s="173">
        <v>1350</v>
      </c>
      <c r="H14" s="171">
        <f t="shared" si="2"/>
        <v>1.0740740740740742</v>
      </c>
      <c r="I14" s="161">
        <f t="shared" si="3"/>
        <v>100</v>
      </c>
      <c r="J14" s="171">
        <f t="shared" si="4"/>
        <v>0.39517241379310347</v>
      </c>
      <c r="K14" s="171">
        <f t="shared" si="5"/>
        <v>0.50222222222222224</v>
      </c>
      <c r="L14" s="170">
        <f t="shared" si="6"/>
        <v>-0.10704980842911876</v>
      </c>
    </row>
    <row r="15" spans="1:12" x14ac:dyDescent="0.4">
      <c r="A15" s="49" t="s">
        <v>148</v>
      </c>
      <c r="B15" s="151"/>
      <c r="C15" s="151"/>
      <c r="D15" s="177" t="e">
        <f t="shared" si="0"/>
        <v>#DIV/0!</v>
      </c>
      <c r="E15" s="162">
        <f t="shared" si="1"/>
        <v>0</v>
      </c>
      <c r="F15" s="151"/>
      <c r="G15" s="151"/>
      <c r="H15" s="177" t="e">
        <f t="shared" si="2"/>
        <v>#DIV/0!</v>
      </c>
      <c r="I15" s="162">
        <f t="shared" si="3"/>
        <v>0</v>
      </c>
      <c r="J15" s="177" t="e">
        <f t="shared" si="4"/>
        <v>#DIV/0!</v>
      </c>
      <c r="K15" s="177" t="e">
        <f t="shared" si="5"/>
        <v>#DIV/0!</v>
      </c>
      <c r="L15" s="182" t="e">
        <f t="shared" si="6"/>
        <v>#DIV/0!</v>
      </c>
    </row>
    <row r="16" spans="1:12" x14ac:dyDescent="0.4">
      <c r="A16" s="61" t="s">
        <v>147</v>
      </c>
      <c r="B16" s="153"/>
      <c r="C16" s="153"/>
      <c r="D16" s="177" t="e">
        <f t="shared" si="0"/>
        <v>#DIV/0!</v>
      </c>
      <c r="E16" s="162">
        <f t="shared" si="1"/>
        <v>0</v>
      </c>
      <c r="F16" s="153"/>
      <c r="G16" s="153"/>
      <c r="H16" s="175" t="e">
        <f t="shared" si="2"/>
        <v>#DIV/0!</v>
      </c>
      <c r="I16" s="176">
        <f t="shared" si="3"/>
        <v>0</v>
      </c>
      <c r="J16" s="179" t="e">
        <f t="shared" si="4"/>
        <v>#DIV/0!</v>
      </c>
      <c r="K16" s="179" t="e">
        <f t="shared" si="5"/>
        <v>#DIV/0!</v>
      </c>
      <c r="L16" s="170" t="e">
        <f t="shared" si="6"/>
        <v>#DIV/0!</v>
      </c>
    </row>
    <row r="17" spans="1:12" x14ac:dyDescent="0.4">
      <c r="A17" s="61" t="s">
        <v>146</v>
      </c>
      <c r="B17" s="173"/>
      <c r="C17" s="173"/>
      <c r="D17" s="179" t="e">
        <f t="shared" si="0"/>
        <v>#DIV/0!</v>
      </c>
      <c r="E17" s="161">
        <f t="shared" si="1"/>
        <v>0</v>
      </c>
      <c r="F17" s="173"/>
      <c r="G17" s="173"/>
      <c r="H17" s="179" t="e">
        <f t="shared" si="2"/>
        <v>#DIV/0!</v>
      </c>
      <c r="I17" s="178">
        <f t="shared" si="3"/>
        <v>0</v>
      </c>
      <c r="J17" s="171" t="e">
        <f t="shared" si="4"/>
        <v>#DIV/0!</v>
      </c>
      <c r="K17" s="171" t="e">
        <f t="shared" si="5"/>
        <v>#DIV/0!</v>
      </c>
      <c r="L17" s="170" t="e">
        <f t="shared" si="6"/>
        <v>#DIV/0!</v>
      </c>
    </row>
    <row r="18" spans="1:12" x14ac:dyDescent="0.4">
      <c r="A18" s="160" t="s">
        <v>145</v>
      </c>
      <c r="B18" s="185">
        <f>SUM(B19:B37)</f>
        <v>19702</v>
      </c>
      <c r="C18" s="185">
        <f>SUM(C19:C37)</f>
        <v>14517</v>
      </c>
      <c r="D18" s="181">
        <f t="shared" si="0"/>
        <v>1.3571674588413585</v>
      </c>
      <c r="E18" s="166">
        <f t="shared" si="1"/>
        <v>5185</v>
      </c>
      <c r="F18" s="185">
        <f>SUM(F19:F37)</f>
        <v>25755</v>
      </c>
      <c r="G18" s="185">
        <f>SUM(G19:G37)</f>
        <v>18445</v>
      </c>
      <c r="H18" s="181">
        <f t="shared" si="2"/>
        <v>1.3963133640552996</v>
      </c>
      <c r="I18" s="166">
        <f t="shared" si="3"/>
        <v>7310</v>
      </c>
      <c r="J18" s="181">
        <f t="shared" si="4"/>
        <v>0.764977674238012</v>
      </c>
      <c r="K18" s="181">
        <f t="shared" si="5"/>
        <v>0.7870425589590675</v>
      </c>
      <c r="L18" s="180">
        <f t="shared" si="6"/>
        <v>-2.20648847210555E-2</v>
      </c>
    </row>
    <row r="19" spans="1:12" x14ac:dyDescent="0.4">
      <c r="A19" s="48" t="s">
        <v>144</v>
      </c>
      <c r="B19" s="47"/>
      <c r="C19" s="153"/>
      <c r="D19" s="175" t="e">
        <f t="shared" si="0"/>
        <v>#DIV/0!</v>
      </c>
      <c r="E19" s="176">
        <f t="shared" si="1"/>
        <v>0</v>
      </c>
      <c r="F19" s="153"/>
      <c r="G19" s="79"/>
      <c r="H19" s="64" t="e">
        <f t="shared" si="2"/>
        <v>#DIV/0!</v>
      </c>
      <c r="I19" s="176">
        <f t="shared" si="3"/>
        <v>0</v>
      </c>
      <c r="J19" s="175" t="e">
        <f t="shared" si="4"/>
        <v>#DIV/0!</v>
      </c>
      <c r="K19" s="175" t="e">
        <f t="shared" si="5"/>
        <v>#DIV/0!</v>
      </c>
      <c r="L19" s="174" t="e">
        <f t="shared" si="6"/>
        <v>#DIV/0!</v>
      </c>
    </row>
    <row r="20" spans="1:12" x14ac:dyDescent="0.4">
      <c r="A20" s="49" t="s">
        <v>124</v>
      </c>
      <c r="B20" s="572"/>
      <c r="C20" s="153"/>
      <c r="D20" s="177" t="e">
        <f t="shared" si="0"/>
        <v>#DIV/0!</v>
      </c>
      <c r="E20" s="162">
        <f t="shared" si="1"/>
        <v>0</v>
      </c>
      <c r="F20" s="153"/>
      <c r="G20" s="79"/>
      <c r="H20" s="44" t="e">
        <f t="shared" si="2"/>
        <v>#DIV/0!</v>
      </c>
      <c r="I20" s="162">
        <f t="shared" si="3"/>
        <v>0</v>
      </c>
      <c r="J20" s="177" t="e">
        <f t="shared" si="4"/>
        <v>#DIV/0!</v>
      </c>
      <c r="K20" s="177" t="e">
        <f t="shared" si="5"/>
        <v>#DIV/0!</v>
      </c>
      <c r="L20" s="182" t="e">
        <f t="shared" si="6"/>
        <v>#DIV/0!</v>
      </c>
    </row>
    <row r="21" spans="1:12" x14ac:dyDescent="0.4">
      <c r="A21" s="49" t="s">
        <v>113</v>
      </c>
      <c r="B21" s="47">
        <v>7283</v>
      </c>
      <c r="C21" s="153">
        <v>6437</v>
      </c>
      <c r="D21" s="177">
        <f t="shared" si="0"/>
        <v>1.1314276837035886</v>
      </c>
      <c r="E21" s="162">
        <f t="shared" si="1"/>
        <v>846</v>
      </c>
      <c r="F21" s="153">
        <v>8725</v>
      </c>
      <c r="G21" s="79">
        <v>7300</v>
      </c>
      <c r="H21" s="44">
        <f t="shared" si="2"/>
        <v>1.1952054794520548</v>
      </c>
      <c r="I21" s="162">
        <f t="shared" si="3"/>
        <v>1425</v>
      </c>
      <c r="J21" s="177">
        <f t="shared" si="4"/>
        <v>0.83472779369627503</v>
      </c>
      <c r="K21" s="177">
        <f t="shared" si="5"/>
        <v>0.88178082191780827</v>
      </c>
      <c r="L21" s="182">
        <f t="shared" si="6"/>
        <v>-4.7053028221533233E-2</v>
      </c>
    </row>
    <row r="22" spans="1:12" x14ac:dyDescent="0.4">
      <c r="A22" s="49" t="s">
        <v>143</v>
      </c>
      <c r="B22" s="47">
        <v>2012</v>
      </c>
      <c r="C22" s="153">
        <v>2029</v>
      </c>
      <c r="D22" s="177">
        <f t="shared" si="0"/>
        <v>0.99162148841793984</v>
      </c>
      <c r="E22" s="162">
        <f t="shared" si="1"/>
        <v>-17</v>
      </c>
      <c r="F22" s="153">
        <v>2950</v>
      </c>
      <c r="G22" s="79">
        <v>2995</v>
      </c>
      <c r="H22" s="44">
        <f t="shared" si="2"/>
        <v>0.9849749582637729</v>
      </c>
      <c r="I22" s="162">
        <f t="shared" si="3"/>
        <v>-45</v>
      </c>
      <c r="J22" s="177">
        <f t="shared" si="4"/>
        <v>0.68203389830508476</v>
      </c>
      <c r="K22" s="177">
        <f t="shared" si="5"/>
        <v>0.67746243739565948</v>
      </c>
      <c r="L22" s="182">
        <f t="shared" si="6"/>
        <v>4.5714609094252845E-3</v>
      </c>
    </row>
    <row r="23" spans="1:12" x14ac:dyDescent="0.4">
      <c r="A23" s="49" t="s">
        <v>142</v>
      </c>
      <c r="B23" s="60">
        <v>1079</v>
      </c>
      <c r="C23" s="153">
        <v>1049</v>
      </c>
      <c r="D23" s="171">
        <f t="shared" si="0"/>
        <v>1.028598665395615</v>
      </c>
      <c r="E23" s="161">
        <f t="shared" si="1"/>
        <v>30</v>
      </c>
      <c r="F23" s="153">
        <v>1475</v>
      </c>
      <c r="G23" s="79">
        <v>1475</v>
      </c>
      <c r="H23" s="58">
        <f t="shared" si="2"/>
        <v>1</v>
      </c>
      <c r="I23" s="161">
        <f t="shared" si="3"/>
        <v>0</v>
      </c>
      <c r="J23" s="171">
        <f t="shared" si="4"/>
        <v>0.73152542372881357</v>
      </c>
      <c r="K23" s="171">
        <f t="shared" si="5"/>
        <v>0.7111864406779661</v>
      </c>
      <c r="L23" s="170">
        <f t="shared" si="6"/>
        <v>2.033898305084747E-2</v>
      </c>
    </row>
    <row r="24" spans="1:12" x14ac:dyDescent="0.4">
      <c r="A24" s="61" t="s">
        <v>141</v>
      </c>
      <c r="B24" s="47"/>
      <c r="C24" s="153"/>
      <c r="D24" s="177" t="e">
        <f t="shared" si="0"/>
        <v>#DIV/0!</v>
      </c>
      <c r="E24" s="162">
        <f t="shared" si="1"/>
        <v>0</v>
      </c>
      <c r="F24" s="153"/>
      <c r="G24" s="79"/>
      <c r="H24" s="44" t="e">
        <f t="shared" si="2"/>
        <v>#DIV/0!</v>
      </c>
      <c r="I24" s="162">
        <f t="shared" si="3"/>
        <v>0</v>
      </c>
      <c r="J24" s="177" t="e">
        <f t="shared" si="4"/>
        <v>#DIV/0!</v>
      </c>
      <c r="K24" s="177" t="e">
        <f t="shared" si="5"/>
        <v>#DIV/0!</v>
      </c>
      <c r="L24" s="182" t="e">
        <f t="shared" si="6"/>
        <v>#DIV/0!</v>
      </c>
    </row>
    <row r="25" spans="1:12" x14ac:dyDescent="0.4">
      <c r="A25" s="61" t="s">
        <v>140</v>
      </c>
      <c r="B25" s="105">
        <v>993</v>
      </c>
      <c r="C25" s="153">
        <v>1183</v>
      </c>
      <c r="D25" s="177">
        <f t="shared" si="0"/>
        <v>0.83939137785291629</v>
      </c>
      <c r="E25" s="162">
        <f t="shared" si="1"/>
        <v>-190</v>
      </c>
      <c r="F25" s="153">
        <v>1470</v>
      </c>
      <c r="G25" s="79">
        <v>1500</v>
      </c>
      <c r="H25" s="44">
        <f t="shared" si="2"/>
        <v>0.98</v>
      </c>
      <c r="I25" s="162">
        <f t="shared" si="3"/>
        <v>-30</v>
      </c>
      <c r="J25" s="177">
        <f t="shared" si="4"/>
        <v>0.67551020408163265</v>
      </c>
      <c r="K25" s="177">
        <f t="shared" si="5"/>
        <v>0.78866666666666663</v>
      </c>
      <c r="L25" s="182">
        <f t="shared" si="6"/>
        <v>-0.11315646258503398</v>
      </c>
    </row>
    <row r="26" spans="1:12" s="33" customFormat="1" x14ac:dyDescent="0.4">
      <c r="A26" s="61" t="s">
        <v>225</v>
      </c>
      <c r="B26" s="105"/>
      <c r="C26" s="47"/>
      <c r="D26" s="44" t="e">
        <f t="shared" si="0"/>
        <v>#DIV/0!</v>
      </c>
      <c r="E26" s="45">
        <f t="shared" si="1"/>
        <v>0</v>
      </c>
      <c r="F26" s="47"/>
      <c r="G26" s="47"/>
      <c r="H26" s="44" t="e">
        <f t="shared" si="2"/>
        <v>#DIV/0!</v>
      </c>
      <c r="I26" s="45">
        <f t="shared" si="3"/>
        <v>0</v>
      </c>
      <c r="J26" s="44" t="e">
        <f t="shared" si="4"/>
        <v>#DIV/0!</v>
      </c>
      <c r="K26" s="44" t="e">
        <f t="shared" si="5"/>
        <v>#DIV/0!</v>
      </c>
      <c r="L26" s="43" t="e">
        <f t="shared" si="6"/>
        <v>#DIV/0!</v>
      </c>
    </row>
    <row r="27" spans="1:12" x14ac:dyDescent="0.4">
      <c r="A27" s="49" t="s">
        <v>139</v>
      </c>
      <c r="B27" s="47"/>
      <c r="C27" s="153"/>
      <c r="D27" s="177" t="e">
        <f t="shared" si="0"/>
        <v>#DIV/0!</v>
      </c>
      <c r="E27" s="162">
        <f t="shared" si="1"/>
        <v>0</v>
      </c>
      <c r="F27" s="153"/>
      <c r="G27" s="79"/>
      <c r="H27" s="44" t="e">
        <f t="shared" si="2"/>
        <v>#DIV/0!</v>
      </c>
      <c r="I27" s="162">
        <f t="shared" si="3"/>
        <v>0</v>
      </c>
      <c r="J27" s="177" t="e">
        <f t="shared" si="4"/>
        <v>#DIV/0!</v>
      </c>
      <c r="K27" s="177" t="e">
        <f t="shared" si="5"/>
        <v>#DIV/0!</v>
      </c>
      <c r="L27" s="182" t="e">
        <f t="shared" si="6"/>
        <v>#DIV/0!</v>
      </c>
    </row>
    <row r="28" spans="1:12" x14ac:dyDescent="0.4">
      <c r="A28" s="49" t="s">
        <v>138</v>
      </c>
      <c r="B28" s="79">
        <v>921</v>
      </c>
      <c r="C28" s="153">
        <v>925</v>
      </c>
      <c r="D28" s="177">
        <f t="shared" si="0"/>
        <v>0.99567567567567572</v>
      </c>
      <c r="E28" s="162">
        <f t="shared" si="1"/>
        <v>-4</v>
      </c>
      <c r="F28" s="153">
        <v>1470</v>
      </c>
      <c r="G28" s="79">
        <v>1500</v>
      </c>
      <c r="H28" s="44">
        <f t="shared" si="2"/>
        <v>0.98</v>
      </c>
      <c r="I28" s="162">
        <f t="shared" si="3"/>
        <v>-30</v>
      </c>
      <c r="J28" s="177">
        <f t="shared" si="4"/>
        <v>0.62653061224489792</v>
      </c>
      <c r="K28" s="177">
        <f t="shared" si="5"/>
        <v>0.6166666666666667</v>
      </c>
      <c r="L28" s="182">
        <f t="shared" si="6"/>
        <v>9.8639455782312258E-3</v>
      </c>
    </row>
    <row r="29" spans="1:12" x14ac:dyDescent="0.4">
      <c r="A29" s="49" t="s">
        <v>213</v>
      </c>
      <c r="B29" s="90"/>
      <c r="C29" s="153"/>
      <c r="D29" s="177" t="e">
        <f t="shared" si="0"/>
        <v>#DIV/0!</v>
      </c>
      <c r="E29" s="162">
        <f t="shared" si="1"/>
        <v>0</v>
      </c>
      <c r="F29" s="153"/>
      <c r="G29" s="79"/>
      <c r="H29" s="44" t="e">
        <f t="shared" si="2"/>
        <v>#DIV/0!</v>
      </c>
      <c r="I29" s="162">
        <f t="shared" si="3"/>
        <v>0</v>
      </c>
      <c r="J29" s="177" t="e">
        <f t="shared" si="4"/>
        <v>#DIV/0!</v>
      </c>
      <c r="K29" s="177" t="e">
        <f t="shared" si="5"/>
        <v>#DIV/0!</v>
      </c>
      <c r="L29" s="182" t="e">
        <f t="shared" si="6"/>
        <v>#DIV/0!</v>
      </c>
    </row>
    <row r="30" spans="1:12" x14ac:dyDescent="0.4">
      <c r="A30" s="49" t="s">
        <v>137</v>
      </c>
      <c r="B30" s="60"/>
      <c r="C30" s="153"/>
      <c r="D30" s="171" t="e">
        <f t="shared" si="0"/>
        <v>#DIV/0!</v>
      </c>
      <c r="E30" s="161">
        <f t="shared" si="1"/>
        <v>0</v>
      </c>
      <c r="F30" s="153"/>
      <c r="G30" s="79"/>
      <c r="H30" s="58" t="e">
        <f t="shared" si="2"/>
        <v>#DIV/0!</v>
      </c>
      <c r="I30" s="161">
        <f t="shared" si="3"/>
        <v>0</v>
      </c>
      <c r="J30" s="171" t="e">
        <f t="shared" si="4"/>
        <v>#DIV/0!</v>
      </c>
      <c r="K30" s="171" t="e">
        <f t="shared" si="5"/>
        <v>#DIV/0!</v>
      </c>
      <c r="L30" s="170" t="e">
        <f t="shared" si="6"/>
        <v>#DIV/0!</v>
      </c>
    </row>
    <row r="31" spans="1:12" x14ac:dyDescent="0.4">
      <c r="A31" s="61" t="s">
        <v>136</v>
      </c>
      <c r="B31" s="47"/>
      <c r="C31" s="153"/>
      <c r="D31" s="177" t="e">
        <f t="shared" si="0"/>
        <v>#DIV/0!</v>
      </c>
      <c r="E31" s="162">
        <f t="shared" si="1"/>
        <v>0</v>
      </c>
      <c r="F31" s="153"/>
      <c r="G31" s="79"/>
      <c r="H31" s="44" t="e">
        <f t="shared" si="2"/>
        <v>#DIV/0!</v>
      </c>
      <c r="I31" s="162">
        <f t="shared" si="3"/>
        <v>0</v>
      </c>
      <c r="J31" s="177" t="e">
        <f t="shared" si="4"/>
        <v>#DIV/0!</v>
      </c>
      <c r="K31" s="177" t="e">
        <f t="shared" si="5"/>
        <v>#DIV/0!</v>
      </c>
      <c r="L31" s="182" t="e">
        <f t="shared" si="6"/>
        <v>#DIV/0!</v>
      </c>
    </row>
    <row r="32" spans="1:12" x14ac:dyDescent="0.4">
      <c r="A32" s="49" t="s">
        <v>135</v>
      </c>
      <c r="B32" s="47">
        <v>1239</v>
      </c>
      <c r="C32" s="153">
        <v>1249</v>
      </c>
      <c r="D32" s="177">
        <f t="shared" si="0"/>
        <v>0.99199359487590077</v>
      </c>
      <c r="E32" s="162">
        <f t="shared" si="1"/>
        <v>-10</v>
      </c>
      <c r="F32" s="153">
        <v>1470</v>
      </c>
      <c r="G32" s="79">
        <v>1490</v>
      </c>
      <c r="H32" s="44">
        <f t="shared" si="2"/>
        <v>0.98657718120805371</v>
      </c>
      <c r="I32" s="162">
        <f t="shared" si="3"/>
        <v>-20</v>
      </c>
      <c r="J32" s="177">
        <f t="shared" si="4"/>
        <v>0.84285714285714286</v>
      </c>
      <c r="K32" s="177">
        <f t="shared" si="5"/>
        <v>0.838255033557047</v>
      </c>
      <c r="L32" s="182">
        <f t="shared" si="6"/>
        <v>4.6021093000958579E-3</v>
      </c>
    </row>
    <row r="33" spans="1:12" x14ac:dyDescent="0.4">
      <c r="A33" s="61" t="s">
        <v>134</v>
      </c>
      <c r="B33" s="60"/>
      <c r="C33" s="153"/>
      <c r="D33" s="171" t="e">
        <f t="shared" si="0"/>
        <v>#DIV/0!</v>
      </c>
      <c r="E33" s="161">
        <f t="shared" si="1"/>
        <v>0</v>
      </c>
      <c r="F33" s="153"/>
      <c r="G33" s="79"/>
      <c r="H33" s="58" t="e">
        <f t="shared" si="2"/>
        <v>#DIV/0!</v>
      </c>
      <c r="I33" s="161">
        <f t="shared" si="3"/>
        <v>0</v>
      </c>
      <c r="J33" s="171" t="e">
        <f t="shared" si="4"/>
        <v>#DIV/0!</v>
      </c>
      <c r="K33" s="171" t="e">
        <f t="shared" si="5"/>
        <v>#DIV/0!</v>
      </c>
      <c r="L33" s="170" t="e">
        <f t="shared" si="6"/>
        <v>#DIV/0!</v>
      </c>
    </row>
    <row r="34" spans="1:12" x14ac:dyDescent="0.4">
      <c r="A34" s="61" t="s">
        <v>133</v>
      </c>
      <c r="B34" s="60">
        <v>1786</v>
      </c>
      <c r="C34" s="173">
        <v>1645</v>
      </c>
      <c r="D34" s="171">
        <f t="shared" si="0"/>
        <v>1.0857142857142856</v>
      </c>
      <c r="E34" s="161">
        <f t="shared" si="1"/>
        <v>141</v>
      </c>
      <c r="F34" s="173">
        <v>2225</v>
      </c>
      <c r="G34" s="90">
        <v>2185</v>
      </c>
      <c r="H34" s="58">
        <f t="shared" si="2"/>
        <v>1.0183066361556063</v>
      </c>
      <c r="I34" s="161">
        <f t="shared" si="3"/>
        <v>40</v>
      </c>
      <c r="J34" s="171">
        <f t="shared" si="4"/>
        <v>0.80269662921348317</v>
      </c>
      <c r="K34" s="171">
        <f t="shared" si="5"/>
        <v>0.75286041189931352</v>
      </c>
      <c r="L34" s="170">
        <f t="shared" si="6"/>
        <v>4.9836217314169651E-2</v>
      </c>
    </row>
    <row r="35" spans="1:12" x14ac:dyDescent="0.4">
      <c r="A35" s="49" t="s">
        <v>132</v>
      </c>
      <c r="B35" s="47"/>
      <c r="C35" s="151"/>
      <c r="D35" s="177" t="e">
        <f t="shared" si="0"/>
        <v>#DIV/0!</v>
      </c>
      <c r="E35" s="162">
        <f t="shared" si="1"/>
        <v>0</v>
      </c>
      <c r="F35" s="151"/>
      <c r="G35" s="151"/>
      <c r="H35" s="44" t="e">
        <f t="shared" si="2"/>
        <v>#DIV/0!</v>
      </c>
      <c r="I35" s="162">
        <f t="shared" si="3"/>
        <v>0</v>
      </c>
      <c r="J35" s="177" t="e">
        <f t="shared" si="4"/>
        <v>#DIV/0!</v>
      </c>
      <c r="K35" s="177" t="e">
        <f t="shared" si="5"/>
        <v>#DIV/0!</v>
      </c>
      <c r="L35" s="182" t="e">
        <f t="shared" si="6"/>
        <v>#DIV/0!</v>
      </c>
    </row>
    <row r="36" spans="1:12" x14ac:dyDescent="0.4">
      <c r="A36" s="61" t="s">
        <v>88</v>
      </c>
      <c r="B36" s="60"/>
      <c r="C36" s="173"/>
      <c r="D36" s="171" t="e">
        <f t="shared" si="0"/>
        <v>#DIV/0!</v>
      </c>
      <c r="E36" s="161">
        <f t="shared" si="1"/>
        <v>0</v>
      </c>
      <c r="F36" s="173"/>
      <c r="G36" s="90"/>
      <c r="H36" s="58" t="e">
        <f t="shared" si="2"/>
        <v>#DIV/0!</v>
      </c>
      <c r="I36" s="161">
        <f t="shared" si="3"/>
        <v>0</v>
      </c>
      <c r="J36" s="171" t="e">
        <f t="shared" si="4"/>
        <v>#DIV/0!</v>
      </c>
      <c r="K36" s="171" t="e">
        <f t="shared" si="5"/>
        <v>#DIV/0!</v>
      </c>
      <c r="L36" s="170" t="e">
        <f t="shared" si="6"/>
        <v>#DIV/0!</v>
      </c>
    </row>
    <row r="37" spans="1:12" x14ac:dyDescent="0.4">
      <c r="A37" s="42" t="s">
        <v>131</v>
      </c>
      <c r="B37" s="41">
        <v>4389</v>
      </c>
      <c r="C37" s="566"/>
      <c r="D37" s="171" t="e">
        <f t="shared" si="0"/>
        <v>#DIV/0!</v>
      </c>
      <c r="E37" s="161">
        <f t="shared" si="1"/>
        <v>4389</v>
      </c>
      <c r="F37" s="566">
        <v>5970</v>
      </c>
      <c r="G37" s="41"/>
      <c r="H37" s="58" t="e">
        <f t="shared" si="2"/>
        <v>#DIV/0!</v>
      </c>
      <c r="I37" s="161">
        <f t="shared" si="3"/>
        <v>5970</v>
      </c>
      <c r="J37" s="171">
        <f t="shared" si="4"/>
        <v>0.73517587939698492</v>
      </c>
      <c r="K37" s="171" t="e">
        <f t="shared" si="5"/>
        <v>#DIV/0!</v>
      </c>
      <c r="L37" s="170" t="e">
        <f t="shared" si="6"/>
        <v>#DIV/0!</v>
      </c>
    </row>
    <row r="38" spans="1:12" x14ac:dyDescent="0.4">
      <c r="A38" s="160" t="s">
        <v>130</v>
      </c>
      <c r="B38" s="185">
        <f>SUM(B39:B40)</f>
        <v>486</v>
      </c>
      <c r="C38" s="185">
        <f>SUM(C39:C40)</f>
        <v>554</v>
      </c>
      <c r="D38" s="181">
        <f t="shared" ref="D38:D66" si="7">+B38/C38</f>
        <v>0.87725631768953072</v>
      </c>
      <c r="E38" s="166">
        <f t="shared" ref="E38:E66" si="8">+B38-C38</f>
        <v>-68</v>
      </c>
      <c r="F38" s="185">
        <f>SUM(F39:F40)</f>
        <v>857</v>
      </c>
      <c r="G38" s="185">
        <f>SUM(G39:G40)</f>
        <v>940</v>
      </c>
      <c r="H38" s="181">
        <f t="shared" ref="H38:H66" si="9">+F38/G38</f>
        <v>0.91170212765957448</v>
      </c>
      <c r="I38" s="166">
        <f t="shared" ref="I38:I66" si="10">+F38-G38</f>
        <v>-83</v>
      </c>
      <c r="J38" s="181">
        <f t="shared" ref="J38:J66" si="11">+B38/F38</f>
        <v>0.56709451575262548</v>
      </c>
      <c r="K38" s="181">
        <f t="shared" ref="K38:K66" si="12">+C38/G38</f>
        <v>0.58936170212765959</v>
      </c>
      <c r="L38" s="180">
        <f t="shared" ref="L38:L66" si="13">+J38-K38</f>
        <v>-2.2267186375034109E-2</v>
      </c>
    </row>
    <row r="39" spans="1:12" x14ac:dyDescent="0.4">
      <c r="A39" s="48" t="s">
        <v>129</v>
      </c>
      <c r="B39" s="153">
        <v>262</v>
      </c>
      <c r="C39" s="153">
        <v>301</v>
      </c>
      <c r="D39" s="175">
        <f t="shared" si="7"/>
        <v>0.87043189368770768</v>
      </c>
      <c r="E39" s="176">
        <f t="shared" si="8"/>
        <v>-39</v>
      </c>
      <c r="F39" s="153">
        <v>467</v>
      </c>
      <c r="G39" s="153">
        <v>539</v>
      </c>
      <c r="H39" s="175">
        <f t="shared" si="9"/>
        <v>0.86641929499072357</v>
      </c>
      <c r="I39" s="176">
        <f t="shared" si="10"/>
        <v>-72</v>
      </c>
      <c r="J39" s="175">
        <f t="shared" si="11"/>
        <v>0.56102783725910066</v>
      </c>
      <c r="K39" s="175">
        <f t="shared" si="12"/>
        <v>0.55844155844155841</v>
      </c>
      <c r="L39" s="174">
        <f t="shared" si="13"/>
        <v>2.5862788175422535E-3</v>
      </c>
    </row>
    <row r="40" spans="1:12" x14ac:dyDescent="0.4">
      <c r="A40" s="49" t="s">
        <v>128</v>
      </c>
      <c r="B40" s="153">
        <v>224</v>
      </c>
      <c r="C40" s="153">
        <v>253</v>
      </c>
      <c r="D40" s="177">
        <f t="shared" si="7"/>
        <v>0.88537549407114624</v>
      </c>
      <c r="E40" s="162">
        <f t="shared" si="8"/>
        <v>-29</v>
      </c>
      <c r="F40" s="153">
        <v>390</v>
      </c>
      <c r="G40" s="153">
        <v>401</v>
      </c>
      <c r="H40" s="177">
        <f t="shared" si="9"/>
        <v>0.972568578553616</v>
      </c>
      <c r="I40" s="162">
        <f t="shared" si="10"/>
        <v>-11</v>
      </c>
      <c r="J40" s="177">
        <f t="shared" si="11"/>
        <v>0.57435897435897432</v>
      </c>
      <c r="K40" s="177">
        <f t="shared" si="12"/>
        <v>0.63092269326683292</v>
      </c>
      <c r="L40" s="182">
        <f t="shared" si="13"/>
        <v>-5.6563718907858607E-2</v>
      </c>
    </row>
    <row r="41" spans="1:12" s="80" customFormat="1" x14ac:dyDescent="0.4">
      <c r="A41" s="136" t="s">
        <v>87</v>
      </c>
      <c r="B41" s="135">
        <f>B42+B62</f>
        <v>85738</v>
      </c>
      <c r="C41" s="135">
        <f>C42+C62</f>
        <v>87920</v>
      </c>
      <c r="D41" s="168">
        <f t="shared" si="7"/>
        <v>0.97518198362147401</v>
      </c>
      <c r="E41" s="169">
        <f t="shared" si="8"/>
        <v>-2182</v>
      </c>
      <c r="F41" s="135">
        <f>F42+F62</f>
        <v>113770</v>
      </c>
      <c r="G41" s="135">
        <f>G42+G62</f>
        <v>112990</v>
      </c>
      <c r="H41" s="168">
        <f t="shared" si="9"/>
        <v>1.0069032657757324</v>
      </c>
      <c r="I41" s="169">
        <f t="shared" si="10"/>
        <v>780</v>
      </c>
      <c r="J41" s="168">
        <f t="shared" si="11"/>
        <v>0.7536081568075943</v>
      </c>
      <c r="K41" s="168">
        <f t="shared" si="12"/>
        <v>0.77812195769537129</v>
      </c>
      <c r="L41" s="184">
        <f t="shared" si="13"/>
        <v>-2.4513800887776993E-2</v>
      </c>
    </row>
    <row r="42" spans="1:12" s="80" customFormat="1" x14ac:dyDescent="0.4">
      <c r="A42" s="160" t="s">
        <v>127</v>
      </c>
      <c r="B42" s="156">
        <f>SUM(B43:B61)</f>
        <v>84704</v>
      </c>
      <c r="C42" s="156">
        <f>SUM(C43:C61)</f>
        <v>86875</v>
      </c>
      <c r="D42" s="168">
        <f t="shared" si="7"/>
        <v>0.97501007194244604</v>
      </c>
      <c r="E42" s="169">
        <f t="shared" si="8"/>
        <v>-2171</v>
      </c>
      <c r="F42" s="156">
        <f>SUM(F43:F61)</f>
        <v>112274</v>
      </c>
      <c r="G42" s="156">
        <f>SUM(G43:G61)</f>
        <v>111502</v>
      </c>
      <c r="H42" s="168">
        <f t="shared" si="9"/>
        <v>1.0069236426252444</v>
      </c>
      <c r="I42" s="169">
        <f t="shared" si="10"/>
        <v>772</v>
      </c>
      <c r="J42" s="168">
        <f t="shared" si="11"/>
        <v>0.75444003063932874</v>
      </c>
      <c r="K42" s="168">
        <f t="shared" si="12"/>
        <v>0.77913400656490461</v>
      </c>
      <c r="L42" s="184">
        <f t="shared" si="13"/>
        <v>-2.4693975925575873E-2</v>
      </c>
    </row>
    <row r="43" spans="1:12" x14ac:dyDescent="0.4">
      <c r="A43" s="49" t="s">
        <v>86</v>
      </c>
      <c r="B43" s="130">
        <f>'[3]11月(上旬～中旬)'!B42-'11月(上旬)'!B43</f>
        <v>35014</v>
      </c>
      <c r="C43" s="130">
        <f>'[3]11月(上旬～中旬)'!C42-'11月(上旬)'!C43</f>
        <v>35297</v>
      </c>
      <c r="D43" s="225">
        <f t="shared" si="7"/>
        <v>0.99198232144374876</v>
      </c>
      <c r="E43" s="161">
        <f t="shared" si="8"/>
        <v>-283</v>
      </c>
      <c r="F43" s="130">
        <f>'[3]11月(上旬～中旬)'!F42-'11月(上旬)'!F43</f>
        <v>44097</v>
      </c>
      <c r="G43" s="130">
        <f>'[3]11月(上旬～中旬)'!G42-'11月(上旬)'!G43</f>
        <v>44591</v>
      </c>
      <c r="H43" s="171">
        <f t="shared" si="9"/>
        <v>0.98892153125070081</v>
      </c>
      <c r="I43" s="161">
        <f t="shared" si="10"/>
        <v>-494</v>
      </c>
      <c r="J43" s="171">
        <f t="shared" si="11"/>
        <v>0.79402226908860019</v>
      </c>
      <c r="K43" s="171">
        <f t="shared" si="12"/>
        <v>0.79157229037249666</v>
      </c>
      <c r="L43" s="170">
        <f t="shared" si="13"/>
        <v>2.4499787161035291E-3</v>
      </c>
    </row>
    <row r="44" spans="1:12" x14ac:dyDescent="0.4">
      <c r="A44" s="49" t="s">
        <v>126</v>
      </c>
      <c r="B44" s="127">
        <f>'[3]11月(上旬～中旬)'!B43-'11月(上旬)'!B44</f>
        <v>1277</v>
      </c>
      <c r="C44" s="127">
        <f>'[3]11月(上旬～中旬)'!C43-'11月(上旬)'!C44</f>
        <v>1313</v>
      </c>
      <c r="D44" s="177">
        <f t="shared" si="7"/>
        <v>0.97258187357197257</v>
      </c>
      <c r="E44" s="162">
        <f t="shared" si="8"/>
        <v>-36</v>
      </c>
      <c r="F44" s="127">
        <f>'[3]11月(上旬～中旬)'!F43-'11月(上旬)'!F44</f>
        <v>2700</v>
      </c>
      <c r="G44" s="127">
        <f>'[3]11月(上旬～中旬)'!G43-'11月(上旬)'!G44</f>
        <v>2699</v>
      </c>
      <c r="H44" s="177">
        <f t="shared" si="9"/>
        <v>1.0003705075954057</v>
      </c>
      <c r="I44" s="162">
        <f t="shared" si="10"/>
        <v>1</v>
      </c>
      <c r="J44" s="177">
        <f t="shared" si="11"/>
        <v>0.47296296296296297</v>
      </c>
      <c r="K44" s="177">
        <f t="shared" si="12"/>
        <v>0.48647647276769174</v>
      </c>
      <c r="L44" s="182">
        <f t="shared" si="13"/>
        <v>-1.3513509804728763E-2</v>
      </c>
    </row>
    <row r="45" spans="1:12" x14ac:dyDescent="0.4">
      <c r="A45" s="49" t="s">
        <v>125</v>
      </c>
      <c r="B45" s="127">
        <f>'[3]11月(上旬～中旬)'!B44-'11月(上旬)'!B45</f>
        <v>4441</v>
      </c>
      <c r="C45" s="127">
        <f>'[3]11月(上旬～中旬)'!C44-'11月(上旬)'!C45</f>
        <v>4970</v>
      </c>
      <c r="D45" s="177">
        <f t="shared" si="7"/>
        <v>0.89356136820925558</v>
      </c>
      <c r="E45" s="162">
        <f t="shared" si="8"/>
        <v>-529</v>
      </c>
      <c r="F45" s="127">
        <f>'[3]11月(上旬～中旬)'!F44-'11月(上旬)'!F45</f>
        <v>5139</v>
      </c>
      <c r="G45" s="127">
        <f>'[3]11月(上旬～中旬)'!G44-'11月(上旬)'!G45</f>
        <v>5139</v>
      </c>
      <c r="H45" s="317">
        <f t="shared" si="9"/>
        <v>1</v>
      </c>
      <c r="I45" s="162">
        <f t="shared" si="10"/>
        <v>0</v>
      </c>
      <c r="J45" s="177">
        <f t="shared" si="11"/>
        <v>0.86417590971006031</v>
      </c>
      <c r="K45" s="177">
        <f t="shared" si="12"/>
        <v>0.96711422455730689</v>
      </c>
      <c r="L45" s="182">
        <f t="shared" si="13"/>
        <v>-0.10293831484724658</v>
      </c>
    </row>
    <row r="46" spans="1:12" x14ac:dyDescent="0.4">
      <c r="A46" s="61" t="s">
        <v>124</v>
      </c>
      <c r="B46" s="127">
        <f>'[3]11月(上旬～中旬)'!B45-'11月(上旬)'!B46</f>
        <v>5182</v>
      </c>
      <c r="C46" s="127">
        <f>'[3]11月(上旬～中旬)'!C45-'11月(上旬)'!C46</f>
        <v>7035</v>
      </c>
      <c r="D46" s="316">
        <f t="shared" si="7"/>
        <v>0.73660270078180523</v>
      </c>
      <c r="E46" s="187">
        <f t="shared" si="8"/>
        <v>-1853</v>
      </c>
      <c r="F46" s="127">
        <f>'[3]11月(上旬～中旬)'!F45-'11月(上旬)'!F46</f>
        <v>6918</v>
      </c>
      <c r="G46" s="127">
        <f>'[3]11月(上旬～中旬)'!G45-'11月(上旬)'!G46</f>
        <v>10097</v>
      </c>
      <c r="H46" s="317">
        <f t="shared" si="9"/>
        <v>0.68515400614043775</v>
      </c>
      <c r="I46" s="162">
        <f t="shared" si="10"/>
        <v>-3179</v>
      </c>
      <c r="J46" s="177">
        <f t="shared" si="11"/>
        <v>0.7490604220873085</v>
      </c>
      <c r="K46" s="177">
        <f t="shared" si="12"/>
        <v>0.69674160641774785</v>
      </c>
      <c r="L46" s="182">
        <f t="shared" si="13"/>
        <v>5.2318815669560648E-2</v>
      </c>
    </row>
    <row r="47" spans="1:12" x14ac:dyDescent="0.4">
      <c r="A47" s="61" t="s">
        <v>123</v>
      </c>
      <c r="B47" s="127">
        <f>'[3]11月(上旬～中旬)'!B46-'11月(上旬)'!B47</f>
        <v>4427</v>
      </c>
      <c r="C47" s="127">
        <f>'[3]11月(上旬～中旬)'!C46-'11月(上旬)'!C47</f>
        <v>3846</v>
      </c>
      <c r="D47" s="316">
        <f t="shared" si="7"/>
        <v>1.1510660426417056</v>
      </c>
      <c r="E47" s="187">
        <f t="shared" si="8"/>
        <v>581</v>
      </c>
      <c r="F47" s="127">
        <f>'[3]11月(上旬～中旬)'!F46-'11月(上旬)'!F47</f>
        <v>7186</v>
      </c>
      <c r="G47" s="127">
        <f>'[3]11月(上旬～中旬)'!G46-'11月(上旬)'!G47</f>
        <v>6123</v>
      </c>
      <c r="H47" s="317">
        <f t="shared" si="9"/>
        <v>1.1736077086395558</v>
      </c>
      <c r="I47" s="162">
        <f t="shared" si="10"/>
        <v>1063</v>
      </c>
      <c r="J47" s="177">
        <f t="shared" si="11"/>
        <v>0.61605900361814636</v>
      </c>
      <c r="K47" s="177">
        <f t="shared" si="12"/>
        <v>0.62812346888780013</v>
      </c>
      <c r="L47" s="182">
        <f t="shared" si="13"/>
        <v>-1.2064465269653768E-2</v>
      </c>
    </row>
    <row r="48" spans="1:12" x14ac:dyDescent="0.4">
      <c r="A48" s="49" t="s">
        <v>84</v>
      </c>
      <c r="B48" s="127">
        <f>'[3]11月(上旬～中旬)'!B47-'11月(上旬)'!B48</f>
        <v>13353</v>
      </c>
      <c r="C48" s="127">
        <f>'[3]11月(上旬～中旬)'!C47-'11月(上旬)'!C48</f>
        <v>14260</v>
      </c>
      <c r="D48" s="316">
        <f t="shared" si="7"/>
        <v>0.93639551192145865</v>
      </c>
      <c r="E48" s="187">
        <f t="shared" si="8"/>
        <v>-907</v>
      </c>
      <c r="F48" s="127">
        <f>'[3]11月(上旬～中旬)'!F47-'11月(上旬)'!F48</f>
        <v>17570</v>
      </c>
      <c r="G48" s="127">
        <f>'[3]11月(上旬～中旬)'!G47-'11月(上旬)'!G48</f>
        <v>16229</v>
      </c>
      <c r="H48" s="317">
        <f t="shared" si="9"/>
        <v>1.0826298601269333</v>
      </c>
      <c r="I48" s="162">
        <f t="shared" si="10"/>
        <v>1341</v>
      </c>
      <c r="J48" s="177">
        <f t="shared" si="11"/>
        <v>0.7599886169607285</v>
      </c>
      <c r="K48" s="177">
        <f t="shared" si="12"/>
        <v>0.87867397868014052</v>
      </c>
      <c r="L48" s="182">
        <f t="shared" si="13"/>
        <v>-0.11868536171941202</v>
      </c>
    </row>
    <row r="49" spans="1:12" x14ac:dyDescent="0.4">
      <c r="A49" s="49" t="s">
        <v>85</v>
      </c>
      <c r="B49" s="127">
        <f>'[3]11月(上旬～中旬)'!B48-'11月(上旬)'!B49</f>
        <v>6155</v>
      </c>
      <c r="C49" s="127">
        <f>'[3]11月(上旬～中旬)'!C48-'11月(上旬)'!C49</f>
        <v>7295</v>
      </c>
      <c r="D49" s="316">
        <f t="shared" si="7"/>
        <v>0.84372858122001371</v>
      </c>
      <c r="E49" s="161">
        <f t="shared" si="8"/>
        <v>-1140</v>
      </c>
      <c r="F49" s="127">
        <f>'[3]11月(上旬～中旬)'!F48-'11月(上旬)'!F49</f>
        <v>8361</v>
      </c>
      <c r="G49" s="127">
        <f>'[3]11月(上旬～中旬)'!G48-'11月(上旬)'!G49</f>
        <v>9712</v>
      </c>
      <c r="H49" s="317">
        <f t="shared" si="9"/>
        <v>0.86089373970345962</v>
      </c>
      <c r="I49" s="162">
        <f t="shared" si="10"/>
        <v>-1351</v>
      </c>
      <c r="J49" s="177">
        <f t="shared" si="11"/>
        <v>0.73615596220547785</v>
      </c>
      <c r="K49" s="177">
        <f t="shared" si="12"/>
        <v>0.7511326194398682</v>
      </c>
      <c r="L49" s="182">
        <f t="shared" si="13"/>
        <v>-1.4976657234390345E-2</v>
      </c>
    </row>
    <row r="50" spans="1:12" x14ac:dyDescent="0.4">
      <c r="A50" s="49" t="s">
        <v>83</v>
      </c>
      <c r="B50" s="127">
        <f>'[3]11月(上旬～中旬)'!B49-'11月(上旬)'!B50</f>
        <v>2132</v>
      </c>
      <c r="C50" s="127">
        <f>'[3]11月(上旬～中旬)'!C49-'11月(上旬)'!C50</f>
        <v>2289</v>
      </c>
      <c r="D50" s="316">
        <f t="shared" si="7"/>
        <v>0.93141109654871124</v>
      </c>
      <c r="E50" s="161">
        <f t="shared" si="8"/>
        <v>-157</v>
      </c>
      <c r="F50" s="127">
        <f>'[3]11月(上旬～中旬)'!F49-'11月(上旬)'!F50</f>
        <v>2700</v>
      </c>
      <c r="G50" s="127">
        <f>'[3]11月(上旬～中旬)'!G49-'11月(上旬)'!G50</f>
        <v>2700</v>
      </c>
      <c r="H50" s="315">
        <f t="shared" si="9"/>
        <v>1</v>
      </c>
      <c r="I50" s="162">
        <f t="shared" si="10"/>
        <v>0</v>
      </c>
      <c r="J50" s="177">
        <f t="shared" si="11"/>
        <v>0.78962962962962968</v>
      </c>
      <c r="K50" s="177">
        <f t="shared" si="12"/>
        <v>0.84777777777777774</v>
      </c>
      <c r="L50" s="182">
        <f t="shared" si="13"/>
        <v>-5.814814814814806E-2</v>
      </c>
    </row>
    <row r="51" spans="1:12" x14ac:dyDescent="0.4">
      <c r="A51" s="49" t="s">
        <v>122</v>
      </c>
      <c r="B51" s="127">
        <f>'[3]11月(上旬～中旬)'!B50-'11月(上旬)'!B51</f>
        <v>1129</v>
      </c>
      <c r="C51" s="127">
        <f>'[3]11月(上旬～中旬)'!C50-'11月(上旬)'!C51</f>
        <v>964</v>
      </c>
      <c r="D51" s="316">
        <f t="shared" si="7"/>
        <v>1.1711618257261411</v>
      </c>
      <c r="E51" s="161">
        <f t="shared" si="8"/>
        <v>165</v>
      </c>
      <c r="F51" s="127">
        <f>'[3]11月(上旬～中旬)'!F50-'11月(上旬)'!F51</f>
        <v>1760</v>
      </c>
      <c r="G51" s="127">
        <f>'[3]11月(上旬～中旬)'!G50-'11月(上旬)'!G51</f>
        <v>1384</v>
      </c>
      <c r="H51" s="318">
        <f t="shared" si="9"/>
        <v>1.2716763005780347</v>
      </c>
      <c r="I51" s="162">
        <f t="shared" si="10"/>
        <v>376</v>
      </c>
      <c r="J51" s="177">
        <f t="shared" si="11"/>
        <v>0.64147727272727273</v>
      </c>
      <c r="K51" s="177">
        <f t="shared" si="12"/>
        <v>0.69653179190751446</v>
      </c>
      <c r="L51" s="182">
        <f t="shared" si="13"/>
        <v>-5.5054519180241734E-2</v>
      </c>
    </row>
    <row r="52" spans="1:12" x14ac:dyDescent="0.4">
      <c r="A52" s="49" t="s">
        <v>121</v>
      </c>
      <c r="B52" s="127">
        <f>'[3]11月(上旬～中旬)'!B51-'11月(上旬)'!B52</f>
        <v>1003</v>
      </c>
      <c r="C52" s="127">
        <f>'[3]11月(上旬～中旬)'!C51-'11月(上旬)'!C52</f>
        <v>973</v>
      </c>
      <c r="D52" s="316">
        <f t="shared" si="7"/>
        <v>1.0308324768756423</v>
      </c>
      <c r="E52" s="161">
        <f t="shared" si="8"/>
        <v>30</v>
      </c>
      <c r="F52" s="127">
        <f>'[3]11月(上旬～中旬)'!F51-'11月(上旬)'!F52</f>
        <v>1200</v>
      </c>
      <c r="G52" s="127">
        <f>'[3]11月(上旬～中旬)'!G51-'11月(上旬)'!G52</f>
        <v>1200</v>
      </c>
      <c r="H52" s="315">
        <f t="shared" si="9"/>
        <v>1</v>
      </c>
      <c r="I52" s="162">
        <f t="shared" si="10"/>
        <v>0</v>
      </c>
      <c r="J52" s="177">
        <f t="shared" si="11"/>
        <v>0.83583333333333332</v>
      </c>
      <c r="K52" s="177">
        <f t="shared" si="12"/>
        <v>0.81083333333333329</v>
      </c>
      <c r="L52" s="182">
        <f t="shared" si="13"/>
        <v>2.5000000000000022E-2</v>
      </c>
    </row>
    <row r="53" spans="1:12" x14ac:dyDescent="0.4">
      <c r="A53" s="49" t="s">
        <v>82</v>
      </c>
      <c r="B53" s="127">
        <f>'[3]11月(上旬～中旬)'!B52-'11月(上旬)'!B53</f>
        <v>1958</v>
      </c>
      <c r="C53" s="127">
        <f>'[3]11月(上旬～中旬)'!C52-'11月(上旬)'!C53</f>
        <v>1553</v>
      </c>
      <c r="D53" s="316">
        <f t="shared" si="7"/>
        <v>1.260785576303928</v>
      </c>
      <c r="E53" s="161">
        <f t="shared" si="8"/>
        <v>405</v>
      </c>
      <c r="F53" s="127">
        <f>'[3]11月(上旬～中旬)'!F52-'11月(上旬)'!F53</f>
        <v>3422</v>
      </c>
      <c r="G53" s="127">
        <f>'[3]11月(上旬～中旬)'!G52-'11月(上旬)'!G53</f>
        <v>1660</v>
      </c>
      <c r="H53" s="317">
        <f t="shared" si="9"/>
        <v>2.0614457831325299</v>
      </c>
      <c r="I53" s="162">
        <f t="shared" si="10"/>
        <v>1762</v>
      </c>
      <c r="J53" s="177">
        <f t="shared" si="11"/>
        <v>0.57218001168907073</v>
      </c>
      <c r="K53" s="177">
        <f t="shared" si="12"/>
        <v>0.93554216867469875</v>
      </c>
      <c r="L53" s="182">
        <f t="shared" si="13"/>
        <v>-0.36336215698562802</v>
      </c>
    </row>
    <row r="54" spans="1:12" x14ac:dyDescent="0.4">
      <c r="A54" s="61" t="s">
        <v>80</v>
      </c>
      <c r="B54" s="127">
        <f>'[3]11月(上旬～中旬)'!B53-'11月(上旬)'!B54</f>
        <v>909</v>
      </c>
      <c r="C54" s="127">
        <f>'[3]11月(上旬～中旬)'!C53-'11月(上旬)'!C54</f>
        <v>893</v>
      </c>
      <c r="D54" s="316">
        <f t="shared" si="7"/>
        <v>1.0179171332586787</v>
      </c>
      <c r="E54" s="161">
        <f t="shared" si="8"/>
        <v>16</v>
      </c>
      <c r="F54" s="127">
        <f>'[3]11月(上旬～中旬)'!F53-'11月(上旬)'!F54</f>
        <v>1200</v>
      </c>
      <c r="G54" s="127">
        <f>'[3]11月(上旬～中旬)'!G53-'11月(上旬)'!G54</f>
        <v>1200</v>
      </c>
      <c r="H54" s="317">
        <f t="shared" si="9"/>
        <v>1</v>
      </c>
      <c r="I54" s="162">
        <f t="shared" si="10"/>
        <v>0</v>
      </c>
      <c r="J54" s="177">
        <f t="shared" si="11"/>
        <v>0.75749999999999995</v>
      </c>
      <c r="K54" s="171">
        <f t="shared" si="12"/>
        <v>0.74416666666666664</v>
      </c>
      <c r="L54" s="170">
        <f t="shared" si="13"/>
        <v>1.3333333333333308E-2</v>
      </c>
    </row>
    <row r="55" spans="1:12" x14ac:dyDescent="0.4">
      <c r="A55" s="49" t="s">
        <v>81</v>
      </c>
      <c r="B55" s="127">
        <f>'[3]11月(上旬～中旬)'!B54-'11月(上旬)'!B55</f>
        <v>2089</v>
      </c>
      <c r="C55" s="127">
        <f>'[3]11月(上旬～中旬)'!C54-'11月(上旬)'!C55</f>
        <v>1971</v>
      </c>
      <c r="D55" s="316">
        <f t="shared" si="7"/>
        <v>1.0598680872653476</v>
      </c>
      <c r="E55" s="162">
        <f t="shared" si="8"/>
        <v>118</v>
      </c>
      <c r="F55" s="127">
        <f>'[3]11月(上旬～中旬)'!F54-'11月(上旬)'!F55</f>
        <v>2700</v>
      </c>
      <c r="G55" s="127">
        <f>'[3]11月(上旬～中旬)'!G54-'11月(上旬)'!G55</f>
        <v>2700</v>
      </c>
      <c r="H55" s="315">
        <f t="shared" si="9"/>
        <v>1</v>
      </c>
      <c r="I55" s="162">
        <f t="shared" si="10"/>
        <v>0</v>
      </c>
      <c r="J55" s="177">
        <f t="shared" si="11"/>
        <v>0.77370370370370367</v>
      </c>
      <c r="K55" s="177">
        <f t="shared" si="12"/>
        <v>0.73</v>
      </c>
      <c r="L55" s="182">
        <f t="shared" si="13"/>
        <v>4.3703703703703689E-2</v>
      </c>
    </row>
    <row r="56" spans="1:12" x14ac:dyDescent="0.4">
      <c r="A56" s="49" t="s">
        <v>236</v>
      </c>
      <c r="B56" s="127">
        <f>'[3]11月(上旬～中旬)'!B55-'11月(上旬)'!B56</f>
        <v>1050</v>
      </c>
      <c r="C56" s="127">
        <f>'[3]11月(上旬～中旬)'!C55-'11月(上旬)'!C56</f>
        <v>0</v>
      </c>
      <c r="D56" s="316" t="e">
        <f t="shared" si="7"/>
        <v>#DIV/0!</v>
      </c>
      <c r="E56" s="162">
        <f t="shared" si="8"/>
        <v>1050</v>
      </c>
      <c r="F56" s="127">
        <f>'[3]11月(上旬～中旬)'!F55-'11月(上旬)'!F56</f>
        <v>1260</v>
      </c>
      <c r="G56" s="127">
        <f>'[3]11月(上旬～中旬)'!G55-'11月(上旬)'!G56</f>
        <v>0</v>
      </c>
      <c r="H56" s="315" t="e">
        <f t="shared" si="9"/>
        <v>#DIV/0!</v>
      </c>
      <c r="I56" s="162">
        <f t="shared" si="10"/>
        <v>1260</v>
      </c>
      <c r="J56" s="177">
        <f t="shared" si="11"/>
        <v>0.83333333333333337</v>
      </c>
      <c r="K56" s="177" t="e">
        <f t="shared" si="12"/>
        <v>#DIV/0!</v>
      </c>
      <c r="L56" s="182" t="e">
        <f t="shared" si="13"/>
        <v>#DIV/0!</v>
      </c>
    </row>
    <row r="57" spans="1:12" x14ac:dyDescent="0.4">
      <c r="A57" s="49" t="s">
        <v>77</v>
      </c>
      <c r="B57" s="127">
        <f>'[3]11月(上旬～中旬)'!B56-'11月(上旬)'!B57</f>
        <v>2807</v>
      </c>
      <c r="C57" s="127">
        <f>'[3]11月(上旬～中旬)'!C56-'11月(上旬)'!C57</f>
        <v>2560</v>
      </c>
      <c r="D57" s="316">
        <f t="shared" si="7"/>
        <v>1.096484375</v>
      </c>
      <c r="E57" s="162">
        <f t="shared" si="8"/>
        <v>247</v>
      </c>
      <c r="F57" s="127">
        <f>'[3]11月(上旬～中旬)'!F56-'11月(上旬)'!F57</f>
        <v>3661</v>
      </c>
      <c r="G57" s="127">
        <f>'[3]11月(上旬～中旬)'!G56-'11月(上旬)'!G57</f>
        <v>3670</v>
      </c>
      <c r="H57" s="315">
        <f t="shared" si="9"/>
        <v>0.99754768392370574</v>
      </c>
      <c r="I57" s="162">
        <f t="shared" si="10"/>
        <v>-9</v>
      </c>
      <c r="J57" s="177">
        <f t="shared" si="11"/>
        <v>0.76673040152963667</v>
      </c>
      <c r="K57" s="177">
        <f t="shared" si="12"/>
        <v>0.6975476839237057</v>
      </c>
      <c r="L57" s="182">
        <f t="shared" si="13"/>
        <v>6.9182717605930977E-2</v>
      </c>
    </row>
    <row r="58" spans="1:12" x14ac:dyDescent="0.4">
      <c r="A58" s="49" t="s">
        <v>79</v>
      </c>
      <c r="B58" s="127">
        <f>'[3]11月(上旬～中旬)'!B57-'11月(上旬)'!B58</f>
        <v>818</v>
      </c>
      <c r="C58" s="127">
        <f>'[3]11月(上旬～中旬)'!C57-'11月(上旬)'!C58</f>
        <v>667</v>
      </c>
      <c r="D58" s="175">
        <f t="shared" si="7"/>
        <v>1.2263868065967016</v>
      </c>
      <c r="E58" s="162">
        <f t="shared" si="8"/>
        <v>151</v>
      </c>
      <c r="F58" s="127">
        <f>'[3]11月(上旬～中旬)'!F57-'11月(上旬)'!F58</f>
        <v>1200</v>
      </c>
      <c r="G58" s="127">
        <f>'[3]11月(上旬～中旬)'!G57-'11月(上旬)'!G58</f>
        <v>1200</v>
      </c>
      <c r="H58" s="177">
        <f t="shared" si="9"/>
        <v>1</v>
      </c>
      <c r="I58" s="162">
        <f t="shared" si="10"/>
        <v>0</v>
      </c>
      <c r="J58" s="177">
        <f t="shared" si="11"/>
        <v>0.68166666666666664</v>
      </c>
      <c r="K58" s="177">
        <f t="shared" si="12"/>
        <v>0.55583333333333329</v>
      </c>
      <c r="L58" s="182">
        <f t="shared" si="13"/>
        <v>0.12583333333333335</v>
      </c>
    </row>
    <row r="59" spans="1:12" x14ac:dyDescent="0.4">
      <c r="A59" s="49" t="s">
        <v>78</v>
      </c>
      <c r="B59" s="127">
        <f>'[3]11月(上旬～中旬)'!B58-'11月(上旬)'!B59</f>
        <v>960</v>
      </c>
      <c r="C59" s="127">
        <f>'[3]11月(上旬～中旬)'!C58-'11月(上旬)'!C59</f>
        <v>989</v>
      </c>
      <c r="D59" s="175">
        <f t="shared" si="7"/>
        <v>0.97067745197168853</v>
      </c>
      <c r="E59" s="162">
        <f t="shared" si="8"/>
        <v>-29</v>
      </c>
      <c r="F59" s="127">
        <f>'[3]11月(上旬～中旬)'!F58-'11月(上旬)'!F59</f>
        <v>1200</v>
      </c>
      <c r="G59" s="127">
        <f>'[3]11月(上旬～中旬)'!G58-'11月(上旬)'!G59</f>
        <v>1198</v>
      </c>
      <c r="H59" s="177">
        <f t="shared" si="9"/>
        <v>1.001669449081803</v>
      </c>
      <c r="I59" s="162">
        <f t="shared" si="10"/>
        <v>2</v>
      </c>
      <c r="J59" s="177">
        <f t="shared" si="11"/>
        <v>0.8</v>
      </c>
      <c r="K59" s="177">
        <f t="shared" si="12"/>
        <v>0.82554257095158601</v>
      </c>
      <c r="L59" s="182">
        <f t="shared" si="13"/>
        <v>-2.5542570951585963E-2</v>
      </c>
    </row>
    <row r="60" spans="1:12" x14ac:dyDescent="0.4">
      <c r="A60" s="55" t="s">
        <v>120</v>
      </c>
      <c r="B60" s="149">
        <f>'[3]11月(上旬～中旬)'!B59-'11月(上旬)'!B60</f>
        <v>0</v>
      </c>
      <c r="C60" s="127">
        <f>'[3]11月(上旬～中旬)'!C59-'11月(上旬)'!C60</f>
        <v>0</v>
      </c>
      <c r="D60" s="179" t="e">
        <f t="shared" si="7"/>
        <v>#DIV/0!</v>
      </c>
      <c r="E60" s="161">
        <f t="shared" si="8"/>
        <v>0</v>
      </c>
      <c r="F60" s="149">
        <f>'[3]11月(上旬～中旬)'!F59-'11月(上旬)'!F60</f>
        <v>0</v>
      </c>
      <c r="G60" s="127">
        <f>'[3]11月(上旬～中旬)'!G59-'11月(上旬)'!G60</f>
        <v>0</v>
      </c>
      <c r="H60" s="171" t="e">
        <f t="shared" si="9"/>
        <v>#DIV/0!</v>
      </c>
      <c r="I60" s="161">
        <f t="shared" si="10"/>
        <v>0</v>
      </c>
      <c r="J60" s="171" t="e">
        <f t="shared" si="11"/>
        <v>#DIV/0!</v>
      </c>
      <c r="K60" s="171" t="e">
        <f t="shared" si="12"/>
        <v>#DIV/0!</v>
      </c>
      <c r="L60" s="170" t="e">
        <f t="shared" si="13"/>
        <v>#DIV/0!</v>
      </c>
    </row>
    <row r="61" spans="1:12" x14ac:dyDescent="0.4">
      <c r="A61" s="42" t="s">
        <v>119</v>
      </c>
      <c r="B61" s="154">
        <f>'[3]11月(上旬～中旬)'!B60-'11月(上旬)'!B61</f>
        <v>0</v>
      </c>
      <c r="C61" s="127">
        <f>'[3]11月(上旬～中旬)'!C60-'11月(上旬)'!C61</f>
        <v>0</v>
      </c>
      <c r="D61" s="194" t="e">
        <f t="shared" si="7"/>
        <v>#DIV/0!</v>
      </c>
      <c r="E61" s="137">
        <f t="shared" si="8"/>
        <v>0</v>
      </c>
      <c r="F61" s="154">
        <f>'[3]11月(上旬～中旬)'!F60-'11月(上旬)'!F61</f>
        <v>0</v>
      </c>
      <c r="G61" s="127">
        <f>'[3]11月(上旬～中旬)'!G60-'11月(上旬)'!G61</f>
        <v>0</v>
      </c>
      <c r="H61" s="194" t="e">
        <f t="shared" si="9"/>
        <v>#DIV/0!</v>
      </c>
      <c r="I61" s="137">
        <f t="shared" si="10"/>
        <v>0</v>
      </c>
      <c r="J61" s="194" t="e">
        <f t="shared" si="11"/>
        <v>#DIV/0!</v>
      </c>
      <c r="K61" s="194" t="e">
        <f t="shared" si="12"/>
        <v>#DIV/0!</v>
      </c>
      <c r="L61" s="193" t="e">
        <f t="shared" si="13"/>
        <v>#DIV/0!</v>
      </c>
    </row>
    <row r="62" spans="1:12" x14ac:dyDescent="0.4">
      <c r="A62" s="160" t="s">
        <v>118</v>
      </c>
      <c r="B62" s="146">
        <f>SUM(B63:B66)</f>
        <v>1034</v>
      </c>
      <c r="C62" s="146">
        <f>SUM(C63:C66)</f>
        <v>1045</v>
      </c>
      <c r="D62" s="181">
        <f t="shared" si="7"/>
        <v>0.98947368421052628</v>
      </c>
      <c r="E62" s="166">
        <f t="shared" si="8"/>
        <v>-11</v>
      </c>
      <c r="F62" s="146">
        <f>SUM(F63:F66)</f>
        <v>1496</v>
      </c>
      <c r="G62" s="146">
        <f>SUM(G63:G66)</f>
        <v>1488</v>
      </c>
      <c r="H62" s="181">
        <f t="shared" si="9"/>
        <v>1.0053763440860215</v>
      </c>
      <c r="I62" s="166">
        <f t="shared" si="10"/>
        <v>8</v>
      </c>
      <c r="J62" s="181">
        <f t="shared" si="11"/>
        <v>0.69117647058823528</v>
      </c>
      <c r="K62" s="181">
        <f t="shared" si="12"/>
        <v>0.70228494623655913</v>
      </c>
      <c r="L62" s="180">
        <f t="shared" si="13"/>
        <v>-1.1108475648323846E-2</v>
      </c>
    </row>
    <row r="63" spans="1:12" x14ac:dyDescent="0.4">
      <c r="A63" s="55" t="s">
        <v>76</v>
      </c>
      <c r="B63" s="90">
        <v>229</v>
      </c>
      <c r="C63" s="90">
        <v>225</v>
      </c>
      <c r="D63" s="179">
        <f t="shared" si="7"/>
        <v>1.0177777777777777</v>
      </c>
      <c r="E63" s="178">
        <f t="shared" si="8"/>
        <v>4</v>
      </c>
      <c r="F63" s="90">
        <v>299</v>
      </c>
      <c r="G63" s="90">
        <v>302</v>
      </c>
      <c r="H63" s="179">
        <f t="shared" si="9"/>
        <v>0.99006622516556286</v>
      </c>
      <c r="I63" s="178">
        <f t="shared" si="10"/>
        <v>-3</v>
      </c>
      <c r="J63" s="179">
        <f t="shared" si="11"/>
        <v>0.76588628762541811</v>
      </c>
      <c r="K63" s="179">
        <f t="shared" si="12"/>
        <v>0.74503311258278149</v>
      </c>
      <c r="L63" s="233">
        <f t="shared" si="13"/>
        <v>2.0853175042636618E-2</v>
      </c>
    </row>
    <row r="64" spans="1:12" x14ac:dyDescent="0.4">
      <c r="A64" s="49" t="s">
        <v>117</v>
      </c>
      <c r="B64" s="47">
        <v>193</v>
      </c>
      <c r="C64" s="47">
        <v>204</v>
      </c>
      <c r="D64" s="177">
        <f t="shared" si="7"/>
        <v>0.94607843137254899</v>
      </c>
      <c r="E64" s="162">
        <f t="shared" si="8"/>
        <v>-11</v>
      </c>
      <c r="F64" s="47">
        <v>299</v>
      </c>
      <c r="G64" s="47">
        <v>299</v>
      </c>
      <c r="H64" s="177">
        <f t="shared" si="9"/>
        <v>1</v>
      </c>
      <c r="I64" s="162">
        <f t="shared" si="10"/>
        <v>0</v>
      </c>
      <c r="J64" s="177">
        <f t="shared" si="11"/>
        <v>0.64548494983277593</v>
      </c>
      <c r="K64" s="177">
        <f t="shared" si="12"/>
        <v>0.68227424749163879</v>
      </c>
      <c r="L64" s="182">
        <f t="shared" si="13"/>
        <v>-3.6789297658862852E-2</v>
      </c>
    </row>
    <row r="65" spans="1:12" x14ac:dyDescent="0.4">
      <c r="A65" s="48" t="s">
        <v>116</v>
      </c>
      <c r="B65" s="90">
        <v>172</v>
      </c>
      <c r="C65" s="90">
        <v>234</v>
      </c>
      <c r="D65" s="177">
        <f t="shared" si="7"/>
        <v>0.7350427350427351</v>
      </c>
      <c r="E65" s="162">
        <f t="shared" si="8"/>
        <v>-62</v>
      </c>
      <c r="F65" s="47">
        <v>300</v>
      </c>
      <c r="G65" s="47">
        <v>299</v>
      </c>
      <c r="H65" s="177">
        <f t="shared" si="9"/>
        <v>1.0033444816053512</v>
      </c>
      <c r="I65" s="162">
        <f t="shared" si="10"/>
        <v>1</v>
      </c>
      <c r="J65" s="177">
        <f t="shared" si="11"/>
        <v>0.57333333333333336</v>
      </c>
      <c r="K65" s="177">
        <f t="shared" si="12"/>
        <v>0.78260869565217395</v>
      </c>
      <c r="L65" s="182">
        <f t="shared" si="13"/>
        <v>-0.20927536231884059</v>
      </c>
    </row>
    <row r="66" spans="1:12" x14ac:dyDescent="0.4">
      <c r="A66" s="42" t="s">
        <v>115</v>
      </c>
      <c r="B66" s="41">
        <v>440</v>
      </c>
      <c r="C66" s="41">
        <v>382</v>
      </c>
      <c r="D66" s="194">
        <f t="shared" si="7"/>
        <v>1.1518324607329844</v>
      </c>
      <c r="E66" s="137">
        <f t="shared" si="8"/>
        <v>58</v>
      </c>
      <c r="F66" s="41">
        <v>598</v>
      </c>
      <c r="G66" s="41">
        <v>588</v>
      </c>
      <c r="H66" s="194">
        <f t="shared" si="9"/>
        <v>1.0170068027210883</v>
      </c>
      <c r="I66" s="137">
        <f t="shared" si="10"/>
        <v>10</v>
      </c>
      <c r="J66" s="194">
        <f t="shared" si="11"/>
        <v>0.73578595317725748</v>
      </c>
      <c r="K66" s="194">
        <f t="shared" si="12"/>
        <v>0.64965986394557829</v>
      </c>
      <c r="L66" s="193">
        <f t="shared" si="13"/>
        <v>8.6126089231679193E-2</v>
      </c>
    </row>
    <row r="67" spans="1:12" x14ac:dyDescent="0.4">
      <c r="A67" s="136" t="s">
        <v>98</v>
      </c>
      <c r="B67" s="453"/>
      <c r="C67" s="453"/>
      <c r="D67" s="308"/>
      <c r="E67" s="309"/>
      <c r="F67" s="453"/>
      <c r="G67" s="453"/>
      <c r="H67" s="308"/>
      <c r="I67" s="309"/>
      <c r="J67" s="308"/>
      <c r="K67" s="308"/>
      <c r="L67" s="307"/>
    </row>
    <row r="68" spans="1:12" x14ac:dyDescent="0.4">
      <c r="A68" s="214" t="s">
        <v>114</v>
      </c>
      <c r="B68" s="445"/>
      <c r="C68" s="444"/>
      <c r="D68" s="285"/>
      <c r="E68" s="284"/>
      <c r="F68" s="445"/>
      <c r="G68" s="444"/>
      <c r="H68" s="285"/>
      <c r="I68" s="284"/>
      <c r="J68" s="283"/>
      <c r="K68" s="283"/>
      <c r="L68" s="282"/>
    </row>
    <row r="69" spans="1:12" x14ac:dyDescent="0.4">
      <c r="A69" s="55" t="s">
        <v>159</v>
      </c>
      <c r="B69" s="452"/>
      <c r="C69" s="451"/>
      <c r="D69" s="304"/>
      <c r="E69" s="303"/>
      <c r="F69" s="452"/>
      <c r="G69" s="451"/>
      <c r="H69" s="304"/>
      <c r="I69" s="303"/>
      <c r="J69" s="302"/>
      <c r="K69" s="302"/>
      <c r="L69" s="301"/>
    </row>
    <row r="70" spans="1:12" x14ac:dyDescent="0.4">
      <c r="A70" s="61" t="s">
        <v>97</v>
      </c>
      <c r="B70" s="450"/>
      <c r="C70" s="449"/>
      <c r="D70" s="298"/>
      <c r="E70" s="297"/>
      <c r="F70" s="450"/>
      <c r="G70" s="449"/>
      <c r="H70" s="298"/>
      <c r="I70" s="297"/>
      <c r="J70" s="296"/>
      <c r="K70" s="296"/>
      <c r="L70" s="295"/>
    </row>
    <row r="71" spans="1:12" x14ac:dyDescent="0.4">
      <c r="A71" s="61" t="s">
        <v>112</v>
      </c>
      <c r="B71" s="450"/>
      <c r="C71" s="449"/>
      <c r="D71" s="298"/>
      <c r="E71" s="297"/>
      <c r="F71" s="450"/>
      <c r="G71" s="449"/>
      <c r="H71" s="298"/>
      <c r="I71" s="297"/>
      <c r="J71" s="296"/>
      <c r="K71" s="296"/>
      <c r="L71" s="295"/>
    </row>
    <row r="72" spans="1:12" x14ac:dyDescent="0.4">
      <c r="A72" s="42" t="s">
        <v>96</v>
      </c>
      <c r="B72" s="448"/>
      <c r="C72" s="447"/>
      <c r="D72" s="298"/>
      <c r="E72" s="297"/>
      <c r="F72" s="448"/>
      <c r="G72" s="447"/>
      <c r="H72" s="298"/>
      <c r="I72" s="297">
        <f>+F72-G72</f>
        <v>0</v>
      </c>
      <c r="J72" s="296"/>
      <c r="K72" s="296"/>
      <c r="L72" s="295"/>
    </row>
    <row r="73" spans="1:12" x14ac:dyDescent="0.4">
      <c r="A73" s="136" t="s">
        <v>111</v>
      </c>
      <c r="B73" s="445"/>
      <c r="C73" s="444"/>
      <c r="D73" s="285"/>
      <c r="E73" s="284"/>
      <c r="F73" s="445"/>
      <c r="G73" s="444"/>
      <c r="H73" s="285"/>
      <c r="I73" s="284"/>
      <c r="J73" s="283"/>
      <c r="K73" s="283"/>
      <c r="L73" s="282"/>
    </row>
    <row r="74" spans="1:12" x14ac:dyDescent="0.4">
      <c r="A74" s="214" t="s">
        <v>110</v>
      </c>
      <c r="B74" s="446"/>
      <c r="C74" s="444"/>
      <c r="D74" s="285"/>
      <c r="E74" s="284"/>
      <c r="F74" s="445"/>
      <c r="G74" s="444"/>
      <c r="H74" s="285"/>
      <c r="I74" s="284"/>
      <c r="J74" s="283"/>
      <c r="K74" s="283"/>
      <c r="L74" s="282"/>
    </row>
    <row r="75" spans="1:12" x14ac:dyDescent="0.4">
      <c r="A75" s="33" t="s">
        <v>109</v>
      </c>
      <c r="C75" s="36"/>
      <c r="E75" s="88"/>
      <c r="G75" s="36"/>
      <c r="I75" s="88"/>
      <c r="K75" s="36"/>
    </row>
    <row r="76" spans="1:12" x14ac:dyDescent="0.4">
      <c r="A76" s="35" t="s">
        <v>108</v>
      </c>
      <c r="C76" s="36"/>
      <c r="E76" s="88"/>
      <c r="G76" s="36"/>
      <c r="I76" s="88"/>
      <c r="K76" s="36"/>
    </row>
    <row r="77" spans="1:12" s="33" customFormat="1" x14ac:dyDescent="0.4">
      <c r="A77" s="33" t="s">
        <v>107</v>
      </c>
      <c r="B77" s="34"/>
      <c r="C77" s="34"/>
      <c r="F77" s="34"/>
      <c r="G77" s="34"/>
      <c r="J77" s="34"/>
      <c r="K77" s="34"/>
    </row>
    <row r="78" spans="1:12" x14ac:dyDescent="0.4">
      <c r="A78" s="33" t="s">
        <v>95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zoomScaleNormal="100" workbookViewId="0">
      <pane xSplit="1" ySplit="7" topLeftCell="B8" activePane="bottomRight" state="frozen"/>
      <selection activeCell="D5" sqref="D5:D6"/>
      <selection pane="topRight" activeCell="D5" sqref="D5:D6"/>
      <selection pane="bottomLeft" activeCell="D5" sqref="D5:D6"/>
      <selection pane="bottomRight" activeCell="B7" sqref="B7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11月(下旬)</v>
      </c>
      <c r="F1" s="779" t="s">
        <v>70</v>
      </c>
      <c r="G1" s="780"/>
      <c r="H1" s="780"/>
      <c r="I1" s="781"/>
      <c r="J1" s="780"/>
      <c r="K1" s="780"/>
      <c r="L1" s="781"/>
    </row>
    <row r="2" spans="1:12" s="33" customFormat="1" x14ac:dyDescent="0.4">
      <c r="A2" s="701"/>
      <c r="B2" s="774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s="33" customFormat="1" x14ac:dyDescent="0.4">
      <c r="A3" s="685"/>
      <c r="B3" s="697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s="33" customFormat="1" x14ac:dyDescent="0.4">
      <c r="A4" s="685"/>
      <c r="B4" s="686" t="s">
        <v>252</v>
      </c>
      <c r="C4" s="687" t="s">
        <v>251</v>
      </c>
      <c r="D4" s="685" t="s">
        <v>93</v>
      </c>
      <c r="E4" s="685"/>
      <c r="F4" s="699" t="str">
        <f>+B4</f>
        <v>(11'11/21～30)</v>
      </c>
      <c r="G4" s="699" t="str">
        <f>+C4</f>
        <v>(10'11/21～30)</v>
      </c>
      <c r="H4" s="685" t="s">
        <v>93</v>
      </c>
      <c r="I4" s="685"/>
      <c r="J4" s="699" t="str">
        <f>+B4</f>
        <v>(11'11/21～30)</v>
      </c>
      <c r="K4" s="699" t="str">
        <f>+C4</f>
        <v>(10'11/21～30)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204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135">
        <f>+B7+B41+B67</f>
        <v>124939</v>
      </c>
      <c r="C6" s="135">
        <f>+C7+C41+C67</f>
        <v>136081</v>
      </c>
      <c r="D6" s="132">
        <f t="shared" ref="D6:D37" si="0">+B6/C6</f>
        <v>0.91812229480970897</v>
      </c>
      <c r="E6" s="172">
        <f t="shared" ref="E6:E37" si="1">+B6-C6</f>
        <v>-11142</v>
      </c>
      <c r="F6" s="135">
        <f>+F7+F41+F67</f>
        <v>205751</v>
      </c>
      <c r="G6" s="135">
        <f>+G7+G41+G67</f>
        <v>198715</v>
      </c>
      <c r="H6" s="132">
        <f t="shared" ref="H6:H37" si="2">+F6/G6</f>
        <v>1.0354074931434467</v>
      </c>
      <c r="I6" s="172">
        <f t="shared" ref="I6:I37" si="3">+F6-G6</f>
        <v>7036</v>
      </c>
      <c r="J6" s="132">
        <f t="shared" ref="J6:J16" si="4">+B6/F6</f>
        <v>0.60723398671209372</v>
      </c>
      <c r="K6" s="132">
        <f t="shared" ref="K6:K16" si="5">+C6/G6</f>
        <v>0.6848048712980902</v>
      </c>
      <c r="L6" s="167">
        <f t="shared" ref="L6:L16" si="6">+J6-K6</f>
        <v>-7.757088458599648E-2</v>
      </c>
    </row>
    <row r="7" spans="1:12" s="35" customFormat="1" x14ac:dyDescent="0.4">
      <c r="A7" s="136" t="s">
        <v>90</v>
      </c>
      <c r="B7" s="203">
        <f>+B8+B18+B38</f>
        <v>56828</v>
      </c>
      <c r="C7" s="135">
        <f>+C8+C18+C38</f>
        <v>59914</v>
      </c>
      <c r="D7" s="132">
        <f t="shared" si="0"/>
        <v>0.94849283973695631</v>
      </c>
      <c r="E7" s="172">
        <f t="shared" si="1"/>
        <v>-3086</v>
      </c>
      <c r="F7" s="135">
        <f>+F8+F18+F38</f>
        <v>94423</v>
      </c>
      <c r="G7" s="135">
        <f>+G8+G18+G38</f>
        <v>88277</v>
      </c>
      <c r="H7" s="132">
        <f t="shared" si="2"/>
        <v>1.0696217587820156</v>
      </c>
      <c r="I7" s="202">
        <f t="shared" si="3"/>
        <v>6146</v>
      </c>
      <c r="J7" s="132">
        <f t="shared" si="4"/>
        <v>0.6018448894866717</v>
      </c>
      <c r="K7" s="132">
        <f t="shared" si="5"/>
        <v>0.67870453232438799</v>
      </c>
      <c r="L7" s="167">
        <f t="shared" si="6"/>
        <v>-7.6859642837716291E-2</v>
      </c>
    </row>
    <row r="8" spans="1:12" x14ac:dyDescent="0.4">
      <c r="A8" s="160" t="s">
        <v>150</v>
      </c>
      <c r="B8" s="192">
        <f>SUM(B9:B17)</f>
        <v>40467</v>
      </c>
      <c r="C8" s="185">
        <f>SUM(C9:C17)</f>
        <v>47316</v>
      </c>
      <c r="D8" s="181">
        <f t="shared" si="0"/>
        <v>0.85524980978950038</v>
      </c>
      <c r="E8" s="191">
        <f t="shared" si="1"/>
        <v>-6849</v>
      </c>
      <c r="F8" s="185">
        <f>SUM(F9:F17)</f>
        <v>68393</v>
      </c>
      <c r="G8" s="185">
        <f>SUM(G9:G17)</f>
        <v>69072</v>
      </c>
      <c r="H8" s="181">
        <f t="shared" si="2"/>
        <v>0.99016967801714151</v>
      </c>
      <c r="I8" s="191">
        <f t="shared" si="3"/>
        <v>-679</v>
      </c>
      <c r="J8" s="181">
        <f t="shared" si="4"/>
        <v>0.59168335940812655</v>
      </c>
      <c r="K8" s="181">
        <f t="shared" si="5"/>
        <v>0.6850243224461432</v>
      </c>
      <c r="L8" s="180">
        <f t="shared" si="6"/>
        <v>-9.3340963038016644E-2</v>
      </c>
    </row>
    <row r="9" spans="1:12" x14ac:dyDescent="0.4">
      <c r="A9" s="48" t="s">
        <v>86</v>
      </c>
      <c r="B9" s="199">
        <f>'11月(月間)'!B9-'[3]11月(上旬～中旬)'!B8</f>
        <v>30737</v>
      </c>
      <c r="C9" s="199">
        <f>'11月(月間)'!C9-'[3]11月(上旬～中旬)'!C8</f>
        <v>32710</v>
      </c>
      <c r="D9" s="175">
        <f t="shared" si="0"/>
        <v>0.93968205441760932</v>
      </c>
      <c r="E9" s="188">
        <f t="shared" si="1"/>
        <v>-1973</v>
      </c>
      <c r="F9" s="152">
        <f>'11月(月間)'!F9-'[3]11月(上旬～中旬)'!F8</f>
        <v>53622</v>
      </c>
      <c r="G9" s="152">
        <f>'11月(月間)'!G9-'[3]11月(上旬～中旬)'!G8</f>
        <v>47885</v>
      </c>
      <c r="H9" s="175">
        <f t="shared" si="2"/>
        <v>1.1198078730291323</v>
      </c>
      <c r="I9" s="188">
        <f t="shared" si="3"/>
        <v>5737</v>
      </c>
      <c r="J9" s="175">
        <f t="shared" si="4"/>
        <v>0.57321621722427363</v>
      </c>
      <c r="K9" s="175">
        <f t="shared" si="5"/>
        <v>0.68309491490028196</v>
      </c>
      <c r="L9" s="174">
        <f t="shared" si="6"/>
        <v>-0.10987869767600833</v>
      </c>
    </row>
    <row r="10" spans="1:12" x14ac:dyDescent="0.4">
      <c r="A10" s="49" t="s">
        <v>89</v>
      </c>
      <c r="B10" s="199">
        <f>'11月(月間)'!B10-'[3]11月(上旬～中旬)'!B9</f>
        <v>3645</v>
      </c>
      <c r="C10" s="199">
        <f>'11月(月間)'!C10-'[3]11月(上旬～中旬)'!C9</f>
        <v>4086</v>
      </c>
      <c r="D10" s="177">
        <f t="shared" si="0"/>
        <v>0.89207048458149785</v>
      </c>
      <c r="E10" s="187">
        <f t="shared" si="1"/>
        <v>-441</v>
      </c>
      <c r="F10" s="152">
        <f>'11月(月間)'!F10-'[3]11月(上旬～中旬)'!F9</f>
        <v>5000</v>
      </c>
      <c r="G10" s="152">
        <f>'11月(月間)'!G10-'[3]11月(上旬～中旬)'!G9</f>
        <v>5000</v>
      </c>
      <c r="H10" s="177">
        <f t="shared" si="2"/>
        <v>1</v>
      </c>
      <c r="I10" s="187">
        <f t="shared" si="3"/>
        <v>0</v>
      </c>
      <c r="J10" s="177">
        <f t="shared" si="4"/>
        <v>0.72899999999999998</v>
      </c>
      <c r="K10" s="177">
        <f t="shared" si="5"/>
        <v>0.81720000000000004</v>
      </c>
      <c r="L10" s="182">
        <f t="shared" si="6"/>
        <v>-8.8200000000000056E-2</v>
      </c>
    </row>
    <row r="11" spans="1:12" x14ac:dyDescent="0.4">
      <c r="A11" s="49" t="s">
        <v>124</v>
      </c>
      <c r="B11" s="199">
        <f>'11月(月間)'!B11-'[3]11月(上旬～中旬)'!B10</f>
        <v>5519</v>
      </c>
      <c r="C11" s="199">
        <f>'11月(月間)'!C11-'[3]11月(上旬～中旬)'!C10</f>
        <v>4825</v>
      </c>
      <c r="D11" s="177">
        <f t="shared" si="0"/>
        <v>1.1438341968911918</v>
      </c>
      <c r="E11" s="187">
        <f t="shared" si="1"/>
        <v>694</v>
      </c>
      <c r="F11" s="152">
        <f>'11月(月間)'!F11-'[3]11月(上旬～中旬)'!F10</f>
        <v>8321</v>
      </c>
      <c r="G11" s="152">
        <f>'11月(月間)'!G11-'[3]11月(上旬～中旬)'!G10</f>
        <v>6715</v>
      </c>
      <c r="H11" s="177">
        <f t="shared" si="2"/>
        <v>1.2391660461653016</v>
      </c>
      <c r="I11" s="187">
        <f t="shared" si="3"/>
        <v>1606</v>
      </c>
      <c r="J11" s="177">
        <f t="shared" si="4"/>
        <v>0.6632616272082682</v>
      </c>
      <c r="K11" s="177">
        <f t="shared" si="5"/>
        <v>0.71854058078927774</v>
      </c>
      <c r="L11" s="182">
        <f t="shared" si="6"/>
        <v>-5.5278953581009538E-2</v>
      </c>
    </row>
    <row r="12" spans="1:12" x14ac:dyDescent="0.4">
      <c r="A12" s="49" t="s">
        <v>84</v>
      </c>
      <c r="B12" s="199">
        <f>'11月(月間)'!B12-'[3]11月(上旬～中旬)'!B11</f>
        <v>0</v>
      </c>
      <c r="C12" s="199">
        <f>'11月(月間)'!C12-'[3]11月(上旬～中旬)'!C11</f>
        <v>230</v>
      </c>
      <c r="D12" s="177">
        <f t="shared" si="0"/>
        <v>0</v>
      </c>
      <c r="E12" s="187">
        <f t="shared" si="1"/>
        <v>-230</v>
      </c>
      <c r="F12" s="152">
        <f>'11月(月間)'!F12-'[3]11月(上旬～中旬)'!F11</f>
        <v>0</v>
      </c>
      <c r="G12" s="152">
        <f>'11月(月間)'!G12-'[3]11月(上旬～中旬)'!G11</f>
        <v>522</v>
      </c>
      <c r="H12" s="177">
        <f t="shared" si="2"/>
        <v>0</v>
      </c>
      <c r="I12" s="187">
        <f t="shared" si="3"/>
        <v>-522</v>
      </c>
      <c r="J12" s="177" t="e">
        <f t="shared" si="4"/>
        <v>#DIV/0!</v>
      </c>
      <c r="K12" s="177">
        <f t="shared" si="5"/>
        <v>0.44061302681992337</v>
      </c>
      <c r="L12" s="182" t="e">
        <f t="shared" si="6"/>
        <v>#DIV/0!</v>
      </c>
    </row>
    <row r="13" spans="1:12" x14ac:dyDescent="0.4">
      <c r="A13" s="49" t="s">
        <v>85</v>
      </c>
      <c r="B13" s="199">
        <f>'11月(月間)'!B13-'[3]11月(上旬～中旬)'!B12</f>
        <v>0</v>
      </c>
      <c r="C13" s="199">
        <f>'11月(月間)'!C13-'[3]11月(上旬～中旬)'!C12</f>
        <v>4765</v>
      </c>
      <c r="D13" s="177">
        <f t="shared" si="0"/>
        <v>0</v>
      </c>
      <c r="E13" s="187">
        <f t="shared" si="1"/>
        <v>-4765</v>
      </c>
      <c r="F13" s="152">
        <f>'11月(月間)'!F13-'[3]11月(上旬～中旬)'!F12</f>
        <v>0</v>
      </c>
      <c r="G13" s="152">
        <f>'11月(月間)'!G13-'[3]11月(上旬～中旬)'!G12</f>
        <v>7600</v>
      </c>
      <c r="H13" s="177">
        <f t="shared" si="2"/>
        <v>0</v>
      </c>
      <c r="I13" s="187">
        <f t="shared" si="3"/>
        <v>-7600</v>
      </c>
      <c r="J13" s="177" t="e">
        <f t="shared" si="4"/>
        <v>#DIV/0!</v>
      </c>
      <c r="K13" s="177">
        <f t="shared" si="5"/>
        <v>0.62697368421052635</v>
      </c>
      <c r="L13" s="182" t="e">
        <f t="shared" si="6"/>
        <v>#DIV/0!</v>
      </c>
    </row>
    <row r="14" spans="1:12" x14ac:dyDescent="0.4">
      <c r="A14" s="55" t="s">
        <v>149</v>
      </c>
      <c r="B14" s="190">
        <f>'11月(月間)'!B14-'[3]11月(上旬～中旬)'!B13</f>
        <v>566</v>
      </c>
      <c r="C14" s="199">
        <f>'11月(月間)'!C14-'[3]11月(上旬～中旬)'!C13</f>
        <v>700</v>
      </c>
      <c r="D14" s="171">
        <f t="shared" si="0"/>
        <v>0.80857142857142861</v>
      </c>
      <c r="E14" s="197">
        <f t="shared" si="1"/>
        <v>-134</v>
      </c>
      <c r="F14" s="186">
        <f>'11月(月間)'!F14-'[3]11月(上旬～中旬)'!F13</f>
        <v>1450</v>
      </c>
      <c r="G14" s="186">
        <f>'11月(月間)'!G14-'[3]11月(上旬～中旬)'!G13</f>
        <v>1350</v>
      </c>
      <c r="H14" s="171">
        <f t="shared" si="2"/>
        <v>1.0740740740740742</v>
      </c>
      <c r="I14" s="197">
        <f t="shared" si="3"/>
        <v>100</v>
      </c>
      <c r="J14" s="171">
        <f t="shared" si="4"/>
        <v>0.39034482758620692</v>
      </c>
      <c r="K14" s="171">
        <f t="shared" si="5"/>
        <v>0.51851851851851849</v>
      </c>
      <c r="L14" s="170">
        <f t="shared" si="6"/>
        <v>-0.12817369093231157</v>
      </c>
    </row>
    <row r="15" spans="1:12" x14ac:dyDescent="0.4">
      <c r="A15" s="49" t="s">
        <v>148</v>
      </c>
      <c r="B15" s="189">
        <f>'11月(月間)'!B15-'[3]11月(上旬～中旬)'!B14</f>
        <v>0</v>
      </c>
      <c r="C15" s="199">
        <f>'11月(月間)'!C15-'[3]11月(上旬～中旬)'!C14</f>
        <v>0</v>
      </c>
      <c r="D15" s="44" t="e">
        <f t="shared" si="0"/>
        <v>#DIV/0!</v>
      </c>
      <c r="E15" s="68">
        <f t="shared" si="1"/>
        <v>0</v>
      </c>
      <c r="F15" s="127">
        <f>'11月(月間)'!F15-'[3]11月(上旬～中旬)'!F14</f>
        <v>0</v>
      </c>
      <c r="G15" s="127">
        <f>'11月(月間)'!G15-'[3]11月(上旬～中旬)'!G14</f>
        <v>0</v>
      </c>
      <c r="H15" s="177" t="e">
        <f t="shared" si="2"/>
        <v>#DIV/0!</v>
      </c>
      <c r="I15" s="187">
        <f t="shared" si="3"/>
        <v>0</v>
      </c>
      <c r="J15" s="177" t="e">
        <f t="shared" si="4"/>
        <v>#DIV/0!</v>
      </c>
      <c r="K15" s="177" t="e">
        <f t="shared" si="5"/>
        <v>#DIV/0!</v>
      </c>
      <c r="L15" s="182" t="e">
        <f t="shared" si="6"/>
        <v>#DIV/0!</v>
      </c>
    </row>
    <row r="16" spans="1:12" s="33" customFormat="1" x14ac:dyDescent="0.4">
      <c r="A16" s="61" t="s">
        <v>147</v>
      </c>
      <c r="B16" s="199">
        <f>'11月(月間)'!B16-'[3]11月(上旬～中旬)'!B15</f>
        <v>0</v>
      </c>
      <c r="C16" s="199">
        <f>'11月(月間)'!C16-'[3]11月(上旬～中旬)'!C15</f>
        <v>0</v>
      </c>
      <c r="D16" s="177" t="e">
        <f t="shared" si="0"/>
        <v>#DIV/0!</v>
      </c>
      <c r="E16" s="187">
        <f t="shared" si="1"/>
        <v>0</v>
      </c>
      <c r="F16" s="152">
        <f>'11月(月間)'!F16-'[3]11月(上旬～中旬)'!F15</f>
        <v>0</v>
      </c>
      <c r="G16" s="152">
        <f>'11月(月間)'!G16-'[3]11月(上旬～中旬)'!G15</f>
        <v>0</v>
      </c>
      <c r="H16" s="44" t="e">
        <f t="shared" si="2"/>
        <v>#DIV/0!</v>
      </c>
      <c r="I16" s="68">
        <f t="shared" si="3"/>
        <v>0</v>
      </c>
      <c r="J16" s="44" t="e">
        <f t="shared" si="4"/>
        <v>#DIV/0!</v>
      </c>
      <c r="K16" s="44" t="e">
        <f t="shared" si="5"/>
        <v>#DIV/0!</v>
      </c>
      <c r="L16" s="43" t="e">
        <f t="shared" si="6"/>
        <v>#DIV/0!</v>
      </c>
    </row>
    <row r="17" spans="1:12" x14ac:dyDescent="0.4">
      <c r="A17" s="61" t="s">
        <v>146</v>
      </c>
      <c r="B17" s="149">
        <f>'11月(月間)'!B17-'[3]11月(上旬～中旬)'!B16</f>
        <v>0</v>
      </c>
      <c r="C17" s="199">
        <f>'11月(月間)'!C17-'[3]11月(上旬～中旬)'!C16</f>
        <v>0</v>
      </c>
      <c r="D17" s="171" t="e">
        <f t="shared" si="0"/>
        <v>#DIV/0!</v>
      </c>
      <c r="E17" s="161">
        <f t="shared" si="1"/>
        <v>0</v>
      </c>
      <c r="F17" s="149">
        <f>'11月(月間)'!F17-'[3]11月(上旬～中旬)'!F16</f>
        <v>0</v>
      </c>
      <c r="G17" s="149">
        <f>'11月(月間)'!G17-'[3]11月(上旬～中旬)'!G16</f>
        <v>0</v>
      </c>
      <c r="H17" s="58" t="e">
        <f t="shared" si="2"/>
        <v>#DIV/0!</v>
      </c>
      <c r="I17" s="75">
        <f t="shared" si="3"/>
        <v>0</v>
      </c>
      <c r="J17" s="171" t="e">
        <f t="shared" ref="J17:J48" si="7">+B17/F17</f>
        <v>#DIV/0!</v>
      </c>
      <c r="K17" s="179"/>
      <c r="L17" s="233"/>
    </row>
    <row r="18" spans="1:12" x14ac:dyDescent="0.4">
      <c r="A18" s="160" t="s">
        <v>145</v>
      </c>
      <c r="B18" s="192">
        <f>SUM(B19:B37)</f>
        <v>15914</v>
      </c>
      <c r="C18" s="192">
        <f>SUM(C19:C37)</f>
        <v>12004</v>
      </c>
      <c r="D18" s="181">
        <f t="shared" si="0"/>
        <v>1.3257247584138621</v>
      </c>
      <c r="E18" s="191">
        <f t="shared" si="1"/>
        <v>3910</v>
      </c>
      <c r="F18" s="185">
        <f>SUM(F19:F37)</f>
        <v>25140</v>
      </c>
      <c r="G18" s="185">
        <f>SUM(G19:G37)</f>
        <v>18315</v>
      </c>
      <c r="H18" s="181">
        <f t="shared" si="2"/>
        <v>1.3726453726453727</v>
      </c>
      <c r="I18" s="191">
        <f t="shared" si="3"/>
        <v>6825</v>
      </c>
      <c r="J18" s="181">
        <f t="shared" si="7"/>
        <v>0.63301511535401755</v>
      </c>
      <c r="K18" s="181">
        <f t="shared" ref="K18:K49" si="8">+C18/G18</f>
        <v>0.65541905541905543</v>
      </c>
      <c r="L18" s="180">
        <f t="shared" ref="L18:L49" si="9">+J18-K18</f>
        <v>-2.2403940065037875E-2</v>
      </c>
    </row>
    <row r="19" spans="1:12" x14ac:dyDescent="0.4">
      <c r="A19" s="48" t="s">
        <v>144</v>
      </c>
      <c r="B19" s="199">
        <f>'11月(月間)'!B19-'[3]11月(上旬～中旬)'!B18</f>
        <v>0</v>
      </c>
      <c r="C19" s="199">
        <f>'11月(月間)'!C19-'[3]11月(上旬～中旬)'!C18</f>
        <v>0</v>
      </c>
      <c r="D19" s="175" t="e">
        <f t="shared" si="0"/>
        <v>#DIV/0!</v>
      </c>
      <c r="E19" s="188">
        <f t="shared" si="1"/>
        <v>0</v>
      </c>
      <c r="F19" s="152">
        <f>'11月(月間)'!F19-'[3]11月(上旬～中旬)'!F18</f>
        <v>0</v>
      </c>
      <c r="G19" s="152">
        <f>'11月(月間)'!G19-'[3]11月(上旬～中旬)'!G18</f>
        <v>0</v>
      </c>
      <c r="H19" s="175" t="e">
        <f t="shared" si="2"/>
        <v>#DIV/0!</v>
      </c>
      <c r="I19" s="188">
        <f t="shared" si="3"/>
        <v>0</v>
      </c>
      <c r="J19" s="175" t="e">
        <f t="shared" si="7"/>
        <v>#DIV/0!</v>
      </c>
      <c r="K19" s="175" t="e">
        <f t="shared" si="8"/>
        <v>#DIV/0!</v>
      </c>
      <c r="L19" s="174" t="e">
        <f t="shared" si="9"/>
        <v>#DIV/0!</v>
      </c>
    </row>
    <row r="20" spans="1:12" x14ac:dyDescent="0.4">
      <c r="A20" s="49" t="s">
        <v>124</v>
      </c>
      <c r="B20" s="199">
        <f>'11月(月間)'!B20-'[3]11月(上旬～中旬)'!B19</f>
        <v>0</v>
      </c>
      <c r="C20" s="199">
        <f>'11月(月間)'!C20-'[3]11月(上旬～中旬)'!C19</f>
        <v>0</v>
      </c>
      <c r="D20" s="177" t="e">
        <f t="shared" si="0"/>
        <v>#DIV/0!</v>
      </c>
      <c r="E20" s="187">
        <f t="shared" si="1"/>
        <v>0</v>
      </c>
      <c r="F20" s="152">
        <f>'11月(月間)'!F20-'[3]11月(上旬～中旬)'!F19</f>
        <v>0</v>
      </c>
      <c r="G20" s="152">
        <f>'11月(月間)'!G20-'[3]11月(上旬～中旬)'!G19</f>
        <v>0</v>
      </c>
      <c r="H20" s="177" t="e">
        <f t="shared" si="2"/>
        <v>#DIV/0!</v>
      </c>
      <c r="I20" s="187">
        <f t="shared" si="3"/>
        <v>0</v>
      </c>
      <c r="J20" s="177" t="e">
        <f t="shared" si="7"/>
        <v>#DIV/0!</v>
      </c>
      <c r="K20" s="177" t="e">
        <f t="shared" si="8"/>
        <v>#DIV/0!</v>
      </c>
      <c r="L20" s="182" t="e">
        <f t="shared" si="9"/>
        <v>#DIV/0!</v>
      </c>
    </row>
    <row r="21" spans="1:12" x14ac:dyDescent="0.4">
      <c r="A21" s="49" t="s">
        <v>113</v>
      </c>
      <c r="B21" s="199">
        <f>'11月(月間)'!B21-'[3]11月(上旬～中旬)'!B20</f>
        <v>6401</v>
      </c>
      <c r="C21" s="199">
        <f>'11月(月間)'!C21-'[3]11月(上旬～中旬)'!C20</f>
        <v>5791</v>
      </c>
      <c r="D21" s="177">
        <f t="shared" si="0"/>
        <v>1.1053358659989638</v>
      </c>
      <c r="E21" s="187">
        <f t="shared" si="1"/>
        <v>610</v>
      </c>
      <c r="F21" s="152">
        <f>'11月(月間)'!F21-'[3]11月(上旬～中旬)'!F20</f>
        <v>8720</v>
      </c>
      <c r="G21" s="152">
        <f>'11月(月間)'!G21-'[3]11月(上旬～中旬)'!G20</f>
        <v>7450</v>
      </c>
      <c r="H21" s="177">
        <f t="shared" si="2"/>
        <v>1.1704697986577182</v>
      </c>
      <c r="I21" s="187">
        <f t="shared" si="3"/>
        <v>1270</v>
      </c>
      <c r="J21" s="177">
        <f t="shared" si="7"/>
        <v>0.73405963302752297</v>
      </c>
      <c r="K21" s="177">
        <f t="shared" si="8"/>
        <v>0.7773154362416107</v>
      </c>
      <c r="L21" s="182">
        <f t="shared" si="9"/>
        <v>-4.3255803214087729E-2</v>
      </c>
    </row>
    <row r="22" spans="1:12" x14ac:dyDescent="0.4">
      <c r="A22" s="49" t="s">
        <v>143</v>
      </c>
      <c r="B22" s="199">
        <f>'11月(月間)'!B22-'[3]11月(上旬～中旬)'!B21</f>
        <v>1524</v>
      </c>
      <c r="C22" s="199">
        <f>'11月(月間)'!C22-'[3]11月(上旬～中旬)'!C21</f>
        <v>1510</v>
      </c>
      <c r="D22" s="177">
        <f t="shared" si="0"/>
        <v>1.0092715231788079</v>
      </c>
      <c r="E22" s="187">
        <f t="shared" si="1"/>
        <v>14</v>
      </c>
      <c r="F22" s="152">
        <f>'11月(月間)'!F22-'[3]11月(上旬～中旬)'!F21</f>
        <v>2955</v>
      </c>
      <c r="G22" s="152">
        <f>'11月(月間)'!G22-'[3]11月(上旬～中旬)'!G21</f>
        <v>3000</v>
      </c>
      <c r="H22" s="177">
        <f t="shared" si="2"/>
        <v>0.98499999999999999</v>
      </c>
      <c r="I22" s="187">
        <f t="shared" si="3"/>
        <v>-45</v>
      </c>
      <c r="J22" s="177">
        <f t="shared" si="7"/>
        <v>0.51573604060913703</v>
      </c>
      <c r="K22" s="177">
        <f t="shared" si="8"/>
        <v>0.5033333333333333</v>
      </c>
      <c r="L22" s="182">
        <f t="shared" si="9"/>
        <v>1.2402707275803726E-2</v>
      </c>
    </row>
    <row r="23" spans="1:12" x14ac:dyDescent="0.4">
      <c r="A23" s="49" t="s">
        <v>142</v>
      </c>
      <c r="B23" s="199">
        <f>'11月(月間)'!B23-'[3]11月(上旬～中旬)'!B22</f>
        <v>764</v>
      </c>
      <c r="C23" s="199">
        <f>'11月(月間)'!C23-'[3]11月(上旬～中旬)'!C22</f>
        <v>699</v>
      </c>
      <c r="D23" s="171">
        <f t="shared" si="0"/>
        <v>1.0929899856938483</v>
      </c>
      <c r="E23" s="197">
        <f t="shared" si="1"/>
        <v>65</v>
      </c>
      <c r="F23" s="152">
        <f>'11月(月間)'!F23-'[3]11月(上旬～中旬)'!F22</f>
        <v>1470</v>
      </c>
      <c r="G23" s="152">
        <f>'11月(月間)'!G23-'[3]11月(上旬～中旬)'!G22</f>
        <v>1495</v>
      </c>
      <c r="H23" s="171">
        <f t="shared" si="2"/>
        <v>0.98327759197324416</v>
      </c>
      <c r="I23" s="197">
        <f t="shared" si="3"/>
        <v>-25</v>
      </c>
      <c r="J23" s="171">
        <f t="shared" si="7"/>
        <v>0.51972789115646256</v>
      </c>
      <c r="K23" s="171">
        <f t="shared" si="8"/>
        <v>0.46755852842809364</v>
      </c>
      <c r="L23" s="170">
        <f t="shared" si="9"/>
        <v>5.2169362728368918E-2</v>
      </c>
    </row>
    <row r="24" spans="1:12" x14ac:dyDescent="0.4">
      <c r="A24" s="61" t="s">
        <v>141</v>
      </c>
      <c r="B24" s="199">
        <f>'11月(月間)'!B24-'[3]11月(上旬～中旬)'!B23</f>
        <v>0</v>
      </c>
      <c r="C24" s="199">
        <f>'11月(月間)'!C24-'[3]11月(上旬～中旬)'!C23</f>
        <v>0</v>
      </c>
      <c r="D24" s="177" t="e">
        <f t="shared" si="0"/>
        <v>#DIV/0!</v>
      </c>
      <c r="E24" s="187">
        <f t="shared" si="1"/>
        <v>0</v>
      </c>
      <c r="F24" s="152">
        <f>'11月(月間)'!F24-'[3]11月(上旬～中旬)'!F23</f>
        <v>0</v>
      </c>
      <c r="G24" s="152">
        <f>'11月(月間)'!G24-'[3]11月(上旬～中旬)'!G23</f>
        <v>0</v>
      </c>
      <c r="H24" s="177" t="e">
        <f t="shared" si="2"/>
        <v>#DIV/0!</v>
      </c>
      <c r="I24" s="187">
        <f t="shared" si="3"/>
        <v>0</v>
      </c>
      <c r="J24" s="177" t="e">
        <f t="shared" si="7"/>
        <v>#DIV/0!</v>
      </c>
      <c r="K24" s="177" t="e">
        <f t="shared" si="8"/>
        <v>#DIV/0!</v>
      </c>
      <c r="L24" s="182" t="e">
        <f t="shared" si="9"/>
        <v>#DIV/0!</v>
      </c>
    </row>
    <row r="25" spans="1:12" x14ac:dyDescent="0.4">
      <c r="A25" s="61" t="s">
        <v>140</v>
      </c>
      <c r="B25" s="199">
        <f>'11月(月間)'!B25-'[3]11月(上旬～中旬)'!B24</f>
        <v>856</v>
      </c>
      <c r="C25" s="199">
        <f>'11月(月間)'!C25-'[3]11月(上旬～中旬)'!C24</f>
        <v>906</v>
      </c>
      <c r="D25" s="177">
        <f t="shared" si="0"/>
        <v>0.94481236203090513</v>
      </c>
      <c r="E25" s="187">
        <f t="shared" si="1"/>
        <v>-50</v>
      </c>
      <c r="F25" s="152">
        <f>'11月(月間)'!F25-'[3]11月(上旬～中旬)'!F24</f>
        <v>1475</v>
      </c>
      <c r="G25" s="152">
        <f>'11月(月間)'!G25-'[3]11月(上旬～中旬)'!G24</f>
        <v>1490</v>
      </c>
      <c r="H25" s="177">
        <f t="shared" si="2"/>
        <v>0.98993288590604023</v>
      </c>
      <c r="I25" s="187">
        <f t="shared" si="3"/>
        <v>-15</v>
      </c>
      <c r="J25" s="177">
        <f t="shared" si="7"/>
        <v>0.58033898305084741</v>
      </c>
      <c r="K25" s="177">
        <f t="shared" si="8"/>
        <v>0.60805369127516784</v>
      </c>
      <c r="L25" s="182">
        <f t="shared" si="9"/>
        <v>-2.7714708224320428E-2</v>
      </c>
    </row>
    <row r="26" spans="1:12" s="33" customFormat="1" x14ac:dyDescent="0.4">
      <c r="A26" s="61" t="s">
        <v>225</v>
      </c>
      <c r="B26" s="199">
        <f>'11月(月間)'!B26-'[3]11月(上旬～中旬)'!B25</f>
        <v>0</v>
      </c>
      <c r="C26" s="199">
        <f>'11月(月間)'!C26-'[3]11月(上旬～中旬)'!C25</f>
        <v>0</v>
      </c>
      <c r="D26" s="44" t="e">
        <f t="shared" si="0"/>
        <v>#DIV/0!</v>
      </c>
      <c r="E26" s="45">
        <f t="shared" si="1"/>
        <v>0</v>
      </c>
      <c r="F26" s="152">
        <f>'11月(月間)'!F26-'[3]11月(上旬～中旬)'!F25</f>
        <v>0</v>
      </c>
      <c r="G26" s="152">
        <f>'11月(月間)'!G26-'[3]11月(上旬～中旬)'!G25</f>
        <v>0</v>
      </c>
      <c r="H26" s="44" t="e">
        <f t="shared" si="2"/>
        <v>#DIV/0!</v>
      </c>
      <c r="I26" s="45">
        <f t="shared" si="3"/>
        <v>0</v>
      </c>
      <c r="J26" s="44" t="e">
        <f t="shared" si="7"/>
        <v>#DIV/0!</v>
      </c>
      <c r="K26" s="44" t="e">
        <f t="shared" si="8"/>
        <v>#DIV/0!</v>
      </c>
      <c r="L26" s="43" t="e">
        <f t="shared" si="9"/>
        <v>#DIV/0!</v>
      </c>
    </row>
    <row r="27" spans="1:12" x14ac:dyDescent="0.4">
      <c r="A27" s="49" t="s">
        <v>139</v>
      </c>
      <c r="B27" s="199">
        <f>'11月(月間)'!B27-'[3]11月(上旬～中旬)'!B26</f>
        <v>0</v>
      </c>
      <c r="C27" s="199">
        <f>'11月(月間)'!C27-'[3]11月(上旬～中旬)'!C26</f>
        <v>0</v>
      </c>
      <c r="D27" s="177" t="e">
        <f t="shared" si="0"/>
        <v>#DIV/0!</v>
      </c>
      <c r="E27" s="187">
        <f t="shared" si="1"/>
        <v>0</v>
      </c>
      <c r="F27" s="152">
        <f>'11月(月間)'!F27-'[3]11月(上旬～中旬)'!F26</f>
        <v>0</v>
      </c>
      <c r="G27" s="152">
        <f>'11月(月間)'!G27-'[3]11月(上旬～中旬)'!G26</f>
        <v>0</v>
      </c>
      <c r="H27" s="177" t="e">
        <f t="shared" si="2"/>
        <v>#DIV/0!</v>
      </c>
      <c r="I27" s="187">
        <f t="shared" si="3"/>
        <v>0</v>
      </c>
      <c r="J27" s="177" t="e">
        <f t="shared" si="7"/>
        <v>#DIV/0!</v>
      </c>
      <c r="K27" s="177" t="e">
        <f t="shared" si="8"/>
        <v>#DIV/0!</v>
      </c>
      <c r="L27" s="182" t="e">
        <f t="shared" si="9"/>
        <v>#DIV/0!</v>
      </c>
    </row>
    <row r="28" spans="1:12" x14ac:dyDescent="0.4">
      <c r="A28" s="49" t="s">
        <v>138</v>
      </c>
      <c r="B28" s="199">
        <f>'11月(月間)'!B28-'[3]11月(上旬～中旬)'!B27</f>
        <v>768</v>
      </c>
      <c r="C28" s="199">
        <f>'11月(月間)'!C28-'[3]11月(上旬～中旬)'!C27</f>
        <v>802</v>
      </c>
      <c r="D28" s="177">
        <f t="shared" si="0"/>
        <v>0.95760598503740646</v>
      </c>
      <c r="E28" s="187">
        <f t="shared" si="1"/>
        <v>-34</v>
      </c>
      <c r="F28" s="152">
        <f>'11月(月間)'!F28-'[3]11月(上旬～中旬)'!F27</f>
        <v>1470</v>
      </c>
      <c r="G28" s="152">
        <f>'11月(月間)'!G28-'[3]11月(上旬～中旬)'!G27</f>
        <v>1495</v>
      </c>
      <c r="H28" s="177">
        <f t="shared" si="2"/>
        <v>0.98327759197324416</v>
      </c>
      <c r="I28" s="187">
        <f t="shared" si="3"/>
        <v>-25</v>
      </c>
      <c r="J28" s="177">
        <f t="shared" si="7"/>
        <v>0.52244897959183678</v>
      </c>
      <c r="K28" s="177">
        <f t="shared" si="8"/>
        <v>0.53645484949832778</v>
      </c>
      <c r="L28" s="182">
        <f t="shared" si="9"/>
        <v>-1.4005869906490998E-2</v>
      </c>
    </row>
    <row r="29" spans="1:12" x14ac:dyDescent="0.4">
      <c r="A29" s="49" t="s">
        <v>213</v>
      </c>
      <c r="B29" s="199"/>
      <c r="C29" s="199"/>
      <c r="D29" s="177" t="e">
        <f t="shared" si="0"/>
        <v>#DIV/0!</v>
      </c>
      <c r="E29" s="187">
        <f t="shared" si="1"/>
        <v>0</v>
      </c>
      <c r="F29" s="152"/>
      <c r="G29" s="152"/>
      <c r="H29" s="177" t="e">
        <f t="shared" si="2"/>
        <v>#DIV/0!</v>
      </c>
      <c r="I29" s="187">
        <f t="shared" si="3"/>
        <v>0</v>
      </c>
      <c r="J29" s="177" t="e">
        <f t="shared" si="7"/>
        <v>#DIV/0!</v>
      </c>
      <c r="K29" s="177" t="e">
        <f t="shared" si="8"/>
        <v>#DIV/0!</v>
      </c>
      <c r="L29" s="182" t="e">
        <f t="shared" si="9"/>
        <v>#DIV/0!</v>
      </c>
    </row>
    <row r="30" spans="1:12" x14ac:dyDescent="0.4">
      <c r="A30" s="49" t="s">
        <v>137</v>
      </c>
      <c r="B30" s="199">
        <f>'11月(月間)'!B30-'[3]11月(上旬～中旬)'!B29</f>
        <v>0</v>
      </c>
      <c r="C30" s="199">
        <f>'11月(月間)'!C30-'[3]11月(上旬～中旬)'!C29</f>
        <v>0</v>
      </c>
      <c r="D30" s="171" t="e">
        <f t="shared" si="0"/>
        <v>#DIV/0!</v>
      </c>
      <c r="E30" s="197">
        <f t="shared" si="1"/>
        <v>0</v>
      </c>
      <c r="F30" s="152">
        <f>'11月(月間)'!F30-'[3]11月(上旬～中旬)'!F29</f>
        <v>0</v>
      </c>
      <c r="G30" s="71">
        <f>'11月(月間)'!G30-'[3]11月(上旬～中旬)'!G29</f>
        <v>0</v>
      </c>
      <c r="H30" s="171" t="e">
        <f t="shared" si="2"/>
        <v>#DIV/0!</v>
      </c>
      <c r="I30" s="197">
        <f t="shared" si="3"/>
        <v>0</v>
      </c>
      <c r="J30" s="171" t="e">
        <f t="shared" si="7"/>
        <v>#DIV/0!</v>
      </c>
      <c r="K30" s="171" t="e">
        <f t="shared" si="8"/>
        <v>#DIV/0!</v>
      </c>
      <c r="L30" s="170" t="e">
        <f t="shared" si="9"/>
        <v>#DIV/0!</v>
      </c>
    </row>
    <row r="31" spans="1:12" x14ac:dyDescent="0.4">
      <c r="A31" s="61" t="s">
        <v>136</v>
      </c>
      <c r="B31" s="199">
        <f>'11月(月間)'!B31-'[3]11月(上旬～中旬)'!B30</f>
        <v>0</v>
      </c>
      <c r="C31" s="199">
        <f>'11月(月間)'!C31-'[3]11月(上旬～中旬)'!C30</f>
        <v>0</v>
      </c>
      <c r="D31" s="177" t="e">
        <f t="shared" si="0"/>
        <v>#DIV/0!</v>
      </c>
      <c r="E31" s="187">
        <f t="shared" si="1"/>
        <v>0</v>
      </c>
      <c r="F31" s="152">
        <f>'11月(月間)'!F31-'[3]11月(上旬～中旬)'!F30</f>
        <v>0</v>
      </c>
      <c r="G31" s="71">
        <f>'11月(月間)'!G31-'[3]11月(上旬～中旬)'!G30</f>
        <v>0</v>
      </c>
      <c r="H31" s="177" t="e">
        <f t="shared" si="2"/>
        <v>#DIV/0!</v>
      </c>
      <c r="I31" s="187">
        <f t="shared" si="3"/>
        <v>0</v>
      </c>
      <c r="J31" s="177" t="e">
        <f t="shared" si="7"/>
        <v>#DIV/0!</v>
      </c>
      <c r="K31" s="177" t="e">
        <f t="shared" si="8"/>
        <v>#DIV/0!</v>
      </c>
      <c r="L31" s="182" t="e">
        <f t="shared" si="9"/>
        <v>#DIV/0!</v>
      </c>
    </row>
    <row r="32" spans="1:12" x14ac:dyDescent="0.4">
      <c r="A32" s="49" t="s">
        <v>135</v>
      </c>
      <c r="B32" s="199">
        <f>'11月(月間)'!B32-'[3]11月(上旬～中旬)'!B31</f>
        <v>1067</v>
      </c>
      <c r="C32" s="199">
        <f>'11月(月間)'!C32-'[3]11月(上旬～中旬)'!C31</f>
        <v>1169</v>
      </c>
      <c r="D32" s="177">
        <f t="shared" si="0"/>
        <v>0.9127459366980325</v>
      </c>
      <c r="E32" s="187">
        <f t="shared" si="1"/>
        <v>-102</v>
      </c>
      <c r="F32" s="152">
        <f>'11月(月間)'!F32-'[3]11月(上旬～中旬)'!F31</f>
        <v>1470</v>
      </c>
      <c r="G32" s="71">
        <f>'11月(月間)'!G32-'[3]11月(上旬～中旬)'!G31</f>
        <v>1500</v>
      </c>
      <c r="H32" s="177">
        <f t="shared" si="2"/>
        <v>0.98</v>
      </c>
      <c r="I32" s="187">
        <f t="shared" si="3"/>
        <v>-30</v>
      </c>
      <c r="J32" s="177">
        <f t="shared" si="7"/>
        <v>0.72585034013605443</v>
      </c>
      <c r="K32" s="177">
        <f t="shared" si="8"/>
        <v>0.77933333333333332</v>
      </c>
      <c r="L32" s="182">
        <f t="shared" si="9"/>
        <v>-5.3482993197278894E-2</v>
      </c>
    </row>
    <row r="33" spans="1:12" x14ac:dyDescent="0.4">
      <c r="A33" s="61" t="s">
        <v>134</v>
      </c>
      <c r="B33" s="199">
        <f>'11月(月間)'!B33-'[3]11月(上旬～中旬)'!B32</f>
        <v>0</v>
      </c>
      <c r="C33" s="199">
        <f>'11月(月間)'!C33-'[3]11月(上旬～中旬)'!C32</f>
        <v>0</v>
      </c>
      <c r="D33" s="171" t="e">
        <f t="shared" si="0"/>
        <v>#DIV/0!</v>
      </c>
      <c r="E33" s="197">
        <f t="shared" si="1"/>
        <v>0</v>
      </c>
      <c r="F33" s="152">
        <f>'11月(月間)'!F33-'[3]11月(上旬～中旬)'!F32</f>
        <v>0</v>
      </c>
      <c r="G33" s="152">
        <f>'11月(月間)'!G33-'[3]11月(上旬～中旬)'!G32</f>
        <v>0</v>
      </c>
      <c r="H33" s="171" t="e">
        <f t="shared" si="2"/>
        <v>#DIV/0!</v>
      </c>
      <c r="I33" s="197">
        <f t="shared" si="3"/>
        <v>0</v>
      </c>
      <c r="J33" s="171" t="e">
        <f t="shared" si="7"/>
        <v>#DIV/0!</v>
      </c>
      <c r="K33" s="171" t="e">
        <f t="shared" si="8"/>
        <v>#DIV/0!</v>
      </c>
      <c r="L33" s="170" t="e">
        <f t="shared" si="9"/>
        <v>#DIV/0!</v>
      </c>
    </row>
    <row r="34" spans="1:12" x14ac:dyDescent="0.4">
      <c r="A34" s="61" t="s">
        <v>133</v>
      </c>
      <c r="B34" s="190">
        <f>'11月(月間)'!B34-'[3]11月(上旬～中旬)'!B33</f>
        <v>1034</v>
      </c>
      <c r="C34" s="199">
        <f>'11月(月間)'!C34-'[3]11月(上旬～中旬)'!C33</f>
        <v>1127</v>
      </c>
      <c r="D34" s="171">
        <f t="shared" si="0"/>
        <v>0.91748003549245782</v>
      </c>
      <c r="E34" s="197">
        <f t="shared" si="1"/>
        <v>-93</v>
      </c>
      <c r="F34" s="152">
        <f>'11月(月間)'!F34-'[3]11月(上旬～中旬)'!F33</f>
        <v>1765</v>
      </c>
      <c r="G34" s="186">
        <f>'11月(月間)'!G34-'[3]11月(上旬～中旬)'!G33</f>
        <v>1885</v>
      </c>
      <c r="H34" s="171">
        <f t="shared" si="2"/>
        <v>0.93633952254641906</v>
      </c>
      <c r="I34" s="197">
        <f t="shared" si="3"/>
        <v>-120</v>
      </c>
      <c r="J34" s="171">
        <f t="shared" si="7"/>
        <v>0.58583569405099145</v>
      </c>
      <c r="K34" s="171">
        <f t="shared" si="8"/>
        <v>0.59787798408488069</v>
      </c>
      <c r="L34" s="170">
        <f t="shared" si="9"/>
        <v>-1.2042290033889236E-2</v>
      </c>
    </row>
    <row r="35" spans="1:12" x14ac:dyDescent="0.4">
      <c r="A35" s="49" t="s">
        <v>132</v>
      </c>
      <c r="B35" s="189">
        <f>'11月(月間)'!B35-'[3]11月(上旬～中旬)'!B34</f>
        <v>0</v>
      </c>
      <c r="C35" s="199">
        <f>'11月(月間)'!C35-'[3]11月(上旬～中旬)'!C34</f>
        <v>0</v>
      </c>
      <c r="D35" s="177" t="e">
        <f t="shared" si="0"/>
        <v>#DIV/0!</v>
      </c>
      <c r="E35" s="187">
        <f t="shared" si="1"/>
        <v>0</v>
      </c>
      <c r="F35" s="152">
        <f>'11月(月間)'!F35-'[3]11月(上旬～中旬)'!F34</f>
        <v>0</v>
      </c>
      <c r="G35" s="127">
        <f>'11月(月間)'!G35-'[3]11月(上旬～中旬)'!G34</f>
        <v>0</v>
      </c>
      <c r="H35" s="177" t="e">
        <f t="shared" si="2"/>
        <v>#DIV/0!</v>
      </c>
      <c r="I35" s="187">
        <f t="shared" si="3"/>
        <v>0</v>
      </c>
      <c r="J35" s="177" t="e">
        <f t="shared" si="7"/>
        <v>#DIV/0!</v>
      </c>
      <c r="K35" s="177" t="e">
        <f t="shared" si="8"/>
        <v>#DIV/0!</v>
      </c>
      <c r="L35" s="182" t="e">
        <f t="shared" si="9"/>
        <v>#DIV/0!</v>
      </c>
    </row>
    <row r="36" spans="1:12" x14ac:dyDescent="0.4">
      <c r="A36" s="61" t="s">
        <v>88</v>
      </c>
      <c r="B36" s="190">
        <f>'11月(月間)'!B36-'[3]11月(上旬～中旬)'!B35</f>
        <v>0</v>
      </c>
      <c r="C36" s="199">
        <f>'11月(月間)'!C36-'[3]11月(上旬～中旬)'!C35</f>
        <v>0</v>
      </c>
      <c r="D36" s="171" t="e">
        <f t="shared" si="0"/>
        <v>#DIV/0!</v>
      </c>
      <c r="E36" s="197">
        <f t="shared" si="1"/>
        <v>0</v>
      </c>
      <c r="F36" s="186">
        <f>'11月(月間)'!F36-'[3]11月(上旬～中旬)'!F35</f>
        <v>0</v>
      </c>
      <c r="G36" s="186">
        <f>'11月(月間)'!G36-'[3]11月(上旬～中旬)'!G35</f>
        <v>0</v>
      </c>
      <c r="H36" s="171" t="e">
        <f t="shared" si="2"/>
        <v>#DIV/0!</v>
      </c>
      <c r="I36" s="197">
        <f t="shared" si="3"/>
        <v>0</v>
      </c>
      <c r="J36" s="171" t="e">
        <f t="shared" si="7"/>
        <v>#DIV/0!</v>
      </c>
      <c r="K36" s="171" t="e">
        <f t="shared" si="8"/>
        <v>#DIV/0!</v>
      </c>
      <c r="L36" s="170" t="e">
        <f t="shared" si="9"/>
        <v>#DIV/0!</v>
      </c>
    </row>
    <row r="37" spans="1:12" x14ac:dyDescent="0.4">
      <c r="A37" s="42" t="s">
        <v>131</v>
      </c>
      <c r="B37" s="196">
        <f>'11月(月間)'!B37-'[3]11月(上旬～中旬)'!B36</f>
        <v>3500</v>
      </c>
      <c r="C37" s="199">
        <f>'11月(月間)'!C37-'[3]11月(上旬～中旬)'!C36</f>
        <v>0</v>
      </c>
      <c r="D37" s="194" t="e">
        <f t="shared" si="0"/>
        <v>#DIV/0!</v>
      </c>
      <c r="E37" s="195">
        <f t="shared" si="1"/>
        <v>3500</v>
      </c>
      <c r="F37" s="154">
        <f>'11月(月間)'!F37-'[3]11月(上旬～中旬)'!F36</f>
        <v>5815</v>
      </c>
      <c r="G37" s="154">
        <f>'11月(月間)'!G37-'[3]11月(上旬～中旬)'!G36</f>
        <v>0</v>
      </c>
      <c r="H37" s="194" t="e">
        <f t="shared" si="2"/>
        <v>#DIV/0!</v>
      </c>
      <c r="I37" s="195">
        <f t="shared" si="3"/>
        <v>5815</v>
      </c>
      <c r="J37" s="194">
        <f t="shared" si="7"/>
        <v>0.60189165950128976</v>
      </c>
      <c r="K37" s="194" t="e">
        <f t="shared" si="8"/>
        <v>#DIV/0!</v>
      </c>
      <c r="L37" s="193" t="e">
        <f t="shared" si="9"/>
        <v>#DIV/0!</v>
      </c>
    </row>
    <row r="38" spans="1:12" x14ac:dyDescent="0.4">
      <c r="A38" s="160" t="s">
        <v>130</v>
      </c>
      <c r="B38" s="192">
        <f>SUM(B39:B40)</f>
        <v>447</v>
      </c>
      <c r="C38" s="185">
        <f>SUM(C39:C40)</f>
        <v>594</v>
      </c>
      <c r="D38" s="181">
        <f t="shared" ref="D38:D66" si="10">+B38/C38</f>
        <v>0.75252525252525249</v>
      </c>
      <c r="E38" s="191">
        <f t="shared" ref="E38:E66" si="11">+B38-C38</f>
        <v>-147</v>
      </c>
      <c r="F38" s="185">
        <f>SUM(F39:F40)</f>
        <v>890</v>
      </c>
      <c r="G38" s="185">
        <f>SUM(G39:G40)</f>
        <v>890</v>
      </c>
      <c r="H38" s="181">
        <f t="shared" ref="H38:H66" si="12">+F38/G38</f>
        <v>1</v>
      </c>
      <c r="I38" s="191">
        <f t="shared" ref="I38:I66" si="13">+F38-G38</f>
        <v>0</v>
      </c>
      <c r="J38" s="181">
        <f t="shared" si="7"/>
        <v>0.50224719101123594</v>
      </c>
      <c r="K38" s="181">
        <f t="shared" si="8"/>
        <v>0.66741573033707868</v>
      </c>
      <c r="L38" s="180">
        <f t="shared" si="9"/>
        <v>-0.16516853932584274</v>
      </c>
    </row>
    <row r="39" spans="1:12" x14ac:dyDescent="0.4">
      <c r="A39" s="48" t="s">
        <v>129</v>
      </c>
      <c r="B39" s="199">
        <f>'11月(月間)'!B39-'[3]11月(上旬～中旬)'!B38</f>
        <v>238</v>
      </c>
      <c r="C39" s="199">
        <f>'11月(月間)'!C39-'[3]11月(上旬～中旬)'!C38</f>
        <v>346</v>
      </c>
      <c r="D39" s="175">
        <f t="shared" si="10"/>
        <v>0.68786127167630062</v>
      </c>
      <c r="E39" s="188">
        <f t="shared" si="11"/>
        <v>-108</v>
      </c>
      <c r="F39" s="152">
        <f>'11月(月間)'!F39-'[3]11月(上旬～中旬)'!F38</f>
        <v>500</v>
      </c>
      <c r="G39" s="152">
        <f>'11月(月間)'!G39-'[3]11月(上旬～中旬)'!G38</f>
        <v>500</v>
      </c>
      <c r="H39" s="175">
        <f t="shared" si="12"/>
        <v>1</v>
      </c>
      <c r="I39" s="188">
        <f t="shared" si="13"/>
        <v>0</v>
      </c>
      <c r="J39" s="175">
        <f t="shared" si="7"/>
        <v>0.47599999999999998</v>
      </c>
      <c r="K39" s="175">
        <f t="shared" si="8"/>
        <v>0.69199999999999995</v>
      </c>
      <c r="L39" s="174">
        <f t="shared" si="9"/>
        <v>-0.21599999999999997</v>
      </c>
    </row>
    <row r="40" spans="1:12" x14ac:dyDescent="0.4">
      <c r="A40" s="49" t="s">
        <v>128</v>
      </c>
      <c r="B40" s="199">
        <f>'11月(月間)'!B40-'[3]11月(上旬～中旬)'!B39</f>
        <v>209</v>
      </c>
      <c r="C40" s="199">
        <f>'11月(月間)'!C40-'[3]11月(上旬～中旬)'!C39</f>
        <v>248</v>
      </c>
      <c r="D40" s="177">
        <f t="shared" si="10"/>
        <v>0.842741935483871</v>
      </c>
      <c r="E40" s="187">
        <f t="shared" si="11"/>
        <v>-39</v>
      </c>
      <c r="F40" s="152">
        <f>'11月(月間)'!F40-'[3]11月(上旬～中旬)'!F39</f>
        <v>390</v>
      </c>
      <c r="G40" s="152">
        <f>'11月(月間)'!G40-'[3]11月(上旬～中旬)'!G39</f>
        <v>390</v>
      </c>
      <c r="H40" s="177">
        <f t="shared" si="12"/>
        <v>1</v>
      </c>
      <c r="I40" s="187">
        <f t="shared" si="13"/>
        <v>0</v>
      </c>
      <c r="J40" s="177">
        <f t="shared" si="7"/>
        <v>0.53589743589743588</v>
      </c>
      <c r="K40" s="177">
        <f t="shared" si="8"/>
        <v>0.63589743589743586</v>
      </c>
      <c r="L40" s="182">
        <f t="shared" si="9"/>
        <v>-9.9999999999999978E-2</v>
      </c>
    </row>
    <row r="41" spans="1:12" s="80" customFormat="1" x14ac:dyDescent="0.4">
      <c r="A41" s="136" t="s">
        <v>87</v>
      </c>
      <c r="B41" s="135">
        <f>B42+B62</f>
        <v>68111</v>
      </c>
      <c r="C41" s="135">
        <f>C42+C62</f>
        <v>76167</v>
      </c>
      <c r="D41" s="168">
        <f t="shared" si="10"/>
        <v>0.89423241036144263</v>
      </c>
      <c r="E41" s="169">
        <f t="shared" si="11"/>
        <v>-8056</v>
      </c>
      <c r="F41" s="135">
        <f>F42+F62</f>
        <v>111328</v>
      </c>
      <c r="G41" s="135">
        <f>G42+G62</f>
        <v>110438</v>
      </c>
      <c r="H41" s="168">
        <f t="shared" si="12"/>
        <v>1.0080588203335807</v>
      </c>
      <c r="I41" s="169">
        <f t="shared" si="13"/>
        <v>890</v>
      </c>
      <c r="J41" s="168">
        <f t="shared" si="7"/>
        <v>0.6118047571141132</v>
      </c>
      <c r="K41" s="168">
        <f t="shared" si="8"/>
        <v>0.68968108803129358</v>
      </c>
      <c r="L41" s="184">
        <f t="shared" si="9"/>
        <v>-7.7876330917180381E-2</v>
      </c>
    </row>
    <row r="42" spans="1:12" s="80" customFormat="1" x14ac:dyDescent="0.4">
      <c r="A42" s="160" t="s">
        <v>127</v>
      </c>
      <c r="B42" s="577">
        <f>SUM(B43:B61)</f>
        <v>67314</v>
      </c>
      <c r="C42" s="156">
        <f>SUM(C43:C61)</f>
        <v>75181</v>
      </c>
      <c r="D42" s="168">
        <f t="shared" si="10"/>
        <v>0.8953591997978213</v>
      </c>
      <c r="E42" s="340">
        <f t="shared" si="11"/>
        <v>-7867</v>
      </c>
      <c r="F42" s="577">
        <f>SUM(F43:F61)</f>
        <v>109837</v>
      </c>
      <c r="G42" s="156">
        <f>SUM(G43:G61)</f>
        <v>108936</v>
      </c>
      <c r="H42" s="168">
        <f t="shared" si="12"/>
        <v>1.008270911360799</v>
      </c>
      <c r="I42" s="340">
        <f t="shared" si="13"/>
        <v>901</v>
      </c>
      <c r="J42" s="168">
        <f t="shared" si="7"/>
        <v>0.61285359214108182</v>
      </c>
      <c r="K42" s="168">
        <f t="shared" si="8"/>
        <v>0.69013916427994415</v>
      </c>
      <c r="L42" s="184">
        <f t="shared" si="9"/>
        <v>-7.7285572138862335E-2</v>
      </c>
    </row>
    <row r="43" spans="1:12" x14ac:dyDescent="0.4">
      <c r="A43" s="49" t="s">
        <v>86</v>
      </c>
      <c r="B43" s="150">
        <f>'11月(月間)'!B43-'[3]11月(上旬～中旬)'!B42</f>
        <v>27432</v>
      </c>
      <c r="C43" s="150">
        <f>'11月(月間)'!C43-'[3]11月(上旬～中旬)'!C42</f>
        <v>30858</v>
      </c>
      <c r="D43" s="201">
        <f t="shared" si="10"/>
        <v>0.88897530624149335</v>
      </c>
      <c r="E43" s="197">
        <f t="shared" si="11"/>
        <v>-3426</v>
      </c>
      <c r="F43" s="150">
        <f>'11月(月間)'!F43-'[3]11月(上旬～中旬)'!F42</f>
        <v>42988</v>
      </c>
      <c r="G43" s="200">
        <f>'11月(月間)'!G43-'[3]11月(上旬～中旬)'!G42</f>
        <v>44531</v>
      </c>
      <c r="H43" s="171">
        <f t="shared" si="12"/>
        <v>0.9653499809121735</v>
      </c>
      <c r="I43" s="187">
        <f t="shared" si="13"/>
        <v>-1543</v>
      </c>
      <c r="J43" s="177">
        <f t="shared" si="7"/>
        <v>0.63813157160137712</v>
      </c>
      <c r="K43" s="177">
        <f t="shared" si="8"/>
        <v>0.69295546922368689</v>
      </c>
      <c r="L43" s="182">
        <f t="shared" si="9"/>
        <v>-5.482389762230977E-2</v>
      </c>
    </row>
    <row r="44" spans="1:12" x14ac:dyDescent="0.4">
      <c r="A44" s="49" t="s">
        <v>126</v>
      </c>
      <c r="B44" s="127">
        <f>'11月(月間)'!B44-'[3]11月(上旬～中旬)'!B43</f>
        <v>1209</v>
      </c>
      <c r="C44" s="127">
        <f>'11月(月間)'!C44-'[3]11月(上旬～中旬)'!C43</f>
        <v>1189</v>
      </c>
      <c r="D44" s="175">
        <f t="shared" si="10"/>
        <v>1.016820857863751</v>
      </c>
      <c r="E44" s="197">
        <f t="shared" si="11"/>
        <v>20</v>
      </c>
      <c r="F44" s="127">
        <f>'11月(月間)'!F44-'[3]11月(上旬～中旬)'!F43</f>
        <v>2699</v>
      </c>
      <c r="G44" s="189">
        <f>'11月(月間)'!G44-'[3]11月(上旬～中旬)'!G43</f>
        <v>2700</v>
      </c>
      <c r="H44" s="171">
        <f t="shared" si="12"/>
        <v>0.99962962962962965</v>
      </c>
      <c r="I44" s="187">
        <f t="shared" si="13"/>
        <v>-1</v>
      </c>
      <c r="J44" s="177">
        <f t="shared" si="7"/>
        <v>0.44794368284549835</v>
      </c>
      <c r="K44" s="177">
        <f t="shared" si="8"/>
        <v>0.44037037037037036</v>
      </c>
      <c r="L44" s="182">
        <f t="shared" si="9"/>
        <v>7.5733124751279912E-3</v>
      </c>
    </row>
    <row r="45" spans="1:12" x14ac:dyDescent="0.4">
      <c r="A45" s="49" t="s">
        <v>125</v>
      </c>
      <c r="B45" s="127">
        <f>'11月(月間)'!B45-'[3]11月(上旬～中旬)'!B44</f>
        <v>3938</v>
      </c>
      <c r="C45" s="127">
        <f>'11月(月間)'!C45-'[3]11月(上旬～中旬)'!C44</f>
        <v>4075</v>
      </c>
      <c r="D45" s="175">
        <f t="shared" si="10"/>
        <v>0.96638036809815953</v>
      </c>
      <c r="E45" s="197">
        <f t="shared" si="11"/>
        <v>-137</v>
      </c>
      <c r="F45" s="127">
        <f>'11月(月間)'!F45-'[3]11月(上旬～中旬)'!F44</f>
        <v>5140</v>
      </c>
      <c r="G45" s="189">
        <f>'11月(月間)'!G45-'[3]11月(上旬～中旬)'!G44</f>
        <v>5140</v>
      </c>
      <c r="H45" s="171">
        <f t="shared" si="12"/>
        <v>1</v>
      </c>
      <c r="I45" s="187">
        <f t="shared" si="13"/>
        <v>0</v>
      </c>
      <c r="J45" s="177">
        <f t="shared" si="7"/>
        <v>0.76614785992217904</v>
      </c>
      <c r="K45" s="177">
        <f t="shared" si="8"/>
        <v>0.79280155642023342</v>
      </c>
      <c r="L45" s="182">
        <f t="shared" si="9"/>
        <v>-2.665369649805438E-2</v>
      </c>
    </row>
    <row r="46" spans="1:12" x14ac:dyDescent="0.4">
      <c r="A46" s="61" t="s">
        <v>124</v>
      </c>
      <c r="B46" s="127">
        <f>'11月(月間)'!B46-'[3]11月(上旬～中旬)'!B45</f>
        <v>4156</v>
      </c>
      <c r="C46" s="127">
        <f>'11月(月間)'!C46-'[3]11月(上旬～中旬)'!C45</f>
        <v>6055</v>
      </c>
      <c r="D46" s="175">
        <f t="shared" si="10"/>
        <v>0.68637489677952102</v>
      </c>
      <c r="E46" s="197">
        <f t="shared" si="11"/>
        <v>-1899</v>
      </c>
      <c r="F46" s="127">
        <f>'11月(月間)'!F46-'[3]11月(上旬～中旬)'!F45</f>
        <v>6919</v>
      </c>
      <c r="G46" s="190">
        <f>'11月(月間)'!G46-'[3]11月(上旬～中旬)'!G45</f>
        <v>9466</v>
      </c>
      <c r="H46" s="171">
        <f t="shared" si="12"/>
        <v>0.73093175575744773</v>
      </c>
      <c r="I46" s="187">
        <f t="shared" si="13"/>
        <v>-2547</v>
      </c>
      <c r="J46" s="177">
        <f t="shared" si="7"/>
        <v>0.60066483595895359</v>
      </c>
      <c r="K46" s="177">
        <f t="shared" si="8"/>
        <v>0.63965772237481511</v>
      </c>
      <c r="L46" s="182">
        <f t="shared" si="9"/>
        <v>-3.8992886415861516E-2</v>
      </c>
    </row>
    <row r="47" spans="1:12" x14ac:dyDescent="0.4">
      <c r="A47" s="61" t="s">
        <v>123</v>
      </c>
      <c r="B47" s="186">
        <f>'11月(月間)'!B47-'[3]11月(上旬～中旬)'!B46</f>
        <v>3763</v>
      </c>
      <c r="C47" s="186">
        <f>'11月(月間)'!C47-'[3]11月(上旬～中旬)'!C46</f>
        <v>3489</v>
      </c>
      <c r="D47" s="175">
        <f t="shared" si="10"/>
        <v>1.0785325308111207</v>
      </c>
      <c r="E47" s="197">
        <f t="shared" si="11"/>
        <v>274</v>
      </c>
      <c r="F47" s="186">
        <f>'11月(月間)'!F47-'[3]11月(上旬～中旬)'!F46</f>
        <v>7195</v>
      </c>
      <c r="G47" s="198">
        <f>'11月(月間)'!G47-'[3]11月(上旬～中旬)'!G46</f>
        <v>6020</v>
      </c>
      <c r="H47" s="171">
        <f t="shared" si="12"/>
        <v>1.1951827242524917</v>
      </c>
      <c r="I47" s="187">
        <f t="shared" si="13"/>
        <v>1175</v>
      </c>
      <c r="J47" s="177">
        <f t="shared" si="7"/>
        <v>0.523002084781098</v>
      </c>
      <c r="K47" s="177">
        <f t="shared" si="8"/>
        <v>0.57956810631229239</v>
      </c>
      <c r="L47" s="182">
        <f t="shared" si="9"/>
        <v>-5.6566021531194388E-2</v>
      </c>
    </row>
    <row r="48" spans="1:12" x14ac:dyDescent="0.4">
      <c r="A48" s="49" t="s">
        <v>84</v>
      </c>
      <c r="B48" s="127">
        <f>'11月(月間)'!B48-'[3]11月(上旬～中旬)'!B47</f>
        <v>10339</v>
      </c>
      <c r="C48" s="127">
        <f>'11月(月間)'!C48-'[3]11月(上旬～中旬)'!C47</f>
        <v>12747</v>
      </c>
      <c r="D48" s="175">
        <f t="shared" si="10"/>
        <v>0.81109280615046675</v>
      </c>
      <c r="E48" s="197">
        <f t="shared" si="11"/>
        <v>-2408</v>
      </c>
      <c r="F48" s="127">
        <f>'11月(月間)'!F48-'[3]11月(上旬～中旬)'!F47</f>
        <v>16587</v>
      </c>
      <c r="G48" s="189">
        <f>'11月(月間)'!G48-'[3]11月(上旬～中旬)'!G47</f>
        <v>15913</v>
      </c>
      <c r="H48" s="171">
        <f t="shared" si="12"/>
        <v>1.0423553069817131</v>
      </c>
      <c r="I48" s="187">
        <f t="shared" si="13"/>
        <v>674</v>
      </c>
      <c r="J48" s="177">
        <f t="shared" si="7"/>
        <v>0.62331946705251096</v>
      </c>
      <c r="K48" s="177">
        <f t="shared" si="8"/>
        <v>0.80104317224910448</v>
      </c>
      <c r="L48" s="182">
        <f t="shared" si="9"/>
        <v>-0.17772370519659353</v>
      </c>
    </row>
    <row r="49" spans="1:12" x14ac:dyDescent="0.4">
      <c r="A49" s="49" t="s">
        <v>85</v>
      </c>
      <c r="B49" s="186">
        <f>'11月(月間)'!B49-'[3]11月(上旬～中旬)'!B48</f>
        <v>4694</v>
      </c>
      <c r="C49" s="186">
        <f>'11月(月間)'!C49-'[3]11月(上旬～中旬)'!C48</f>
        <v>5428</v>
      </c>
      <c r="D49" s="179">
        <f t="shared" si="10"/>
        <v>0.86477523949889457</v>
      </c>
      <c r="E49" s="197">
        <f t="shared" si="11"/>
        <v>-734</v>
      </c>
      <c r="F49" s="186">
        <f>'11月(月間)'!F49-'[3]11月(上旬～中旬)'!F48</f>
        <v>7797</v>
      </c>
      <c r="G49" s="189">
        <f>'11月(月間)'!G49-'[3]11月(上旬～中旬)'!G48</f>
        <v>8247</v>
      </c>
      <c r="H49" s="171">
        <f t="shared" si="12"/>
        <v>0.94543470352855585</v>
      </c>
      <c r="I49" s="187">
        <f t="shared" si="13"/>
        <v>-450</v>
      </c>
      <c r="J49" s="177">
        <f t="shared" ref="J49:J66" si="14">+B49/F49</f>
        <v>0.6020264204181095</v>
      </c>
      <c r="K49" s="177">
        <f t="shared" si="8"/>
        <v>0.65817873165999763</v>
      </c>
      <c r="L49" s="182">
        <f t="shared" si="9"/>
        <v>-5.6152311241888131E-2</v>
      </c>
    </row>
    <row r="50" spans="1:12" x14ac:dyDescent="0.4">
      <c r="A50" s="49" t="s">
        <v>83</v>
      </c>
      <c r="B50" s="127">
        <f>'11月(月間)'!B50-'[3]11月(上旬～中旬)'!B49</f>
        <v>2293</v>
      </c>
      <c r="C50" s="127">
        <f>'11月(月間)'!C50-'[3]11月(上旬～中旬)'!C49</f>
        <v>2132</v>
      </c>
      <c r="D50" s="177">
        <f t="shared" si="10"/>
        <v>1.0755159474671669</v>
      </c>
      <c r="E50" s="197">
        <f t="shared" si="11"/>
        <v>161</v>
      </c>
      <c r="F50" s="127">
        <f>'11月(月間)'!F50-'[3]11月(上旬～中旬)'!F49</f>
        <v>2700</v>
      </c>
      <c r="G50" s="199">
        <f>'11月(月間)'!G50-'[3]11月(上旬～中旬)'!G49</f>
        <v>2700</v>
      </c>
      <c r="H50" s="171">
        <f t="shared" si="12"/>
        <v>1</v>
      </c>
      <c r="I50" s="187">
        <f t="shared" si="13"/>
        <v>0</v>
      </c>
      <c r="J50" s="177">
        <f t="shared" si="14"/>
        <v>0.84925925925925927</v>
      </c>
      <c r="K50" s="177">
        <f t="shared" ref="K50:K66" si="15">+C50/G50</f>
        <v>0.78962962962962968</v>
      </c>
      <c r="L50" s="182">
        <f t="shared" ref="L50:L66" si="16">+J50-K50</f>
        <v>5.9629629629629588E-2</v>
      </c>
    </row>
    <row r="51" spans="1:12" x14ac:dyDescent="0.4">
      <c r="A51" s="49" t="s">
        <v>122</v>
      </c>
      <c r="B51" s="186">
        <f>'11月(月間)'!B51-'[3]11月(上旬～中旬)'!B50</f>
        <v>882</v>
      </c>
      <c r="C51" s="186">
        <f>'11月(月間)'!C51-'[3]11月(上旬～中旬)'!C50</f>
        <v>755</v>
      </c>
      <c r="D51" s="175">
        <f t="shared" si="10"/>
        <v>1.1682119205298014</v>
      </c>
      <c r="E51" s="197">
        <f t="shared" si="11"/>
        <v>127</v>
      </c>
      <c r="F51" s="186">
        <f>'11月(月間)'!F51-'[3]11月(上旬～中旬)'!F50</f>
        <v>1760</v>
      </c>
      <c r="G51" s="189">
        <f>'11月(月間)'!G51-'[3]11月(上旬～中旬)'!G50</f>
        <v>1200</v>
      </c>
      <c r="H51" s="171">
        <f t="shared" si="12"/>
        <v>1.4666666666666666</v>
      </c>
      <c r="I51" s="187">
        <f t="shared" si="13"/>
        <v>560</v>
      </c>
      <c r="J51" s="177">
        <f t="shared" si="14"/>
        <v>0.5011363636363636</v>
      </c>
      <c r="K51" s="177">
        <f t="shared" si="15"/>
        <v>0.62916666666666665</v>
      </c>
      <c r="L51" s="182">
        <f t="shared" si="16"/>
        <v>-0.12803030303030305</v>
      </c>
    </row>
    <row r="52" spans="1:12" x14ac:dyDescent="0.4">
      <c r="A52" s="49" t="s">
        <v>121</v>
      </c>
      <c r="B52" s="127">
        <f>'11月(月間)'!B52-'[3]11月(上旬～中旬)'!B51</f>
        <v>807</v>
      </c>
      <c r="C52" s="127">
        <f>'11月(月間)'!C52-'[3]11月(上旬～中旬)'!C51</f>
        <v>967</v>
      </c>
      <c r="D52" s="177">
        <f t="shared" si="10"/>
        <v>0.83453981385729059</v>
      </c>
      <c r="E52" s="197">
        <f t="shared" si="11"/>
        <v>-160</v>
      </c>
      <c r="F52" s="127">
        <f>'11月(月間)'!F52-'[3]11月(上旬～中旬)'!F51</f>
        <v>1200</v>
      </c>
      <c r="G52" s="198">
        <f>'11月(月間)'!G52-'[3]11月(上旬～中旬)'!G51</f>
        <v>1200</v>
      </c>
      <c r="H52" s="171">
        <f t="shared" si="12"/>
        <v>1</v>
      </c>
      <c r="I52" s="187">
        <f t="shared" si="13"/>
        <v>0</v>
      </c>
      <c r="J52" s="177">
        <f t="shared" si="14"/>
        <v>0.67249999999999999</v>
      </c>
      <c r="K52" s="177">
        <f t="shared" si="15"/>
        <v>0.80583333333333329</v>
      </c>
      <c r="L52" s="182">
        <f t="shared" si="16"/>
        <v>-0.1333333333333333</v>
      </c>
    </row>
    <row r="53" spans="1:12" x14ac:dyDescent="0.4">
      <c r="A53" s="49" t="s">
        <v>82</v>
      </c>
      <c r="B53" s="127">
        <f>'11月(月間)'!B53-'[3]11月(上旬～中旬)'!B52</f>
        <v>1858</v>
      </c>
      <c r="C53" s="127">
        <f>'11月(月間)'!C53-'[3]11月(上旬～中旬)'!C52</f>
        <v>1428</v>
      </c>
      <c r="D53" s="175">
        <f t="shared" si="10"/>
        <v>1.3011204481792717</v>
      </c>
      <c r="E53" s="197">
        <f t="shared" si="11"/>
        <v>430</v>
      </c>
      <c r="F53" s="127">
        <f>'11月(月間)'!F53-'[3]11月(上旬～中旬)'!F52</f>
        <v>3632</v>
      </c>
      <c r="G53" s="189">
        <f>'11月(月間)'!G53-'[3]11月(上旬～中旬)'!G52</f>
        <v>1868</v>
      </c>
      <c r="H53" s="171">
        <f t="shared" si="12"/>
        <v>1.9443254817987152</v>
      </c>
      <c r="I53" s="187">
        <f t="shared" si="13"/>
        <v>1764</v>
      </c>
      <c r="J53" s="177">
        <f t="shared" si="14"/>
        <v>0.51156387665198233</v>
      </c>
      <c r="K53" s="177">
        <f t="shared" si="15"/>
        <v>0.76445396145610278</v>
      </c>
      <c r="L53" s="182">
        <f t="shared" si="16"/>
        <v>-0.25289008480412045</v>
      </c>
    </row>
    <row r="54" spans="1:12" x14ac:dyDescent="0.4">
      <c r="A54" s="61" t="s">
        <v>80</v>
      </c>
      <c r="B54" s="186">
        <f>'11月(月間)'!B54-'[3]11月(上旬～中旬)'!B53</f>
        <v>822</v>
      </c>
      <c r="C54" s="186">
        <f>'11月(月間)'!C54-'[3]11月(上旬～中旬)'!C53</f>
        <v>855</v>
      </c>
      <c r="D54" s="175">
        <f t="shared" si="10"/>
        <v>0.96140350877192982</v>
      </c>
      <c r="E54" s="197">
        <f t="shared" si="11"/>
        <v>-33</v>
      </c>
      <c r="F54" s="186">
        <f>'11月(月間)'!F54-'[3]11月(上旬～中旬)'!F53</f>
        <v>1200</v>
      </c>
      <c r="G54" s="189">
        <f>'11月(月間)'!G54-'[3]11月(上旬～中旬)'!G53</f>
        <v>1204</v>
      </c>
      <c r="H54" s="171">
        <f t="shared" si="12"/>
        <v>0.99667774086378735</v>
      </c>
      <c r="I54" s="187">
        <f t="shared" si="13"/>
        <v>-4</v>
      </c>
      <c r="J54" s="177">
        <f t="shared" si="14"/>
        <v>0.68500000000000005</v>
      </c>
      <c r="K54" s="171">
        <f t="shared" si="15"/>
        <v>0.71013289036544847</v>
      </c>
      <c r="L54" s="170">
        <f t="shared" si="16"/>
        <v>-2.5132890365448413E-2</v>
      </c>
    </row>
    <row r="55" spans="1:12" x14ac:dyDescent="0.4">
      <c r="A55" s="49" t="s">
        <v>81</v>
      </c>
      <c r="B55" s="127">
        <f>'11月(月間)'!B55-'[3]11月(上旬～中旬)'!B54</f>
        <v>1318</v>
      </c>
      <c r="C55" s="127">
        <f>'11月(月間)'!C55-'[3]11月(上旬～中旬)'!C54</f>
        <v>1589</v>
      </c>
      <c r="D55" s="175">
        <f t="shared" si="10"/>
        <v>0.82945248584015108</v>
      </c>
      <c r="E55" s="187">
        <f t="shared" si="11"/>
        <v>-271</v>
      </c>
      <c r="F55" s="127">
        <f>'11月(月間)'!F55-'[3]11月(上旬～中旬)'!F54</f>
        <v>2700</v>
      </c>
      <c r="G55" s="190">
        <f>'11月(月間)'!G55-'[3]11月(上旬～中旬)'!G54</f>
        <v>2699</v>
      </c>
      <c r="H55" s="177">
        <f t="shared" si="12"/>
        <v>1.0003705075954057</v>
      </c>
      <c r="I55" s="187">
        <f t="shared" si="13"/>
        <v>1</v>
      </c>
      <c r="J55" s="177">
        <f t="shared" si="14"/>
        <v>0.48814814814814816</v>
      </c>
      <c r="K55" s="177">
        <f t="shared" si="15"/>
        <v>0.58873656909966654</v>
      </c>
      <c r="L55" s="182">
        <f t="shared" si="16"/>
        <v>-0.10058842095151838</v>
      </c>
    </row>
    <row r="56" spans="1:12" x14ac:dyDescent="0.4">
      <c r="A56" s="49" t="s">
        <v>236</v>
      </c>
      <c r="B56" s="127">
        <f>'11月(月間)'!B56-'[3]11月(上旬～中旬)'!B55</f>
        <v>874</v>
      </c>
      <c r="C56" s="127">
        <f>'11月(月間)'!C56-'[3]11月(上旬～中旬)'!C55</f>
        <v>0</v>
      </c>
      <c r="D56" s="175" t="e">
        <f t="shared" si="10"/>
        <v>#DIV/0!</v>
      </c>
      <c r="E56" s="187">
        <f t="shared" si="11"/>
        <v>874</v>
      </c>
      <c r="F56" s="127">
        <f>'11月(月間)'!F56-'[3]11月(上旬～中旬)'!F55</f>
        <v>1260</v>
      </c>
      <c r="G56" s="190">
        <f>'11月(月間)'!G56-'[3]11月(上旬～中旬)'!G55</f>
        <v>0</v>
      </c>
      <c r="H56" s="177" t="e">
        <f t="shared" si="12"/>
        <v>#DIV/0!</v>
      </c>
      <c r="I56" s="187">
        <f t="shared" si="13"/>
        <v>1260</v>
      </c>
      <c r="J56" s="177">
        <f t="shared" si="14"/>
        <v>0.69365079365079363</v>
      </c>
      <c r="K56" s="177" t="e">
        <f t="shared" si="15"/>
        <v>#DIV/0!</v>
      </c>
      <c r="L56" s="182" t="e">
        <f t="shared" si="16"/>
        <v>#DIV/0!</v>
      </c>
    </row>
    <row r="57" spans="1:12" x14ac:dyDescent="0.4">
      <c r="A57" s="49" t="s">
        <v>77</v>
      </c>
      <c r="B57" s="127">
        <f>'11月(月間)'!B57-'[3]11月(上旬～中旬)'!B56</f>
        <v>1666</v>
      </c>
      <c r="C57" s="127">
        <f>'11月(月間)'!C57-'[3]11月(上旬～中旬)'!C56</f>
        <v>2280</v>
      </c>
      <c r="D57" s="175">
        <f t="shared" si="10"/>
        <v>0.73070175438596496</v>
      </c>
      <c r="E57" s="187">
        <f t="shared" si="11"/>
        <v>-614</v>
      </c>
      <c r="F57" s="127">
        <f>'11月(月間)'!F57-'[3]11月(上旬～中旬)'!F56</f>
        <v>3660</v>
      </c>
      <c r="G57" s="189">
        <f>'11月(月間)'!G57-'[3]11月(上旬～中旬)'!G56</f>
        <v>3647</v>
      </c>
      <c r="H57" s="177">
        <f t="shared" si="12"/>
        <v>1.0035645736221552</v>
      </c>
      <c r="I57" s="187">
        <f t="shared" si="13"/>
        <v>13</v>
      </c>
      <c r="J57" s="177">
        <f t="shared" si="14"/>
        <v>0.45519125683060108</v>
      </c>
      <c r="K57" s="177">
        <f t="shared" si="15"/>
        <v>0.6251713737318344</v>
      </c>
      <c r="L57" s="182">
        <f t="shared" si="16"/>
        <v>-0.16998011690123332</v>
      </c>
    </row>
    <row r="58" spans="1:12" x14ac:dyDescent="0.4">
      <c r="A58" s="49" t="s">
        <v>79</v>
      </c>
      <c r="B58" s="186">
        <f>'11月(月間)'!B58-'[3]11月(上旬～中旬)'!B57</f>
        <v>543</v>
      </c>
      <c r="C58" s="186">
        <f>'11月(月間)'!C58-'[3]11月(上旬～中旬)'!C57</f>
        <v>529</v>
      </c>
      <c r="D58" s="175">
        <f t="shared" si="10"/>
        <v>1.0264650283553876</v>
      </c>
      <c r="E58" s="187">
        <f t="shared" si="11"/>
        <v>14</v>
      </c>
      <c r="F58" s="186">
        <f>'11月(月間)'!F58-'[3]11月(上旬～中旬)'!F57</f>
        <v>1200</v>
      </c>
      <c r="G58" s="189">
        <f>'11月(月間)'!G58-'[3]11月(上旬～中旬)'!G57</f>
        <v>1200</v>
      </c>
      <c r="H58" s="177">
        <f t="shared" si="12"/>
        <v>1</v>
      </c>
      <c r="I58" s="187">
        <f t="shared" si="13"/>
        <v>0</v>
      </c>
      <c r="J58" s="177">
        <f t="shared" si="14"/>
        <v>0.45250000000000001</v>
      </c>
      <c r="K58" s="177">
        <f t="shared" si="15"/>
        <v>0.44083333333333335</v>
      </c>
      <c r="L58" s="182">
        <f t="shared" si="16"/>
        <v>1.1666666666666659E-2</v>
      </c>
    </row>
    <row r="59" spans="1:12" x14ac:dyDescent="0.4">
      <c r="A59" s="49" t="s">
        <v>78</v>
      </c>
      <c r="B59" s="127">
        <f>'11月(月間)'!B59-'[3]11月(上旬～中旬)'!B58</f>
        <v>720</v>
      </c>
      <c r="C59" s="127">
        <f>'11月(月間)'!C59-'[3]11月(上旬～中旬)'!C58</f>
        <v>805</v>
      </c>
      <c r="D59" s="175">
        <f t="shared" si="10"/>
        <v>0.89440993788819878</v>
      </c>
      <c r="E59" s="187">
        <f t="shared" si="11"/>
        <v>-85</v>
      </c>
      <c r="F59" s="127">
        <f>'11月(月間)'!F59-'[3]11月(上旬～中旬)'!F58</f>
        <v>1200</v>
      </c>
      <c r="G59" s="190">
        <f>'11月(月間)'!G59-'[3]11月(上旬～中旬)'!G58</f>
        <v>1201</v>
      </c>
      <c r="H59" s="177">
        <f t="shared" si="12"/>
        <v>0.99916736053288924</v>
      </c>
      <c r="I59" s="187">
        <f t="shared" si="13"/>
        <v>-1</v>
      </c>
      <c r="J59" s="177">
        <f t="shared" si="14"/>
        <v>0.6</v>
      </c>
      <c r="K59" s="177">
        <f t="shared" si="15"/>
        <v>0.67027477102414657</v>
      </c>
      <c r="L59" s="182">
        <f t="shared" si="16"/>
        <v>-7.0274771024146587E-2</v>
      </c>
    </row>
    <row r="60" spans="1:12" x14ac:dyDescent="0.4">
      <c r="A60" s="55" t="s">
        <v>120</v>
      </c>
      <c r="B60" s="149">
        <f>'11月(月間)'!B60-'[3]11月(上旬～中旬)'!B59</f>
        <v>0</v>
      </c>
      <c r="C60" s="149">
        <f>'11月(月間)'!C60-'[3]11月(上旬～中旬)'!C59</f>
        <v>0</v>
      </c>
      <c r="D60" s="179" t="e">
        <f t="shared" si="10"/>
        <v>#DIV/0!</v>
      </c>
      <c r="E60" s="197">
        <f t="shared" si="11"/>
        <v>0</v>
      </c>
      <c r="F60" s="149">
        <f>'11月(月間)'!F60-'[3]11月(上旬～中旬)'!F59</f>
        <v>0</v>
      </c>
      <c r="G60" s="198">
        <f>'11月(月間)'!G60-'[3]11月(上旬～中旬)'!G59</f>
        <v>0</v>
      </c>
      <c r="H60" s="171" t="e">
        <f t="shared" si="12"/>
        <v>#DIV/0!</v>
      </c>
      <c r="I60" s="197">
        <f t="shared" si="13"/>
        <v>0</v>
      </c>
      <c r="J60" s="171" t="e">
        <f t="shared" si="14"/>
        <v>#DIV/0!</v>
      </c>
      <c r="K60" s="171" t="e">
        <f t="shared" si="15"/>
        <v>#DIV/0!</v>
      </c>
      <c r="L60" s="170" t="e">
        <f t="shared" si="16"/>
        <v>#DIV/0!</v>
      </c>
    </row>
    <row r="61" spans="1:12" x14ac:dyDescent="0.4">
      <c r="A61" s="42" t="s">
        <v>119</v>
      </c>
      <c r="B61" s="154">
        <f>'11月(月間)'!B61-'[3]11月(上旬～中旬)'!B60</f>
        <v>0</v>
      </c>
      <c r="C61" s="154">
        <f>'11月(月間)'!C61-'[3]11月(上旬～中旬)'!C60</f>
        <v>0</v>
      </c>
      <c r="D61" s="194" t="e">
        <f t="shared" si="10"/>
        <v>#DIV/0!</v>
      </c>
      <c r="E61" s="195">
        <f t="shared" si="11"/>
        <v>0</v>
      </c>
      <c r="F61" s="154">
        <f>'11月(月間)'!F61-'[3]11月(上旬～中旬)'!F60</f>
        <v>0</v>
      </c>
      <c r="G61" s="196">
        <f>'11月(月間)'!G61-'[3]11月(上旬～中旬)'!G60</f>
        <v>0</v>
      </c>
      <c r="H61" s="194" t="e">
        <f t="shared" si="12"/>
        <v>#DIV/0!</v>
      </c>
      <c r="I61" s="195">
        <f t="shared" si="13"/>
        <v>0</v>
      </c>
      <c r="J61" s="194" t="e">
        <f t="shared" si="14"/>
        <v>#DIV/0!</v>
      </c>
      <c r="K61" s="194" t="e">
        <f t="shared" si="15"/>
        <v>#DIV/0!</v>
      </c>
      <c r="L61" s="193" t="e">
        <f t="shared" si="16"/>
        <v>#DIV/0!</v>
      </c>
    </row>
    <row r="62" spans="1:12" x14ac:dyDescent="0.4">
      <c r="A62" s="160" t="s">
        <v>118</v>
      </c>
      <c r="B62" s="192">
        <f>SUM(B63:B66)</f>
        <v>797</v>
      </c>
      <c r="C62" s="192">
        <f>SUM(C63:C66)</f>
        <v>986</v>
      </c>
      <c r="D62" s="181">
        <f t="shared" si="10"/>
        <v>0.80831643002028397</v>
      </c>
      <c r="E62" s="191">
        <f t="shared" si="11"/>
        <v>-189</v>
      </c>
      <c r="F62" s="192">
        <f>SUM(F63:F66)</f>
        <v>1491</v>
      </c>
      <c r="G62" s="192">
        <f>SUM(G63:G66)</f>
        <v>1502</v>
      </c>
      <c r="H62" s="181">
        <f t="shared" si="12"/>
        <v>0.99267643142476703</v>
      </c>
      <c r="I62" s="191">
        <f t="shared" si="13"/>
        <v>-11</v>
      </c>
      <c r="J62" s="181">
        <f t="shared" si="14"/>
        <v>0.53454057679409794</v>
      </c>
      <c r="K62" s="181">
        <f t="shared" si="15"/>
        <v>0.65645805592543272</v>
      </c>
      <c r="L62" s="180">
        <f t="shared" si="16"/>
        <v>-0.12191747913133477</v>
      </c>
    </row>
    <row r="63" spans="1:12" x14ac:dyDescent="0.4">
      <c r="A63" s="55" t="s">
        <v>76</v>
      </c>
      <c r="B63" s="576">
        <v>201</v>
      </c>
      <c r="C63" s="576">
        <v>231</v>
      </c>
      <c r="D63" s="175">
        <f t="shared" si="10"/>
        <v>0.87012987012987009</v>
      </c>
      <c r="E63" s="188">
        <f t="shared" si="11"/>
        <v>-30</v>
      </c>
      <c r="F63" s="576">
        <v>299</v>
      </c>
      <c r="G63" s="576">
        <v>299</v>
      </c>
      <c r="H63" s="175">
        <f t="shared" si="12"/>
        <v>1</v>
      </c>
      <c r="I63" s="188">
        <f t="shared" si="13"/>
        <v>0</v>
      </c>
      <c r="J63" s="175">
        <f t="shared" si="14"/>
        <v>0.67224080267558528</v>
      </c>
      <c r="K63" s="175">
        <f t="shared" si="15"/>
        <v>0.77257525083612044</v>
      </c>
      <c r="L63" s="174">
        <f t="shared" si="16"/>
        <v>-0.10033444816053516</v>
      </c>
    </row>
    <row r="64" spans="1:12" x14ac:dyDescent="0.4">
      <c r="A64" s="49" t="s">
        <v>117</v>
      </c>
      <c r="B64" s="574">
        <v>159</v>
      </c>
      <c r="C64" s="574">
        <v>224</v>
      </c>
      <c r="D64" s="175">
        <f t="shared" si="10"/>
        <v>0.7098214285714286</v>
      </c>
      <c r="E64" s="188">
        <f t="shared" si="11"/>
        <v>-65</v>
      </c>
      <c r="F64" s="574">
        <v>299</v>
      </c>
      <c r="G64" s="574">
        <v>296</v>
      </c>
      <c r="H64" s="175">
        <f t="shared" si="12"/>
        <v>1.0101351351351351</v>
      </c>
      <c r="I64" s="188">
        <f t="shared" si="13"/>
        <v>3</v>
      </c>
      <c r="J64" s="175">
        <f t="shared" si="14"/>
        <v>0.5317725752508361</v>
      </c>
      <c r="K64" s="175">
        <f t="shared" si="15"/>
        <v>0.7567567567567568</v>
      </c>
      <c r="L64" s="174">
        <f t="shared" si="16"/>
        <v>-0.2249841815059207</v>
      </c>
    </row>
    <row r="65" spans="1:12" x14ac:dyDescent="0.4">
      <c r="A65" s="48" t="s">
        <v>116</v>
      </c>
      <c r="B65" s="575">
        <v>132</v>
      </c>
      <c r="C65" s="153">
        <v>150</v>
      </c>
      <c r="D65" s="175">
        <f t="shared" si="10"/>
        <v>0.88</v>
      </c>
      <c r="E65" s="188">
        <f t="shared" si="11"/>
        <v>-18</v>
      </c>
      <c r="F65" s="153">
        <v>297</v>
      </c>
      <c r="G65" s="575">
        <v>300</v>
      </c>
      <c r="H65" s="175">
        <f t="shared" si="12"/>
        <v>0.99</v>
      </c>
      <c r="I65" s="188">
        <f t="shared" si="13"/>
        <v>-3</v>
      </c>
      <c r="J65" s="175">
        <f t="shared" si="14"/>
        <v>0.44444444444444442</v>
      </c>
      <c r="K65" s="175">
        <f t="shared" si="15"/>
        <v>0.5</v>
      </c>
      <c r="L65" s="174">
        <f t="shared" si="16"/>
        <v>-5.555555555555558E-2</v>
      </c>
    </row>
    <row r="66" spans="1:12" x14ac:dyDescent="0.4">
      <c r="A66" s="42" t="s">
        <v>115</v>
      </c>
      <c r="B66" s="574">
        <v>305</v>
      </c>
      <c r="C66" s="151">
        <v>381</v>
      </c>
      <c r="D66" s="175">
        <f t="shared" si="10"/>
        <v>0.80052493438320205</v>
      </c>
      <c r="E66" s="187">
        <f t="shared" si="11"/>
        <v>-76</v>
      </c>
      <c r="F66" s="566">
        <v>596</v>
      </c>
      <c r="G66" s="573">
        <v>607</v>
      </c>
      <c r="H66" s="177">
        <f t="shared" si="12"/>
        <v>0.98187808896210871</v>
      </c>
      <c r="I66" s="187">
        <f t="shared" si="13"/>
        <v>-11</v>
      </c>
      <c r="J66" s="177">
        <f t="shared" si="14"/>
        <v>0.51174496644295298</v>
      </c>
      <c r="K66" s="177">
        <f t="shared" si="15"/>
        <v>0.62767710049423397</v>
      </c>
      <c r="L66" s="182">
        <f t="shared" si="16"/>
        <v>-0.115932134051281</v>
      </c>
    </row>
    <row r="67" spans="1:12" x14ac:dyDescent="0.4">
      <c r="A67" s="136" t="s">
        <v>98</v>
      </c>
      <c r="B67" s="468"/>
      <c r="C67" s="453"/>
      <c r="D67" s="308"/>
      <c r="E67" s="309"/>
      <c r="F67" s="468"/>
      <c r="G67" s="453"/>
      <c r="H67" s="308"/>
      <c r="I67" s="309"/>
      <c r="J67" s="308"/>
      <c r="K67" s="308"/>
      <c r="L67" s="307"/>
    </row>
    <row r="68" spans="1:12" x14ac:dyDescent="0.4">
      <c r="A68" s="227" t="s">
        <v>114</v>
      </c>
      <c r="B68" s="467"/>
      <c r="C68" s="466"/>
      <c r="D68" s="325"/>
      <c r="E68" s="324"/>
      <c r="F68" s="467"/>
      <c r="G68" s="466"/>
      <c r="H68" s="325"/>
      <c r="I68" s="324"/>
      <c r="J68" s="323"/>
      <c r="K68" s="323"/>
      <c r="L68" s="322"/>
    </row>
    <row r="69" spans="1:12" s="33" customFormat="1" x14ac:dyDescent="0.4">
      <c r="A69" s="61" t="s">
        <v>113</v>
      </c>
      <c r="B69" s="431"/>
      <c r="C69" s="465"/>
      <c r="D69" s="265"/>
      <c r="E69" s="264"/>
      <c r="F69" s="431"/>
      <c r="G69" s="465"/>
      <c r="H69" s="265"/>
      <c r="I69" s="264"/>
      <c r="J69" s="263"/>
      <c r="K69" s="263"/>
      <c r="L69" s="262"/>
    </row>
    <row r="70" spans="1:12" s="33" customFormat="1" x14ac:dyDescent="0.4">
      <c r="A70" s="61" t="s">
        <v>97</v>
      </c>
      <c r="B70" s="431"/>
      <c r="C70" s="465"/>
      <c r="D70" s="265"/>
      <c r="E70" s="264"/>
      <c r="F70" s="431"/>
      <c r="G70" s="465"/>
      <c r="H70" s="265"/>
      <c r="I70" s="264"/>
      <c r="J70" s="263"/>
      <c r="K70" s="263"/>
      <c r="L70" s="262"/>
    </row>
    <row r="71" spans="1:12" s="33" customFormat="1" x14ac:dyDescent="0.4">
      <c r="A71" s="61" t="s">
        <v>112</v>
      </c>
      <c r="B71" s="431"/>
      <c r="C71" s="465"/>
      <c r="D71" s="265"/>
      <c r="E71" s="264"/>
      <c r="F71" s="431"/>
      <c r="G71" s="465"/>
      <c r="H71" s="265"/>
      <c r="I71" s="264"/>
      <c r="J71" s="263"/>
      <c r="K71" s="263"/>
      <c r="L71" s="262"/>
    </row>
    <row r="72" spans="1:12" s="33" customFormat="1" x14ac:dyDescent="0.4">
      <c r="A72" s="42" t="s">
        <v>96</v>
      </c>
      <c r="B72" s="428"/>
      <c r="C72" s="464"/>
      <c r="D72" s="265"/>
      <c r="E72" s="264"/>
      <c r="F72" s="428"/>
      <c r="G72" s="464"/>
      <c r="H72" s="265"/>
      <c r="I72" s="264"/>
      <c r="J72" s="263"/>
      <c r="K72" s="263"/>
      <c r="L72" s="262"/>
    </row>
    <row r="73" spans="1:12" s="33" customFormat="1" x14ac:dyDescent="0.4">
      <c r="A73" s="136" t="s">
        <v>111</v>
      </c>
      <c r="B73" s="424"/>
      <c r="C73" s="463"/>
      <c r="D73" s="252"/>
      <c r="E73" s="251"/>
      <c r="F73" s="424"/>
      <c r="G73" s="463"/>
      <c r="H73" s="252"/>
      <c r="I73" s="251"/>
      <c r="J73" s="250"/>
      <c r="K73" s="250"/>
      <c r="L73" s="249"/>
    </row>
    <row r="74" spans="1:12" s="33" customFormat="1" x14ac:dyDescent="0.4">
      <c r="A74" s="214" t="s">
        <v>110</v>
      </c>
      <c r="B74" s="426"/>
      <c r="C74" s="463"/>
      <c r="D74" s="252"/>
      <c r="E74" s="251"/>
      <c r="F74" s="424"/>
      <c r="G74" s="463"/>
      <c r="H74" s="252"/>
      <c r="I74" s="251"/>
      <c r="J74" s="250"/>
      <c r="K74" s="250"/>
      <c r="L74" s="249"/>
    </row>
    <row r="75" spans="1:12" x14ac:dyDescent="0.4">
      <c r="A75" s="33" t="s">
        <v>109</v>
      </c>
      <c r="C75" s="36"/>
      <c r="E75" s="88"/>
      <c r="G75" s="36"/>
      <c r="I75" s="88"/>
      <c r="K75" s="36"/>
    </row>
    <row r="76" spans="1:12" x14ac:dyDescent="0.4">
      <c r="A76" s="35" t="s">
        <v>108</v>
      </c>
      <c r="C76" s="36"/>
      <c r="E76" s="88"/>
      <c r="G76" s="36"/>
      <c r="I76" s="88"/>
      <c r="K76" s="36"/>
    </row>
    <row r="77" spans="1:12" s="33" customFormat="1" x14ac:dyDescent="0.4">
      <c r="A77" s="33" t="s">
        <v>107</v>
      </c>
      <c r="B77" s="34"/>
      <c r="C77" s="34"/>
      <c r="F77" s="34"/>
      <c r="G77" s="34"/>
      <c r="J77" s="34"/>
      <c r="K77" s="34"/>
    </row>
    <row r="78" spans="1:12" x14ac:dyDescent="0.4">
      <c r="A78" s="33" t="s">
        <v>95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view="pageBreakPreview" zoomScaleNormal="70" zoomScaleSheetLayoutView="100" workbookViewId="0">
      <selection sqref="A1:B1"/>
    </sheetView>
  </sheetViews>
  <sheetFormatPr defaultRowHeight="13.5" x14ac:dyDescent="0.15"/>
  <cols>
    <col min="1" max="1" width="11.375" style="110" customWidth="1"/>
    <col min="2" max="2" width="5.625" style="110" customWidth="1"/>
    <col min="3" max="4" width="9.375" style="108" customWidth="1"/>
    <col min="5" max="5" width="7.375" style="108" customWidth="1"/>
    <col min="6" max="6" width="9.625" style="108" customWidth="1"/>
    <col min="7" max="8" width="9.375" style="108" customWidth="1"/>
    <col min="9" max="9" width="7.375" style="108" customWidth="1"/>
    <col min="10" max="10" width="9.625" style="108" customWidth="1"/>
    <col min="11" max="11" width="9" style="109"/>
    <col min="12" max="16384" width="9" style="108"/>
  </cols>
  <sheetData>
    <row r="1" spans="1:11" ht="19.5" thickBot="1" x14ac:dyDescent="0.2">
      <c r="A1" s="714" t="str">
        <f>'h23'!A1</f>
        <v>平成23年度</v>
      </c>
      <c r="B1" s="714"/>
      <c r="C1" s="1"/>
      <c r="D1" s="1"/>
      <c r="E1" s="1"/>
      <c r="F1" s="5" t="str">
        <f ca="1">RIGHT(CELL("filename",$A$1),LEN(CELL("filename",$A$1))-FIND("]",CELL("filename",$A$1)))</f>
        <v>11月月間</v>
      </c>
      <c r="G1" s="4" t="s">
        <v>69</v>
      </c>
      <c r="H1" s="2"/>
      <c r="I1" s="2"/>
      <c r="J1" s="2"/>
    </row>
    <row r="2" spans="1:11" ht="18" customHeight="1" x14ac:dyDescent="0.15">
      <c r="A2" s="121"/>
      <c r="B2" s="384"/>
      <c r="C2" s="754" t="s">
        <v>190</v>
      </c>
      <c r="D2" s="755"/>
      <c r="E2" s="756"/>
      <c r="F2" s="757"/>
      <c r="G2" s="754" t="s">
        <v>189</v>
      </c>
      <c r="H2" s="755"/>
      <c r="I2" s="756"/>
      <c r="J2" s="757"/>
    </row>
    <row r="3" spans="1:11" ht="18.75" customHeight="1" x14ac:dyDescent="0.15">
      <c r="A3" s="115"/>
      <c r="B3" s="635"/>
      <c r="C3" s="758" t="s">
        <v>254</v>
      </c>
      <c r="D3" s="760" t="s">
        <v>253</v>
      </c>
      <c r="E3" s="762" t="s">
        <v>184</v>
      </c>
      <c r="F3" s="763"/>
      <c r="G3" s="764" t="str">
        <f>C3</f>
        <v>11.11月</v>
      </c>
      <c r="H3" s="766" t="str">
        <f>D3</f>
        <v>10.11月</v>
      </c>
      <c r="I3" s="762" t="s">
        <v>184</v>
      </c>
      <c r="J3" s="763"/>
    </row>
    <row r="4" spans="1:11" ht="18" customHeight="1" x14ac:dyDescent="0.15">
      <c r="A4" s="119"/>
      <c r="B4" s="634"/>
      <c r="C4" s="759"/>
      <c r="D4" s="761"/>
      <c r="E4" s="120" t="s">
        <v>183</v>
      </c>
      <c r="F4" s="633" t="s">
        <v>182</v>
      </c>
      <c r="G4" s="765"/>
      <c r="H4" s="767"/>
      <c r="I4" s="120" t="s">
        <v>183</v>
      </c>
      <c r="J4" s="633" t="s">
        <v>182</v>
      </c>
    </row>
    <row r="5" spans="1:11" ht="13.5" customHeight="1" x14ac:dyDescent="0.15">
      <c r="A5" s="710" t="s">
        <v>181</v>
      </c>
      <c r="B5" s="751"/>
      <c r="C5" s="745">
        <f>C7+C12+C17+C22+C27</f>
        <v>469410</v>
      </c>
      <c r="D5" s="752">
        <f>D7+D12+D17+D22+D27</f>
        <v>459692</v>
      </c>
      <c r="E5" s="749">
        <f>C5/D5</f>
        <v>1.0211402417270694</v>
      </c>
      <c r="F5" s="742">
        <f>C5-D5</f>
        <v>9718</v>
      </c>
      <c r="G5" s="745">
        <f>G7+G12+G17+G22+G27</f>
        <v>679467</v>
      </c>
      <c r="H5" s="747">
        <f>H7+H12+H17+H22+H27</f>
        <v>641617</v>
      </c>
      <c r="I5" s="749">
        <f>G5/H5</f>
        <v>1.0589915790884594</v>
      </c>
      <c r="J5" s="742">
        <f>G5-H5</f>
        <v>37850</v>
      </c>
    </row>
    <row r="6" spans="1:11" ht="13.5" customHeight="1" x14ac:dyDescent="0.15">
      <c r="A6" s="719" t="s">
        <v>105</v>
      </c>
      <c r="B6" s="744"/>
      <c r="C6" s="746"/>
      <c r="D6" s="753"/>
      <c r="E6" s="750"/>
      <c r="F6" s="743"/>
      <c r="G6" s="746"/>
      <c r="H6" s="748"/>
      <c r="I6" s="750"/>
      <c r="J6" s="743"/>
    </row>
    <row r="7" spans="1:11" ht="18" customHeight="1" x14ac:dyDescent="0.15">
      <c r="A7" s="740" t="s">
        <v>180</v>
      </c>
      <c r="B7" s="741"/>
      <c r="C7" s="609">
        <f>SUM(C8:C11)</f>
        <v>232622</v>
      </c>
      <c r="D7" s="610">
        <f>SUM(D8:D11)</f>
        <v>231933</v>
      </c>
      <c r="E7" s="607">
        <f t="shared" ref="E7:E32" si="0">C7/D7</f>
        <v>1.0029706854996918</v>
      </c>
      <c r="F7" s="606">
        <f t="shared" ref="F7:F32" si="1">C7-D7</f>
        <v>689</v>
      </c>
      <c r="G7" s="609">
        <f>SUM(G8:G11)</f>
        <v>336084</v>
      </c>
      <c r="H7" s="608">
        <f>SUM(H8:H11)</f>
        <v>321295</v>
      </c>
      <c r="I7" s="607">
        <f t="shared" ref="I7:I32" si="2">G7/H7</f>
        <v>1.0460293499743227</v>
      </c>
      <c r="J7" s="606">
        <f t="shared" ref="J7:J32" si="3">G7-H7</f>
        <v>14789</v>
      </c>
      <c r="K7" s="112"/>
    </row>
    <row r="8" spans="1:11" ht="18" customHeight="1" x14ac:dyDescent="0.15">
      <c r="A8" s="372" t="s">
        <v>179</v>
      </c>
      <c r="B8" s="118" t="s">
        <v>103</v>
      </c>
      <c r="C8" s="619">
        <f>'11月(月間)'!B9+'11月(月間)'!B14</f>
        <v>107522</v>
      </c>
      <c r="D8" s="620">
        <f>'11月(月間)'!C9+'11月(月間)'!C14</f>
        <v>106835</v>
      </c>
      <c r="E8" s="617">
        <f t="shared" si="0"/>
        <v>1.0064304769036365</v>
      </c>
      <c r="F8" s="616">
        <f t="shared" si="1"/>
        <v>687</v>
      </c>
      <c r="G8" s="619">
        <f>'11月(月間)'!F9+'11月(月間)'!F14</f>
        <v>165062</v>
      </c>
      <c r="H8" s="618">
        <f>'11月(月間)'!G9+'11月(月間)'!G14</f>
        <v>148762</v>
      </c>
      <c r="I8" s="617">
        <f t="shared" si="2"/>
        <v>1.1095709925921942</v>
      </c>
      <c r="J8" s="616">
        <f t="shared" si="3"/>
        <v>16300</v>
      </c>
      <c r="K8" s="112"/>
    </row>
    <row r="9" spans="1:11" ht="18" customHeight="1" x14ac:dyDescent="0.15">
      <c r="A9" s="116"/>
      <c r="B9" s="597" t="s">
        <v>102</v>
      </c>
      <c r="C9" s="595">
        <f>'11月(月間)'!B19+'11月(月間)'!B22+'11月(月間)'!B23+'11月(月間)'!B24</f>
        <v>8406</v>
      </c>
      <c r="D9" s="596">
        <f>'11月(月間)'!C19+'11月(月間)'!C22+'11月(月間)'!C23+'11月(月間)'!C24</f>
        <v>7999</v>
      </c>
      <c r="E9" s="593">
        <f t="shared" si="0"/>
        <v>1.0508813601700213</v>
      </c>
      <c r="F9" s="592">
        <f t="shared" si="1"/>
        <v>407</v>
      </c>
      <c r="G9" s="595">
        <f>'11月(月間)'!F19+'11月(月間)'!F22+'11月(月間)'!F23+'11月(月間)'!F24</f>
        <v>13125</v>
      </c>
      <c r="H9" s="594">
        <f>'11月(月間)'!G19+'11月(月間)'!G22+'11月(月間)'!G23+'11月(月間)'!G24</f>
        <v>13440</v>
      </c>
      <c r="I9" s="593">
        <f t="shared" si="2"/>
        <v>0.9765625</v>
      </c>
      <c r="J9" s="592">
        <f t="shared" si="3"/>
        <v>-315</v>
      </c>
      <c r="K9" s="112"/>
    </row>
    <row r="10" spans="1:11" ht="18" customHeight="1" x14ac:dyDescent="0.15">
      <c r="A10" s="116"/>
      <c r="B10" s="597" t="s">
        <v>100</v>
      </c>
      <c r="C10" s="595">
        <f>'11月(月間)'!B43+'11月(月間)'!B44</f>
        <v>100683</v>
      </c>
      <c r="D10" s="596">
        <f>'11月(月間)'!C43+'11月(月間)'!C44</f>
        <v>100908</v>
      </c>
      <c r="E10" s="593">
        <f t="shared" si="0"/>
        <v>0.99777024616482335</v>
      </c>
      <c r="F10" s="592">
        <f t="shared" si="1"/>
        <v>-225</v>
      </c>
      <c r="G10" s="595">
        <f>'11月(月間)'!F43+'11月(月間)'!F44</f>
        <v>139843</v>
      </c>
      <c r="H10" s="594">
        <f>'11月(月間)'!G43+'11月(月間)'!G44</f>
        <v>141039</v>
      </c>
      <c r="I10" s="593">
        <f t="shared" si="2"/>
        <v>0.99152007600734549</v>
      </c>
      <c r="J10" s="592">
        <f t="shared" si="3"/>
        <v>-1196</v>
      </c>
      <c r="K10" s="112"/>
    </row>
    <row r="11" spans="1:11" ht="18" customHeight="1" x14ac:dyDescent="0.15">
      <c r="A11" s="122"/>
      <c r="B11" s="591" t="s">
        <v>104</v>
      </c>
      <c r="C11" s="615">
        <f>'11月(月間)'!B68</f>
        <v>16011</v>
      </c>
      <c r="D11" s="613">
        <f>'11月(月間)'!C68</f>
        <v>16191</v>
      </c>
      <c r="E11" s="612">
        <f t="shared" si="0"/>
        <v>0.98888271261812122</v>
      </c>
      <c r="F11" s="611">
        <f t="shared" si="1"/>
        <v>-180</v>
      </c>
      <c r="G11" s="615">
        <f>'11月(月間)'!F68</f>
        <v>18054</v>
      </c>
      <c r="H11" s="613">
        <f>'11月(月間)'!G68</f>
        <v>18054</v>
      </c>
      <c r="I11" s="612">
        <f t="shared" si="2"/>
        <v>1</v>
      </c>
      <c r="J11" s="611">
        <f t="shared" si="3"/>
        <v>0</v>
      </c>
      <c r="K11" s="112"/>
    </row>
    <row r="12" spans="1:11" ht="18" customHeight="1" x14ac:dyDescent="0.15">
      <c r="A12" s="740" t="s">
        <v>178</v>
      </c>
      <c r="B12" s="741"/>
      <c r="C12" s="632">
        <f>SUM(C13:C16)</f>
        <v>80887</v>
      </c>
      <c r="D12" s="631">
        <f>SUM(D13:D16)</f>
        <v>78078</v>
      </c>
      <c r="E12" s="630">
        <f t="shared" si="0"/>
        <v>1.0359768436691514</v>
      </c>
      <c r="F12" s="629">
        <f t="shared" si="1"/>
        <v>2809</v>
      </c>
      <c r="G12" s="632">
        <f>SUM(G13:G16)</f>
        <v>113268</v>
      </c>
      <c r="H12" s="631">
        <f>SUM(H13:H16)</f>
        <v>113561</v>
      </c>
      <c r="I12" s="630">
        <f t="shared" si="2"/>
        <v>0.99741988887029875</v>
      </c>
      <c r="J12" s="629">
        <f t="shared" si="3"/>
        <v>-293</v>
      </c>
      <c r="K12" s="112"/>
    </row>
    <row r="13" spans="1:11" ht="18" customHeight="1" x14ac:dyDescent="0.15">
      <c r="A13" s="372" t="s">
        <v>177</v>
      </c>
      <c r="B13" s="628" t="s">
        <v>103</v>
      </c>
      <c r="C13" s="626">
        <f>'11月(月間)'!B10+'11月(月間)'!B11+'11月(月間)'!B16</f>
        <v>29603</v>
      </c>
      <c r="D13" s="627">
        <f>'11月(月間)'!C10+'11月(月間)'!C11+'11月(月間)'!C16</f>
        <v>25405</v>
      </c>
      <c r="E13" s="624">
        <f t="shared" si="0"/>
        <v>1.1652430623892935</v>
      </c>
      <c r="F13" s="623">
        <f t="shared" si="1"/>
        <v>4198</v>
      </c>
      <c r="G13" s="626">
        <f>'11月(月間)'!F10+'11月(月間)'!F11+'11月(月間)'!F16</f>
        <v>40409</v>
      </c>
      <c r="H13" s="627">
        <f>'11月(月間)'!G10+'11月(月間)'!G11+'11月(月間)'!G16</f>
        <v>35406</v>
      </c>
      <c r="I13" s="624">
        <f t="shared" si="2"/>
        <v>1.1413037338304242</v>
      </c>
      <c r="J13" s="623">
        <f t="shared" si="3"/>
        <v>5003</v>
      </c>
      <c r="K13" s="112"/>
    </row>
    <row r="14" spans="1:11" ht="18" customHeight="1" x14ac:dyDescent="0.15">
      <c r="A14" s="116"/>
      <c r="B14" s="597" t="s">
        <v>102</v>
      </c>
      <c r="C14" s="595">
        <f>'11月(月間)'!B20+'11月(月間)'!B25+'11月(月間)'!B26+'11月(月間)'!B27+'11月(月間)'!B36</f>
        <v>2921</v>
      </c>
      <c r="D14" s="596">
        <f>'11月(月間)'!C20+'11月(月間)'!C25+'11月(月間)'!C26+'11月(月間)'!C27+'11月(月間)'!C36</f>
        <v>3351</v>
      </c>
      <c r="E14" s="593">
        <f t="shared" si="0"/>
        <v>0.87168009549388248</v>
      </c>
      <c r="F14" s="592">
        <f t="shared" si="1"/>
        <v>-430</v>
      </c>
      <c r="G14" s="595">
        <f>'11月(月間)'!F20+'11月(月間)'!F25+'11月(月間)'!F26+'11月(月間)'!F27+'11月(月間)'!F36</f>
        <v>4575</v>
      </c>
      <c r="H14" s="596">
        <f>'11月(月間)'!G20+'11月(月間)'!G25+'11月(月間)'!G26+'11月(月間)'!G27+'11月(月間)'!G36</f>
        <v>4640</v>
      </c>
      <c r="I14" s="593">
        <f t="shared" si="2"/>
        <v>0.98599137931034486</v>
      </c>
      <c r="J14" s="592">
        <f t="shared" si="3"/>
        <v>-65</v>
      </c>
      <c r="K14" s="112"/>
    </row>
    <row r="15" spans="1:11" ht="18" customHeight="1" x14ac:dyDescent="0.15">
      <c r="A15" s="116"/>
      <c r="B15" s="597" t="s">
        <v>100</v>
      </c>
      <c r="C15" s="595">
        <f>'11月(月間)'!B45+'11月(月間)'!B46+'11月(月間)'!B47+'11月(月間)'!B61</f>
        <v>39420</v>
      </c>
      <c r="D15" s="596">
        <f>'11月(月間)'!C45+'11月(月間)'!C46+'11月(月間)'!C47+'11月(月間)'!C61</f>
        <v>42326</v>
      </c>
      <c r="E15" s="593">
        <f t="shared" si="0"/>
        <v>0.93134243727259836</v>
      </c>
      <c r="F15" s="592">
        <f t="shared" si="1"/>
        <v>-2906</v>
      </c>
      <c r="G15" s="595">
        <f>'11月(月間)'!F45+'11月(月間)'!F46+'11月(月間)'!F47+'11月(月間)'!F61</f>
        <v>57664</v>
      </c>
      <c r="H15" s="596">
        <f>'11月(月間)'!G45+'11月(月間)'!G46+'11月(月間)'!G47+'11月(月間)'!G61</f>
        <v>62895</v>
      </c>
      <c r="I15" s="593">
        <f t="shared" si="2"/>
        <v>0.91682963669608075</v>
      </c>
      <c r="J15" s="592">
        <f t="shared" si="3"/>
        <v>-5231</v>
      </c>
      <c r="K15" s="112"/>
    </row>
    <row r="16" spans="1:11" ht="18" customHeight="1" x14ac:dyDescent="0.15">
      <c r="A16" s="122"/>
      <c r="B16" s="591" t="s">
        <v>104</v>
      </c>
      <c r="C16" s="615">
        <f>'11月(月間)'!B70</f>
        <v>8943</v>
      </c>
      <c r="D16" s="613">
        <f>'11月(月間)'!C70</f>
        <v>6996</v>
      </c>
      <c r="E16" s="612">
        <f t="shared" si="0"/>
        <v>1.2783018867924529</v>
      </c>
      <c r="F16" s="611">
        <f t="shared" si="1"/>
        <v>1947</v>
      </c>
      <c r="G16" s="615">
        <f>'11月(月間)'!F70</f>
        <v>10620</v>
      </c>
      <c r="H16" s="613">
        <f>'11月(月間)'!G70</f>
        <v>10620</v>
      </c>
      <c r="I16" s="612">
        <f t="shared" si="2"/>
        <v>1</v>
      </c>
      <c r="J16" s="611">
        <f t="shared" si="3"/>
        <v>0</v>
      </c>
      <c r="K16" s="112"/>
    </row>
    <row r="17" spans="1:11" ht="18" customHeight="1" x14ac:dyDescent="0.15">
      <c r="A17" s="740" t="s">
        <v>176</v>
      </c>
      <c r="B17" s="741"/>
      <c r="C17" s="609">
        <f>SUM(C18:C21)</f>
        <v>65377</v>
      </c>
      <c r="D17" s="610">
        <f>SUM(D18:D21)</f>
        <v>65017</v>
      </c>
      <c r="E17" s="607">
        <f t="shared" si="0"/>
        <v>1.0055370133964963</v>
      </c>
      <c r="F17" s="606">
        <f t="shared" si="1"/>
        <v>360</v>
      </c>
      <c r="G17" s="609">
        <f>SUM(G18:G21)</f>
        <v>93665</v>
      </c>
      <c r="H17" s="608">
        <f>SUM(H18:H21)</f>
        <v>81987</v>
      </c>
      <c r="I17" s="607">
        <f t="shared" si="2"/>
        <v>1.1424372156561406</v>
      </c>
      <c r="J17" s="606">
        <f t="shared" si="3"/>
        <v>11678</v>
      </c>
      <c r="K17" s="112"/>
    </row>
    <row r="18" spans="1:11" ht="18" customHeight="1" x14ac:dyDescent="0.15">
      <c r="A18" s="372" t="s">
        <v>175</v>
      </c>
      <c r="B18" s="628" t="s">
        <v>103</v>
      </c>
      <c r="C18" s="626">
        <f>'11月(月間)'!B12</f>
        <v>0</v>
      </c>
      <c r="D18" s="627">
        <f>'11月(月間)'!C12</f>
        <v>542</v>
      </c>
      <c r="E18" s="624">
        <f t="shared" si="0"/>
        <v>0</v>
      </c>
      <c r="F18" s="623">
        <f t="shared" si="1"/>
        <v>-542</v>
      </c>
      <c r="G18" s="626">
        <f>'11月(月間)'!F12</f>
        <v>0</v>
      </c>
      <c r="H18" s="625">
        <f>'11月(月間)'!G12</f>
        <v>1305</v>
      </c>
      <c r="I18" s="624">
        <f t="shared" si="2"/>
        <v>0</v>
      </c>
      <c r="J18" s="623">
        <f t="shared" si="3"/>
        <v>-1305</v>
      </c>
      <c r="K18" s="112"/>
    </row>
    <row r="19" spans="1:11" ht="18" customHeight="1" x14ac:dyDescent="0.15">
      <c r="A19" s="116"/>
      <c r="B19" s="597" t="s">
        <v>102</v>
      </c>
      <c r="C19" s="595">
        <f>'11月(月間)'!B21+'11月(月間)'!B35</f>
        <v>19782</v>
      </c>
      <c r="D19" s="596">
        <f>'11月(月間)'!C21+'11月(月間)'!C35</f>
        <v>17609</v>
      </c>
      <c r="E19" s="593">
        <f t="shared" si="0"/>
        <v>1.1234028053836107</v>
      </c>
      <c r="F19" s="592">
        <f t="shared" si="1"/>
        <v>2173</v>
      </c>
      <c r="G19" s="595">
        <f>'11月(月間)'!F21+'11月(月間)'!F35</f>
        <v>26170</v>
      </c>
      <c r="H19" s="594">
        <f>'11月(月間)'!G21+'11月(月間)'!G35</f>
        <v>22050</v>
      </c>
      <c r="I19" s="593">
        <f t="shared" si="2"/>
        <v>1.1868480725623582</v>
      </c>
      <c r="J19" s="592">
        <f t="shared" si="3"/>
        <v>4120</v>
      </c>
      <c r="K19" s="112"/>
    </row>
    <row r="20" spans="1:11" ht="18" customHeight="1" x14ac:dyDescent="0.15">
      <c r="A20" s="116"/>
      <c r="B20" s="597" t="s">
        <v>100</v>
      </c>
      <c r="C20" s="595">
        <f>'11月(月間)'!B48+'11月(月間)'!B60</f>
        <v>34848</v>
      </c>
      <c r="D20" s="596">
        <f>'11月(月間)'!C48+'11月(月間)'!C60</f>
        <v>38111</v>
      </c>
      <c r="E20" s="593">
        <f t="shared" si="0"/>
        <v>0.91438167458214159</v>
      </c>
      <c r="F20" s="592">
        <f t="shared" si="1"/>
        <v>-3263</v>
      </c>
      <c r="G20" s="595">
        <f>'11月(月間)'!F48+'11月(月間)'!F60</f>
        <v>51565</v>
      </c>
      <c r="H20" s="594">
        <f>'11月(月間)'!G48+'11月(月間)'!G60</f>
        <v>48012</v>
      </c>
      <c r="I20" s="593">
        <f t="shared" si="2"/>
        <v>1.0740023327501458</v>
      </c>
      <c r="J20" s="592">
        <f t="shared" si="3"/>
        <v>3553</v>
      </c>
      <c r="K20" s="112"/>
    </row>
    <row r="21" spans="1:11" ht="18" customHeight="1" x14ac:dyDescent="0.15">
      <c r="A21" s="122"/>
      <c r="B21" s="591" t="s">
        <v>104</v>
      </c>
      <c r="C21" s="615">
        <f>'11月(月間)'!B69+'11月(月間)'!B71</f>
        <v>10747</v>
      </c>
      <c r="D21" s="613">
        <f>'11月(月間)'!C69+'11月(月間)'!C71</f>
        <v>8755</v>
      </c>
      <c r="E21" s="612">
        <f t="shared" si="0"/>
        <v>1.2275271273557966</v>
      </c>
      <c r="F21" s="611">
        <f t="shared" si="1"/>
        <v>1992</v>
      </c>
      <c r="G21" s="615">
        <f>'11月(月間)'!F69+'11月(月間)'!F71</f>
        <v>15930</v>
      </c>
      <c r="H21" s="622">
        <f>'11月(月間)'!G69+'11月(月間)'!G71</f>
        <v>10620</v>
      </c>
      <c r="I21" s="621">
        <f t="shared" si="2"/>
        <v>1.5</v>
      </c>
      <c r="J21" s="611">
        <f t="shared" si="3"/>
        <v>5310</v>
      </c>
      <c r="K21" s="112"/>
    </row>
    <row r="22" spans="1:11" ht="18" customHeight="1" x14ac:dyDescent="0.15">
      <c r="A22" s="740" t="s">
        <v>174</v>
      </c>
      <c r="B22" s="741"/>
      <c r="C22" s="609">
        <f>SUM(C23:C26)</f>
        <v>39046</v>
      </c>
      <c r="D22" s="610">
        <f>SUM(D23:D26)</f>
        <v>37286</v>
      </c>
      <c r="E22" s="607">
        <f t="shared" si="0"/>
        <v>1.0472027034275599</v>
      </c>
      <c r="F22" s="606">
        <f t="shared" si="1"/>
        <v>1760</v>
      </c>
      <c r="G22" s="609">
        <f>SUM(G23:G26)</f>
        <v>56865</v>
      </c>
      <c r="H22" s="608">
        <f>SUM(H23:H26)</f>
        <v>56493</v>
      </c>
      <c r="I22" s="607">
        <f t="shared" si="2"/>
        <v>1.0065848866231215</v>
      </c>
      <c r="J22" s="606">
        <f t="shared" si="3"/>
        <v>372</v>
      </c>
      <c r="K22" s="112"/>
    </row>
    <row r="23" spans="1:11" ht="18" customHeight="1" x14ac:dyDescent="0.15">
      <c r="A23" s="372"/>
      <c r="B23" s="118" t="s">
        <v>103</v>
      </c>
      <c r="C23" s="619">
        <f>'11月(月間)'!B13</f>
        <v>0</v>
      </c>
      <c r="D23" s="620">
        <f>'11月(月間)'!C13</f>
        <v>15037</v>
      </c>
      <c r="E23" s="617">
        <f t="shared" si="0"/>
        <v>0</v>
      </c>
      <c r="F23" s="616">
        <f t="shared" si="1"/>
        <v>-15037</v>
      </c>
      <c r="G23" s="619">
        <f>'11月(月間)'!F13</f>
        <v>0</v>
      </c>
      <c r="H23" s="618">
        <f>'11月(月間)'!G13</f>
        <v>25007</v>
      </c>
      <c r="I23" s="617">
        <f t="shared" si="2"/>
        <v>0</v>
      </c>
      <c r="J23" s="616">
        <f t="shared" si="3"/>
        <v>-25007</v>
      </c>
      <c r="K23" s="112"/>
    </row>
    <row r="24" spans="1:11" ht="18" customHeight="1" x14ac:dyDescent="0.15">
      <c r="A24" s="116"/>
      <c r="B24" s="597" t="s">
        <v>102</v>
      </c>
      <c r="C24" s="595">
        <f>'11月(月間)'!B28+'11月(月間)'!B37</f>
        <v>14983</v>
      </c>
      <c r="D24" s="596">
        <f>'11月(月間)'!C28+'11月(月間)'!C37</f>
        <v>2638</v>
      </c>
      <c r="E24" s="593">
        <f t="shared" si="0"/>
        <v>5.6796815769522366</v>
      </c>
      <c r="F24" s="592">
        <f t="shared" si="1"/>
        <v>12345</v>
      </c>
      <c r="G24" s="595">
        <f>'11月(月間)'!F28+'11月(月間)'!F37</f>
        <v>22015</v>
      </c>
      <c r="H24" s="594">
        <f>'11月(月間)'!G28+'11月(月間)'!G37</f>
        <v>4490</v>
      </c>
      <c r="I24" s="593">
        <f t="shared" si="2"/>
        <v>4.9031180400890868</v>
      </c>
      <c r="J24" s="592">
        <f t="shared" si="3"/>
        <v>17525</v>
      </c>
      <c r="K24" s="112"/>
    </row>
    <row r="25" spans="1:11" ht="18" customHeight="1" x14ac:dyDescent="0.15">
      <c r="A25" s="116"/>
      <c r="B25" s="597" t="s">
        <v>100</v>
      </c>
      <c r="C25" s="595">
        <f>'11月(月間)'!B49</f>
        <v>17563</v>
      </c>
      <c r="D25" s="596">
        <f>'11月(月間)'!C49</f>
        <v>19611</v>
      </c>
      <c r="E25" s="593">
        <f t="shared" si="0"/>
        <v>0.89556881342103922</v>
      </c>
      <c r="F25" s="592">
        <f t="shared" si="1"/>
        <v>-2048</v>
      </c>
      <c r="G25" s="595">
        <f>'11月(月間)'!F49</f>
        <v>24230</v>
      </c>
      <c r="H25" s="594">
        <f>'11月(月間)'!G49</f>
        <v>26996</v>
      </c>
      <c r="I25" s="593">
        <f t="shared" si="2"/>
        <v>0.89754037635205219</v>
      </c>
      <c r="J25" s="592">
        <f t="shared" si="3"/>
        <v>-2766</v>
      </c>
      <c r="K25" s="112"/>
    </row>
    <row r="26" spans="1:11" ht="18" customHeight="1" x14ac:dyDescent="0.15">
      <c r="A26" s="122"/>
      <c r="B26" s="591" t="s">
        <v>104</v>
      </c>
      <c r="C26" s="615">
        <f>'11月(月間)'!B72</f>
        <v>6500</v>
      </c>
      <c r="D26" s="613">
        <f>'11月(月間)'!C72</f>
        <v>0</v>
      </c>
      <c r="E26" s="612" t="e">
        <f t="shared" si="0"/>
        <v>#DIV/0!</v>
      </c>
      <c r="F26" s="611">
        <f t="shared" si="1"/>
        <v>6500</v>
      </c>
      <c r="G26" s="614">
        <f>'11月(月間)'!F72</f>
        <v>10620</v>
      </c>
      <c r="H26" s="613">
        <f>'11月(月間)'!G72</f>
        <v>0</v>
      </c>
      <c r="I26" s="612" t="e">
        <f t="shared" si="2"/>
        <v>#DIV/0!</v>
      </c>
      <c r="J26" s="611">
        <f t="shared" si="3"/>
        <v>10620</v>
      </c>
      <c r="K26" s="112"/>
    </row>
    <row r="27" spans="1:11" ht="18" customHeight="1" x14ac:dyDescent="0.15">
      <c r="A27" s="740" t="s">
        <v>173</v>
      </c>
      <c r="B27" s="741"/>
      <c r="C27" s="609">
        <f>SUM(C28:C34)</f>
        <v>51478</v>
      </c>
      <c r="D27" s="610">
        <f>SUM(D28:D34)</f>
        <v>47378</v>
      </c>
      <c r="E27" s="607">
        <f t="shared" si="0"/>
        <v>1.0865380556376376</v>
      </c>
      <c r="F27" s="606">
        <f t="shared" si="1"/>
        <v>4100</v>
      </c>
      <c r="G27" s="609">
        <f>SUM(G28:G34)</f>
        <v>79585</v>
      </c>
      <c r="H27" s="608">
        <f>SUM(H28:H34)</f>
        <v>68281</v>
      </c>
      <c r="I27" s="607">
        <f t="shared" si="2"/>
        <v>1.1655511782194168</v>
      </c>
      <c r="J27" s="606">
        <f t="shared" si="3"/>
        <v>11304</v>
      </c>
      <c r="K27" s="112"/>
    </row>
    <row r="28" spans="1:11" ht="18" customHeight="1" x14ac:dyDescent="0.15">
      <c r="A28" s="372"/>
      <c r="B28" s="605" t="s">
        <v>103</v>
      </c>
      <c r="C28" s="603">
        <f>'11月(月間)'!B15+'11月(月間)'!B17</f>
        <v>0</v>
      </c>
      <c r="D28" s="604">
        <f>'11月(月間)'!C15+'11月(月間)'!C17</f>
        <v>0</v>
      </c>
      <c r="E28" s="601" t="e">
        <f t="shared" si="0"/>
        <v>#DIV/0!</v>
      </c>
      <c r="F28" s="600">
        <f t="shared" si="1"/>
        <v>0</v>
      </c>
      <c r="G28" s="603">
        <f>'11月(月間)'!F15+'11月(月間)'!F17</f>
        <v>0</v>
      </c>
      <c r="H28" s="602">
        <f>'11月(月間)'!G15+'11月(月間)'!G17</f>
        <v>0</v>
      </c>
      <c r="I28" s="601" t="e">
        <f t="shared" si="2"/>
        <v>#DIV/0!</v>
      </c>
      <c r="J28" s="600">
        <f t="shared" si="3"/>
        <v>0</v>
      </c>
      <c r="K28" s="112"/>
    </row>
    <row r="29" spans="1:11" ht="18" customHeight="1" x14ac:dyDescent="0.15">
      <c r="A29" s="116"/>
      <c r="B29" s="115" t="s">
        <v>102</v>
      </c>
      <c r="C29" s="114">
        <f>'11月(月間)'!B29+'11月(月間)'!B30+'11月(月間)'!B31+'11月(月間)'!B32+'11月(月間)'!B33+'11月(月間)'!B34</f>
        <v>7643</v>
      </c>
      <c r="D29" s="117">
        <f>'11月(月間)'!C29+'11月(月間)'!C30+'11月(月間)'!C31+'11月(月間)'!C32+'11月(月間)'!C33+'11月(月間)'!C34</f>
        <v>7524</v>
      </c>
      <c r="E29" s="599">
        <f t="shared" si="0"/>
        <v>1.0158160552897395</v>
      </c>
      <c r="F29" s="598">
        <f t="shared" si="1"/>
        <v>119</v>
      </c>
      <c r="G29" s="114">
        <f>'11月(月間)'!F29+'11月(月間)'!F30+'11月(月間)'!F31+'11月(月間)'!F32+'11月(月間)'!F33+'11月(月間)'!F34</f>
        <v>10320</v>
      </c>
      <c r="H29" s="113">
        <f>'11月(月間)'!G29+'11月(月間)'!G30+'11月(月間)'!G31+'11月(月間)'!G32+'11月(月間)'!G33+'11月(月間)'!G34</f>
        <v>10285</v>
      </c>
      <c r="I29" s="599">
        <f t="shared" si="2"/>
        <v>1.0034030140982013</v>
      </c>
      <c r="J29" s="598">
        <f t="shared" si="3"/>
        <v>35</v>
      </c>
      <c r="K29" s="112"/>
    </row>
    <row r="30" spans="1:11" ht="18" customHeight="1" x14ac:dyDescent="0.15">
      <c r="A30" s="116"/>
      <c r="B30" s="597" t="s">
        <v>101</v>
      </c>
      <c r="C30" s="595">
        <f>'11月(月間)'!B38</f>
        <v>1423</v>
      </c>
      <c r="D30" s="596">
        <f>'11月(月間)'!C38</f>
        <v>1564</v>
      </c>
      <c r="E30" s="593">
        <f t="shared" si="0"/>
        <v>0.90984654731457804</v>
      </c>
      <c r="F30" s="592">
        <f t="shared" si="1"/>
        <v>-141</v>
      </c>
      <c r="G30" s="595">
        <f>'11月(月間)'!F38</f>
        <v>2626</v>
      </c>
      <c r="H30" s="594">
        <f>'11月(月間)'!G38</f>
        <v>2709</v>
      </c>
      <c r="I30" s="593">
        <f t="shared" si="2"/>
        <v>0.9693613879660391</v>
      </c>
      <c r="J30" s="592">
        <f t="shared" si="3"/>
        <v>-83</v>
      </c>
      <c r="K30" s="112"/>
    </row>
    <row r="31" spans="1:11" ht="18" customHeight="1" x14ac:dyDescent="0.15">
      <c r="A31" s="116"/>
      <c r="B31" s="597" t="s">
        <v>100</v>
      </c>
      <c r="C31" s="595">
        <f>'11月(月間)'!B50+'11月(月間)'!B51+'11月(月間)'!B52+'11月(月間)'!B53+'11月(月間)'!B54+'11月(月間)'!B55+'11月(月間)'!B56+'11月(月間)'!B57+'11月(月間)'!B58+'11月(月間)'!B59</f>
        <v>39556</v>
      </c>
      <c r="D31" s="596">
        <f>'11月(月間)'!C50+'11月(月間)'!C51+'11月(月間)'!C52+'11月(月間)'!C53+'11月(月間)'!C54+'11月(月間)'!C55+'11月(月間)'!C56+'11月(月間)'!C57+'11月(月間)'!C58+'11月(月間)'!C59</f>
        <v>35238</v>
      </c>
      <c r="E31" s="593">
        <f t="shared" si="0"/>
        <v>1.1225381690220784</v>
      </c>
      <c r="F31" s="592">
        <f t="shared" si="1"/>
        <v>4318</v>
      </c>
      <c r="G31" s="595">
        <f>'11月(月間)'!F50+'11月(月間)'!F51+'11月(月間)'!F52+'11月(月間)'!F53+'11月(月間)'!F54+'11月(月間)'!F55+'11月(月間)'!F56+'11月(月間)'!F57+'11月(月間)'!F58+'11月(月間)'!F59</f>
        <v>61907</v>
      </c>
      <c r="H31" s="594">
        <f>'11月(月間)'!G50+'11月(月間)'!G51+'11月(月間)'!G52+'11月(月間)'!G53+'11月(月間)'!G54+'11月(月間)'!G55+'11月(月間)'!G56+'11月(月間)'!G57+'11月(月間)'!G58+'11月(月間)'!G59</f>
        <v>50613</v>
      </c>
      <c r="I31" s="593">
        <f t="shared" si="2"/>
        <v>1.2231442514768933</v>
      </c>
      <c r="J31" s="592">
        <f t="shared" si="3"/>
        <v>11294</v>
      </c>
      <c r="K31" s="112"/>
    </row>
    <row r="32" spans="1:11" ht="18" customHeight="1" x14ac:dyDescent="0.15">
      <c r="A32" s="116"/>
      <c r="B32" s="597" t="s">
        <v>99</v>
      </c>
      <c r="C32" s="595">
        <f>'11月(月間)'!B62</f>
        <v>2732</v>
      </c>
      <c r="D32" s="596">
        <f>'11月(月間)'!C62</f>
        <v>2945</v>
      </c>
      <c r="E32" s="593">
        <f t="shared" si="0"/>
        <v>0.92767402376910013</v>
      </c>
      <c r="F32" s="592">
        <f t="shared" si="1"/>
        <v>-213</v>
      </c>
      <c r="G32" s="595">
        <f>'11月(月間)'!F62</f>
        <v>4489</v>
      </c>
      <c r="H32" s="594">
        <f>'11月(月間)'!G62</f>
        <v>4467</v>
      </c>
      <c r="I32" s="593">
        <f t="shared" si="2"/>
        <v>1.0049250055965973</v>
      </c>
      <c r="J32" s="592">
        <f t="shared" si="3"/>
        <v>22</v>
      </c>
      <c r="K32" s="112"/>
    </row>
    <row r="33" spans="1:11" ht="18" customHeight="1" x14ac:dyDescent="0.15">
      <c r="A33" s="116"/>
      <c r="B33" s="591" t="s">
        <v>104</v>
      </c>
      <c r="C33" s="589"/>
      <c r="D33" s="590"/>
      <c r="E33" s="587"/>
      <c r="F33" s="586"/>
      <c r="G33" s="589"/>
      <c r="H33" s="588"/>
      <c r="I33" s="587"/>
      <c r="J33" s="586"/>
      <c r="K33" s="112"/>
    </row>
    <row r="34" spans="1:11" ht="18" customHeight="1" thickBot="1" x14ac:dyDescent="0.2">
      <c r="A34" s="122"/>
      <c r="B34" s="585" t="s">
        <v>172</v>
      </c>
      <c r="C34" s="584">
        <f>'11月(月間)'!B74</f>
        <v>124</v>
      </c>
      <c r="D34" s="582">
        <f>'11月(月間)'!C74</f>
        <v>107</v>
      </c>
      <c r="E34" s="581">
        <f>C34/D34</f>
        <v>1.1588785046728971</v>
      </c>
      <c r="F34" s="580">
        <f>C34-D34</f>
        <v>17</v>
      </c>
      <c r="G34" s="583">
        <f>'11月(月間)'!F74</f>
        <v>243</v>
      </c>
      <c r="H34" s="582">
        <f>'11月(月間)'!G74</f>
        <v>207</v>
      </c>
      <c r="I34" s="581">
        <f>G34/H34</f>
        <v>1.173913043478261</v>
      </c>
      <c r="J34" s="580">
        <f>G34-H34</f>
        <v>36</v>
      </c>
      <c r="K34" s="112"/>
    </row>
    <row r="35" spans="1:11" x14ac:dyDescent="0.15">
      <c r="C35" s="111"/>
      <c r="G35" s="111"/>
    </row>
    <row r="36" spans="1:11" x14ac:dyDescent="0.15">
      <c r="C36" s="111"/>
      <c r="G36" s="111"/>
    </row>
    <row r="37" spans="1:11" x14ac:dyDescent="0.15">
      <c r="C37" s="111"/>
      <c r="G37" s="111"/>
    </row>
    <row r="38" spans="1:11" x14ac:dyDescent="0.15">
      <c r="C38" s="111"/>
      <c r="G38" s="111"/>
    </row>
    <row r="39" spans="1:11" x14ac:dyDescent="0.15">
      <c r="C39" s="111"/>
      <c r="G39" s="111"/>
    </row>
    <row r="40" spans="1:11" x14ac:dyDescent="0.15">
      <c r="C40" s="111"/>
      <c r="G40" s="111"/>
    </row>
    <row r="41" spans="1:11" x14ac:dyDescent="0.15">
      <c r="C41" s="111"/>
      <c r="G41" s="111"/>
    </row>
    <row r="42" spans="1:11" x14ac:dyDescent="0.15">
      <c r="C42" s="111"/>
      <c r="G42" s="111"/>
    </row>
    <row r="43" spans="1:11" x14ac:dyDescent="0.15">
      <c r="C43" s="111"/>
      <c r="G43" s="111"/>
    </row>
    <row r="44" spans="1:11" x14ac:dyDescent="0.15">
      <c r="C44" s="111"/>
      <c r="G44" s="111"/>
    </row>
    <row r="45" spans="1:11" x14ac:dyDescent="0.15">
      <c r="C45" s="111"/>
      <c r="G45" s="111"/>
    </row>
    <row r="46" spans="1:11" x14ac:dyDescent="0.15">
      <c r="C46" s="111"/>
      <c r="G46" s="111"/>
    </row>
    <row r="47" spans="1:11" x14ac:dyDescent="0.15">
      <c r="C47" s="111"/>
      <c r="G47" s="111"/>
    </row>
    <row r="48" spans="1:11" x14ac:dyDescent="0.15">
      <c r="C48" s="111"/>
      <c r="G48" s="111"/>
    </row>
    <row r="49" spans="3:7" x14ac:dyDescent="0.15">
      <c r="C49" s="111"/>
      <c r="G49" s="111"/>
    </row>
    <row r="50" spans="3:7" x14ac:dyDescent="0.15">
      <c r="C50" s="111"/>
      <c r="G50" s="111"/>
    </row>
    <row r="51" spans="3:7" x14ac:dyDescent="0.15">
      <c r="C51" s="111"/>
      <c r="G51" s="111"/>
    </row>
    <row r="52" spans="3:7" x14ac:dyDescent="0.15">
      <c r="C52" s="111"/>
      <c r="G52" s="111"/>
    </row>
    <row r="53" spans="3:7" x14ac:dyDescent="0.15">
      <c r="C53" s="111"/>
      <c r="G53" s="111"/>
    </row>
    <row r="54" spans="3:7" x14ac:dyDescent="0.15">
      <c r="C54" s="111"/>
      <c r="G54" s="111"/>
    </row>
    <row r="55" spans="3:7" x14ac:dyDescent="0.15">
      <c r="C55" s="111"/>
      <c r="G55" s="111"/>
    </row>
    <row r="56" spans="3:7" x14ac:dyDescent="0.15">
      <c r="C56" s="111"/>
      <c r="G56" s="111"/>
    </row>
    <row r="57" spans="3:7" x14ac:dyDescent="0.15">
      <c r="C57" s="111"/>
      <c r="G57" s="111"/>
    </row>
    <row r="58" spans="3:7" x14ac:dyDescent="0.15">
      <c r="C58" s="111"/>
      <c r="G58" s="111"/>
    </row>
    <row r="59" spans="3:7" x14ac:dyDescent="0.15">
      <c r="C59" s="111"/>
      <c r="G59" s="111"/>
    </row>
    <row r="60" spans="3:7" x14ac:dyDescent="0.15">
      <c r="C60" s="111"/>
      <c r="G60" s="111"/>
    </row>
    <row r="61" spans="3:7" x14ac:dyDescent="0.15">
      <c r="C61" s="111"/>
      <c r="G61" s="111"/>
    </row>
    <row r="62" spans="3:7" x14ac:dyDescent="0.15">
      <c r="C62" s="111"/>
      <c r="G62" s="111"/>
    </row>
    <row r="63" spans="3:7" x14ac:dyDescent="0.15">
      <c r="C63" s="111"/>
      <c r="G63" s="111"/>
    </row>
    <row r="64" spans="3:7" x14ac:dyDescent="0.15">
      <c r="C64" s="111"/>
      <c r="G64" s="111"/>
    </row>
    <row r="65" spans="3:7" x14ac:dyDescent="0.15">
      <c r="C65" s="111"/>
      <c r="G65" s="111"/>
    </row>
    <row r="66" spans="3:7" x14ac:dyDescent="0.15">
      <c r="C66" s="111"/>
      <c r="G66" s="111"/>
    </row>
    <row r="67" spans="3:7" x14ac:dyDescent="0.15">
      <c r="C67" s="111"/>
      <c r="G67" s="111"/>
    </row>
    <row r="68" spans="3:7" x14ac:dyDescent="0.15">
      <c r="C68" s="111"/>
      <c r="G68" s="111"/>
    </row>
    <row r="69" spans="3:7" x14ac:dyDescent="0.15">
      <c r="C69" s="111"/>
      <c r="G69" s="111"/>
    </row>
    <row r="70" spans="3:7" x14ac:dyDescent="0.15">
      <c r="C70" s="111"/>
      <c r="G70" s="111"/>
    </row>
  </sheetData>
  <mergeCells count="24">
    <mergeCell ref="A1:B1"/>
    <mergeCell ref="G2:J2"/>
    <mergeCell ref="C3:C4"/>
    <mergeCell ref="D3:D4"/>
    <mergeCell ref="E3:F3"/>
    <mergeCell ref="G3:G4"/>
    <mergeCell ref="H3:H4"/>
    <mergeCell ref="I3:J3"/>
    <mergeCell ref="C2:F2"/>
    <mergeCell ref="A22:B22"/>
    <mergeCell ref="A27:B27"/>
    <mergeCell ref="J5:J6"/>
    <mergeCell ref="A6:B6"/>
    <mergeCell ref="A7:B7"/>
    <mergeCell ref="A12:B12"/>
    <mergeCell ref="F5:F6"/>
    <mergeCell ref="G5:G6"/>
    <mergeCell ref="H5:H6"/>
    <mergeCell ref="I5:I6"/>
    <mergeCell ref="A5:B5"/>
    <mergeCell ref="C5:C6"/>
    <mergeCell ref="D5:D6"/>
    <mergeCell ref="E5:E6"/>
    <mergeCell ref="A17:B17"/>
  </mergeCells>
  <phoneticPr fontId="3"/>
  <hyperlinks>
    <hyperlink ref="A1" location="'R3'!A1" display="令和３年度"/>
    <hyperlink ref="A1:B1" location="'h23'!A1" display="'h23'!A1"/>
  </hyperlinks>
  <pageMargins left="0.39370078740157483" right="0.39370078740157483" top="0.98425196850393704" bottom="0.98425196850393704" header="0.51181102362204722" footer="0.51181102362204722"/>
  <pageSetup paperSize="9" scale="76" orientation="landscape" r:id="rId1"/>
  <headerFooter alignWithMargins="0">
    <oddHeader>&amp;C2011年&amp;A航空旅客輸送実績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pane xSplit="1" ySplit="6" topLeftCell="B7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４月(中旬)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2" t="s">
        <v>94</v>
      </c>
      <c r="C2" s="770"/>
      <c r="D2" s="770"/>
      <c r="E2" s="771"/>
      <c r="F2" s="772" t="s">
        <v>155</v>
      </c>
      <c r="G2" s="770"/>
      <c r="H2" s="770"/>
      <c r="I2" s="771"/>
      <c r="J2" s="772" t="s">
        <v>154</v>
      </c>
      <c r="K2" s="770"/>
      <c r="L2" s="771"/>
    </row>
    <row r="3" spans="1:12" x14ac:dyDescent="0.4">
      <c r="A3" s="685"/>
      <c r="B3" s="689"/>
      <c r="C3" s="690"/>
      <c r="D3" s="690"/>
      <c r="E3" s="691"/>
      <c r="F3" s="689"/>
      <c r="G3" s="690"/>
      <c r="H3" s="690"/>
      <c r="I3" s="691"/>
      <c r="J3" s="689"/>
      <c r="K3" s="690"/>
      <c r="L3" s="691"/>
    </row>
    <row r="4" spans="1:12" s="107" customFormat="1" x14ac:dyDescent="0.4">
      <c r="A4" s="685"/>
      <c r="B4" s="686" t="s">
        <v>161</v>
      </c>
      <c r="C4" s="687" t="s">
        <v>160</v>
      </c>
      <c r="D4" s="692" t="s">
        <v>93</v>
      </c>
      <c r="E4" s="692"/>
      <c r="F4" s="693" t="s">
        <v>161</v>
      </c>
      <c r="G4" s="693" t="s">
        <v>160</v>
      </c>
      <c r="H4" s="692" t="s">
        <v>93</v>
      </c>
      <c r="I4" s="692"/>
      <c r="J4" s="693" t="s">
        <v>161</v>
      </c>
      <c r="K4" s="693" t="s">
        <v>160</v>
      </c>
      <c r="L4" s="694" t="s">
        <v>91</v>
      </c>
    </row>
    <row r="5" spans="1:12" s="80" customFormat="1" x14ac:dyDescent="0.4">
      <c r="A5" s="685"/>
      <c r="B5" s="686"/>
      <c r="C5" s="688"/>
      <c r="D5" s="248" t="s">
        <v>92</v>
      </c>
      <c r="E5" s="248" t="s">
        <v>91</v>
      </c>
      <c r="F5" s="693"/>
      <c r="G5" s="693"/>
      <c r="H5" s="248" t="s">
        <v>92</v>
      </c>
      <c r="I5" s="248" t="s">
        <v>91</v>
      </c>
      <c r="J5" s="693"/>
      <c r="K5" s="693"/>
      <c r="L5" s="695"/>
    </row>
    <row r="6" spans="1:12" s="80" customFormat="1" x14ac:dyDescent="0.4">
      <c r="A6" s="136" t="s">
        <v>151</v>
      </c>
      <c r="B6" s="215">
        <v>103924</v>
      </c>
      <c r="C6" s="215">
        <v>140877</v>
      </c>
      <c r="D6" s="168">
        <v>0.73769316495950366</v>
      </c>
      <c r="E6" s="169">
        <v>-36953</v>
      </c>
      <c r="F6" s="215">
        <v>183468</v>
      </c>
      <c r="G6" s="215">
        <v>221454</v>
      </c>
      <c r="H6" s="168">
        <v>0.8284700208621204</v>
      </c>
      <c r="I6" s="169">
        <v>-37986</v>
      </c>
      <c r="J6" s="168">
        <v>0.56644210434517195</v>
      </c>
      <c r="K6" s="168">
        <v>0.63614565553117131</v>
      </c>
      <c r="L6" s="184">
        <v>-6.9703551185999357E-2</v>
      </c>
    </row>
    <row r="7" spans="1:12" x14ac:dyDescent="0.4">
      <c r="A7" s="136" t="s">
        <v>90</v>
      </c>
      <c r="B7" s="215">
        <v>45116</v>
      </c>
      <c r="C7" s="215">
        <v>70636</v>
      </c>
      <c r="D7" s="168">
        <v>0.63871113879608132</v>
      </c>
      <c r="E7" s="169">
        <v>-25520</v>
      </c>
      <c r="F7" s="215">
        <v>78155</v>
      </c>
      <c r="G7" s="215">
        <v>111567</v>
      </c>
      <c r="H7" s="168">
        <v>0.70052076330814672</v>
      </c>
      <c r="I7" s="169">
        <v>-33412</v>
      </c>
      <c r="J7" s="168">
        <v>0.5772631309577122</v>
      </c>
      <c r="K7" s="168">
        <v>0.63312628286141959</v>
      </c>
      <c r="L7" s="184">
        <v>-5.5863151903707386E-2</v>
      </c>
    </row>
    <row r="8" spans="1:12" x14ac:dyDescent="0.4">
      <c r="A8" s="160" t="s">
        <v>150</v>
      </c>
      <c r="B8" s="247">
        <v>29049</v>
      </c>
      <c r="C8" s="247">
        <v>57074</v>
      </c>
      <c r="D8" s="181">
        <v>0.50897080982584009</v>
      </c>
      <c r="E8" s="166">
        <v>-28025</v>
      </c>
      <c r="F8" s="247">
        <v>52005</v>
      </c>
      <c r="G8" s="247">
        <v>90322</v>
      </c>
      <c r="H8" s="181">
        <v>0.57577334425721305</v>
      </c>
      <c r="I8" s="166">
        <v>-38317</v>
      </c>
      <c r="J8" s="181">
        <v>0.55858090568214591</v>
      </c>
      <c r="K8" s="181">
        <v>0.63189477646642012</v>
      </c>
      <c r="L8" s="180">
        <v>-7.3313870784274204E-2</v>
      </c>
    </row>
    <row r="9" spans="1:12" x14ac:dyDescent="0.4">
      <c r="A9" s="48" t="s">
        <v>86</v>
      </c>
      <c r="B9" s="246">
        <v>19997</v>
      </c>
      <c r="C9" s="246">
        <v>34277</v>
      </c>
      <c r="D9" s="175">
        <v>0.58339411267030372</v>
      </c>
      <c r="E9" s="176">
        <v>-14280</v>
      </c>
      <c r="F9" s="246">
        <v>39387</v>
      </c>
      <c r="G9" s="246">
        <v>53966</v>
      </c>
      <c r="H9" s="175">
        <v>0.72984842308119924</v>
      </c>
      <c r="I9" s="176">
        <v>-14579</v>
      </c>
      <c r="J9" s="175">
        <v>0.5077055881382182</v>
      </c>
      <c r="K9" s="175">
        <v>0.63515917429492641</v>
      </c>
      <c r="L9" s="174">
        <v>-0.12745358615670821</v>
      </c>
    </row>
    <row r="10" spans="1:12" x14ac:dyDescent="0.4">
      <c r="A10" s="49" t="s">
        <v>89</v>
      </c>
      <c r="B10" s="246">
        <v>4075</v>
      </c>
      <c r="C10" s="246">
        <v>4296</v>
      </c>
      <c r="D10" s="177">
        <v>0.94855679702048412</v>
      </c>
      <c r="E10" s="162">
        <v>-221</v>
      </c>
      <c r="F10" s="246">
        <v>5000</v>
      </c>
      <c r="G10" s="246">
        <v>5000</v>
      </c>
      <c r="H10" s="177">
        <v>1</v>
      </c>
      <c r="I10" s="162">
        <v>0</v>
      </c>
      <c r="J10" s="177">
        <v>0.81499999999999995</v>
      </c>
      <c r="K10" s="177">
        <v>0.85919999999999996</v>
      </c>
      <c r="L10" s="182">
        <v>-4.4200000000000017E-2</v>
      </c>
    </row>
    <row r="11" spans="1:12" x14ac:dyDescent="0.4">
      <c r="A11" s="49" t="s">
        <v>124</v>
      </c>
      <c r="B11" s="246">
        <v>4490</v>
      </c>
      <c r="C11" s="246">
        <v>5901</v>
      </c>
      <c r="D11" s="177">
        <v>0.76088798508727329</v>
      </c>
      <c r="E11" s="162">
        <v>-1411</v>
      </c>
      <c r="F11" s="246">
        <v>6168</v>
      </c>
      <c r="G11" s="246">
        <v>8490</v>
      </c>
      <c r="H11" s="177">
        <v>0.72650176678445233</v>
      </c>
      <c r="I11" s="162">
        <v>-2322</v>
      </c>
      <c r="J11" s="177">
        <v>0.72795071335927364</v>
      </c>
      <c r="K11" s="177">
        <v>0.69505300353356891</v>
      </c>
      <c r="L11" s="182">
        <v>3.2897709825704724E-2</v>
      </c>
    </row>
    <row r="12" spans="1:12" x14ac:dyDescent="0.4">
      <c r="A12" s="49" t="s">
        <v>84</v>
      </c>
      <c r="B12" s="246"/>
      <c r="C12" s="246">
        <v>5181</v>
      </c>
      <c r="D12" s="177">
        <v>0</v>
      </c>
      <c r="E12" s="162">
        <v>-5181</v>
      </c>
      <c r="F12" s="246"/>
      <c r="G12" s="246">
        <v>9570</v>
      </c>
      <c r="H12" s="177">
        <v>0</v>
      </c>
      <c r="I12" s="162">
        <v>-9570</v>
      </c>
      <c r="J12" s="177" t="e">
        <v>#DIV/0!</v>
      </c>
      <c r="K12" s="177">
        <v>0.54137931034482756</v>
      </c>
      <c r="L12" s="182" t="e">
        <v>#DIV/0!</v>
      </c>
    </row>
    <row r="13" spans="1:12" x14ac:dyDescent="0.4">
      <c r="A13" s="49" t="s">
        <v>85</v>
      </c>
      <c r="B13" s="246"/>
      <c r="C13" s="246">
        <v>6800</v>
      </c>
      <c r="D13" s="177">
        <v>0</v>
      </c>
      <c r="E13" s="162">
        <v>-6800</v>
      </c>
      <c r="F13" s="246"/>
      <c r="G13" s="246">
        <v>11956</v>
      </c>
      <c r="H13" s="177">
        <v>0</v>
      </c>
      <c r="I13" s="162">
        <v>-11956</v>
      </c>
      <c r="J13" s="177" t="e">
        <v>#DIV/0!</v>
      </c>
      <c r="K13" s="177">
        <v>0.56875209100033453</v>
      </c>
      <c r="L13" s="182" t="e">
        <v>#DIV/0!</v>
      </c>
    </row>
    <row r="14" spans="1:12" x14ac:dyDescent="0.4">
      <c r="A14" s="55" t="s">
        <v>149</v>
      </c>
      <c r="B14" s="246">
        <v>487</v>
      </c>
      <c r="C14" s="246">
        <v>619</v>
      </c>
      <c r="D14" s="177">
        <v>0.78675282714054928</v>
      </c>
      <c r="E14" s="162">
        <v>-132</v>
      </c>
      <c r="F14" s="246">
        <v>1450</v>
      </c>
      <c r="G14" s="246">
        <v>1340</v>
      </c>
      <c r="H14" s="177">
        <v>1.0820895522388059</v>
      </c>
      <c r="I14" s="162">
        <v>110</v>
      </c>
      <c r="J14" s="177">
        <v>0.33586206896551724</v>
      </c>
      <c r="K14" s="177">
        <v>0.46194029850746271</v>
      </c>
      <c r="L14" s="182">
        <v>-0.12607822954194547</v>
      </c>
    </row>
    <row r="15" spans="1:12" x14ac:dyDescent="0.4">
      <c r="A15" s="55" t="s">
        <v>148</v>
      </c>
      <c r="B15" s="246"/>
      <c r="C15" s="246"/>
      <c r="D15" s="177" t="e">
        <v>#DIV/0!</v>
      </c>
      <c r="E15" s="178">
        <v>0</v>
      </c>
      <c r="F15" s="246"/>
      <c r="G15" s="246"/>
      <c r="H15" s="175" t="e">
        <v>#DIV/0!</v>
      </c>
      <c r="I15" s="176">
        <v>0</v>
      </c>
      <c r="J15" s="177" t="e">
        <v>#DIV/0!</v>
      </c>
      <c r="K15" s="177" t="e">
        <v>#DIV/0!</v>
      </c>
      <c r="L15" s="233" t="e">
        <v>#DIV/0!</v>
      </c>
    </row>
    <row r="16" spans="1:12" x14ac:dyDescent="0.4">
      <c r="A16" s="61" t="s">
        <v>147</v>
      </c>
      <c r="B16" s="246"/>
      <c r="C16" s="246"/>
      <c r="D16" s="177" t="e">
        <v>#DIV/0!</v>
      </c>
      <c r="E16" s="162">
        <v>0</v>
      </c>
      <c r="F16" s="246"/>
      <c r="G16" s="246"/>
      <c r="H16" s="175" t="e">
        <v>#DIV/0!</v>
      </c>
      <c r="I16" s="176">
        <v>0</v>
      </c>
      <c r="J16" s="179" t="e">
        <v>#DIV/0!</v>
      </c>
      <c r="K16" s="179" t="e">
        <v>#DIV/0!</v>
      </c>
      <c r="L16" s="170" t="e">
        <v>#DIV/0!</v>
      </c>
    </row>
    <row r="17" spans="1:12" x14ac:dyDescent="0.4">
      <c r="A17" s="61" t="s">
        <v>146</v>
      </c>
      <c r="B17" s="235"/>
      <c r="C17" s="235"/>
      <c r="D17" s="179" t="e">
        <v>#DIV/0!</v>
      </c>
      <c r="E17" s="161">
        <v>0</v>
      </c>
      <c r="F17" s="235"/>
      <c r="G17" s="235"/>
      <c r="H17" s="179" t="e">
        <v>#DIV/0!</v>
      </c>
      <c r="I17" s="178">
        <v>0</v>
      </c>
      <c r="J17" s="171" t="e">
        <v>#DIV/0!</v>
      </c>
      <c r="K17" s="171" t="e">
        <v>#DIV/0!</v>
      </c>
      <c r="L17" s="170" t="e">
        <v>#DIV/0!</v>
      </c>
    </row>
    <row r="18" spans="1:12" x14ac:dyDescent="0.4">
      <c r="A18" s="160" t="s">
        <v>145</v>
      </c>
      <c r="B18" s="247">
        <v>15716</v>
      </c>
      <c r="C18" s="247">
        <v>13142</v>
      </c>
      <c r="D18" s="181">
        <v>1.1958605996043221</v>
      </c>
      <c r="E18" s="166">
        <v>2574</v>
      </c>
      <c r="F18" s="247">
        <v>25260</v>
      </c>
      <c r="G18" s="247">
        <v>20465</v>
      </c>
      <c r="H18" s="181">
        <v>1.2343024676276571</v>
      </c>
      <c r="I18" s="166">
        <v>4795</v>
      </c>
      <c r="J18" s="181">
        <v>0.62216943784639744</v>
      </c>
      <c r="K18" s="181">
        <v>0.64216955778157836</v>
      </c>
      <c r="L18" s="180">
        <v>-2.0000119935180916E-2</v>
      </c>
    </row>
    <row r="19" spans="1:12" x14ac:dyDescent="0.4">
      <c r="A19" s="48" t="s">
        <v>144</v>
      </c>
      <c r="B19" s="236"/>
      <c r="C19" s="246"/>
      <c r="D19" s="175" t="e">
        <v>#DIV/0!</v>
      </c>
      <c r="E19" s="176">
        <v>0</v>
      </c>
      <c r="F19" s="246"/>
      <c r="G19" s="240"/>
      <c r="H19" s="175" t="e">
        <v>#DIV/0!</v>
      </c>
      <c r="I19" s="176">
        <v>0</v>
      </c>
      <c r="J19" s="175" t="e">
        <v>#DIV/0!</v>
      </c>
      <c r="K19" s="175" t="e">
        <v>#DIV/0!</v>
      </c>
      <c r="L19" s="174" t="e">
        <v>#DIV/0!</v>
      </c>
    </row>
    <row r="20" spans="1:12" x14ac:dyDescent="0.4">
      <c r="A20" s="49" t="s">
        <v>124</v>
      </c>
      <c r="B20" s="321"/>
      <c r="C20" s="246"/>
      <c r="D20" s="177" t="e">
        <v>#DIV/0!</v>
      </c>
      <c r="E20" s="162">
        <v>0</v>
      </c>
      <c r="F20" s="246"/>
      <c r="G20" s="240"/>
      <c r="H20" s="177" t="e">
        <v>#DIV/0!</v>
      </c>
      <c r="I20" s="162">
        <v>0</v>
      </c>
      <c r="J20" s="177" t="e">
        <v>#DIV/0!</v>
      </c>
      <c r="K20" s="177" t="e">
        <v>#DIV/0!</v>
      </c>
      <c r="L20" s="182" t="e">
        <v>#DIV/0!</v>
      </c>
    </row>
    <row r="21" spans="1:12" x14ac:dyDescent="0.4">
      <c r="A21" s="49" t="s">
        <v>113</v>
      </c>
      <c r="B21" s="236">
        <v>5421</v>
      </c>
      <c r="C21" s="246">
        <v>854</v>
      </c>
      <c r="D21" s="177">
        <v>6.3477751756440277</v>
      </c>
      <c r="E21" s="162">
        <v>4567</v>
      </c>
      <c r="F21" s="246">
        <v>8740</v>
      </c>
      <c r="G21" s="240">
        <v>1450</v>
      </c>
      <c r="H21" s="177">
        <v>6.0275862068965518</v>
      </c>
      <c r="I21" s="162">
        <v>7290</v>
      </c>
      <c r="J21" s="177">
        <v>0.6202517162471396</v>
      </c>
      <c r="K21" s="177">
        <v>0.58896551724137935</v>
      </c>
      <c r="L21" s="182">
        <v>3.128619900576024E-2</v>
      </c>
    </row>
    <row r="22" spans="1:12" x14ac:dyDescent="0.4">
      <c r="A22" s="49" t="s">
        <v>143</v>
      </c>
      <c r="B22" s="236">
        <v>1622</v>
      </c>
      <c r="C22" s="246">
        <v>2014</v>
      </c>
      <c r="D22" s="177">
        <v>0.80536246276067525</v>
      </c>
      <c r="E22" s="162">
        <v>-392</v>
      </c>
      <c r="F22" s="246">
        <v>2965</v>
      </c>
      <c r="G22" s="240">
        <v>2985</v>
      </c>
      <c r="H22" s="177">
        <v>0.99329983249581244</v>
      </c>
      <c r="I22" s="162">
        <v>-20</v>
      </c>
      <c r="J22" s="177">
        <v>0.54704890387858351</v>
      </c>
      <c r="K22" s="177">
        <v>0.67470686767169175</v>
      </c>
      <c r="L22" s="182">
        <v>-0.12765796379310823</v>
      </c>
    </row>
    <row r="23" spans="1:12" x14ac:dyDescent="0.4">
      <c r="A23" s="49" t="s">
        <v>142</v>
      </c>
      <c r="B23" s="238">
        <v>935</v>
      </c>
      <c r="C23" s="246">
        <v>1064</v>
      </c>
      <c r="D23" s="171">
        <v>0.87875939849624063</v>
      </c>
      <c r="E23" s="161">
        <v>-129</v>
      </c>
      <c r="F23" s="246">
        <v>1455</v>
      </c>
      <c r="G23" s="240">
        <v>1490</v>
      </c>
      <c r="H23" s="171">
        <v>0.97651006711409394</v>
      </c>
      <c r="I23" s="161">
        <v>-35</v>
      </c>
      <c r="J23" s="171">
        <v>0.6426116838487973</v>
      </c>
      <c r="K23" s="171">
        <v>0.71409395973154366</v>
      </c>
      <c r="L23" s="170">
        <v>-7.148227588274636E-2</v>
      </c>
    </row>
    <row r="24" spans="1:12" x14ac:dyDescent="0.4">
      <c r="A24" s="61" t="s">
        <v>141</v>
      </c>
      <c r="B24" s="236"/>
      <c r="C24" s="246">
        <v>0</v>
      </c>
      <c r="D24" s="177" t="e">
        <v>#DIV/0!</v>
      </c>
      <c r="E24" s="162">
        <v>0</v>
      </c>
      <c r="F24" s="246"/>
      <c r="G24" s="240">
        <v>0</v>
      </c>
      <c r="H24" s="177" t="e">
        <v>#DIV/0!</v>
      </c>
      <c r="I24" s="162">
        <v>0</v>
      </c>
      <c r="J24" s="177" t="e">
        <v>#DIV/0!</v>
      </c>
      <c r="K24" s="177" t="e">
        <v>#DIV/0!</v>
      </c>
      <c r="L24" s="182" t="e">
        <v>#DIV/0!</v>
      </c>
    </row>
    <row r="25" spans="1:12" x14ac:dyDescent="0.4">
      <c r="A25" s="61" t="s">
        <v>140</v>
      </c>
      <c r="B25" s="236">
        <v>776</v>
      </c>
      <c r="C25" s="246">
        <v>900</v>
      </c>
      <c r="D25" s="177">
        <v>0.86222222222222222</v>
      </c>
      <c r="E25" s="162">
        <v>-124</v>
      </c>
      <c r="F25" s="246">
        <v>1495</v>
      </c>
      <c r="G25" s="240">
        <v>1480</v>
      </c>
      <c r="H25" s="177">
        <v>1.0101351351351351</v>
      </c>
      <c r="I25" s="162">
        <v>15</v>
      </c>
      <c r="J25" s="177">
        <v>0.51906354515050168</v>
      </c>
      <c r="K25" s="177">
        <v>0.60810810810810811</v>
      </c>
      <c r="L25" s="182">
        <v>-8.9044562957606432E-2</v>
      </c>
    </row>
    <row r="26" spans="1:12" x14ac:dyDescent="0.4">
      <c r="A26" s="49" t="s">
        <v>139</v>
      </c>
      <c r="B26" s="236"/>
      <c r="C26" s="246">
        <v>840</v>
      </c>
      <c r="D26" s="177">
        <v>0</v>
      </c>
      <c r="E26" s="162">
        <v>-840</v>
      </c>
      <c r="F26" s="246"/>
      <c r="G26" s="240">
        <v>1490</v>
      </c>
      <c r="H26" s="177">
        <v>0</v>
      </c>
      <c r="I26" s="162">
        <v>-1490</v>
      </c>
      <c r="J26" s="177" t="e">
        <v>#DIV/0!</v>
      </c>
      <c r="K26" s="177">
        <v>0.56375838926174493</v>
      </c>
      <c r="L26" s="182" t="e">
        <v>#DIV/0!</v>
      </c>
    </row>
    <row r="27" spans="1:12" x14ac:dyDescent="0.4">
      <c r="A27" s="49" t="s">
        <v>138</v>
      </c>
      <c r="B27" s="240">
        <v>1036</v>
      </c>
      <c r="C27" s="246">
        <v>962</v>
      </c>
      <c r="D27" s="177">
        <v>1.0769230769230769</v>
      </c>
      <c r="E27" s="162">
        <v>74</v>
      </c>
      <c r="F27" s="246">
        <v>1495</v>
      </c>
      <c r="G27" s="240">
        <v>1490</v>
      </c>
      <c r="H27" s="177">
        <v>1.0033557046979866</v>
      </c>
      <c r="I27" s="162">
        <v>5</v>
      </c>
      <c r="J27" s="177">
        <v>0.69297658862876255</v>
      </c>
      <c r="K27" s="177">
        <v>0.64563758389261749</v>
      </c>
      <c r="L27" s="182">
        <v>4.7339004736145052E-2</v>
      </c>
    </row>
    <row r="28" spans="1:12" x14ac:dyDescent="0.4">
      <c r="A28" s="49" t="s">
        <v>137</v>
      </c>
      <c r="B28" s="238"/>
      <c r="C28" s="246">
        <v>759</v>
      </c>
      <c r="D28" s="171">
        <v>0</v>
      </c>
      <c r="E28" s="161">
        <v>-759</v>
      </c>
      <c r="F28" s="246"/>
      <c r="G28" s="240">
        <v>1500</v>
      </c>
      <c r="H28" s="171">
        <v>0</v>
      </c>
      <c r="I28" s="161">
        <v>-1500</v>
      </c>
      <c r="J28" s="171" t="e">
        <v>#DIV/0!</v>
      </c>
      <c r="K28" s="171">
        <v>0.50600000000000001</v>
      </c>
      <c r="L28" s="170" t="e">
        <v>#DIV/0!</v>
      </c>
    </row>
    <row r="29" spans="1:12" x14ac:dyDescent="0.4">
      <c r="A29" s="61" t="s">
        <v>136</v>
      </c>
      <c r="B29" s="236"/>
      <c r="C29" s="246"/>
      <c r="D29" s="177" t="e">
        <v>#DIV/0!</v>
      </c>
      <c r="E29" s="162">
        <v>0</v>
      </c>
      <c r="F29" s="246"/>
      <c r="G29" s="240"/>
      <c r="H29" s="177" t="e">
        <v>#DIV/0!</v>
      </c>
      <c r="I29" s="162">
        <v>0</v>
      </c>
      <c r="J29" s="177" t="e">
        <v>#DIV/0!</v>
      </c>
      <c r="K29" s="177" t="e">
        <v>#DIV/0!</v>
      </c>
      <c r="L29" s="182" t="e">
        <v>#DIV/0!</v>
      </c>
    </row>
    <row r="30" spans="1:12" x14ac:dyDescent="0.4">
      <c r="A30" s="49" t="s">
        <v>135</v>
      </c>
      <c r="B30" s="236">
        <v>1421</v>
      </c>
      <c r="C30" s="246">
        <v>1276</v>
      </c>
      <c r="D30" s="177">
        <v>1.1136363636363635</v>
      </c>
      <c r="E30" s="162">
        <v>145</v>
      </c>
      <c r="F30" s="246">
        <v>1785</v>
      </c>
      <c r="G30" s="240">
        <v>1495</v>
      </c>
      <c r="H30" s="177">
        <v>1.193979933110368</v>
      </c>
      <c r="I30" s="162">
        <v>290</v>
      </c>
      <c r="J30" s="177">
        <v>0.79607843137254897</v>
      </c>
      <c r="K30" s="177">
        <v>0.85351170568561874</v>
      </c>
      <c r="L30" s="182">
        <v>-5.7433274313069771E-2</v>
      </c>
    </row>
    <row r="31" spans="1:12" x14ac:dyDescent="0.4">
      <c r="A31" s="61" t="s">
        <v>134</v>
      </c>
      <c r="B31" s="238"/>
      <c r="C31" s="246"/>
      <c r="D31" s="171" t="e">
        <v>#DIV/0!</v>
      </c>
      <c r="E31" s="161">
        <v>0</v>
      </c>
      <c r="F31" s="246"/>
      <c r="G31" s="240"/>
      <c r="H31" s="171" t="e">
        <v>#DIV/0!</v>
      </c>
      <c r="I31" s="161">
        <v>0</v>
      </c>
      <c r="J31" s="171" t="e">
        <v>#DIV/0!</v>
      </c>
      <c r="K31" s="171" t="e">
        <v>#DIV/0!</v>
      </c>
      <c r="L31" s="170" t="e">
        <v>#DIV/0!</v>
      </c>
    </row>
    <row r="32" spans="1:12" x14ac:dyDescent="0.4">
      <c r="A32" s="61" t="s">
        <v>133</v>
      </c>
      <c r="B32" s="238">
        <v>888</v>
      </c>
      <c r="C32" s="235">
        <v>1039</v>
      </c>
      <c r="D32" s="171">
        <v>0.85466794995187678</v>
      </c>
      <c r="E32" s="161">
        <v>-151</v>
      </c>
      <c r="F32" s="235">
        <v>1490</v>
      </c>
      <c r="G32" s="234">
        <v>1490</v>
      </c>
      <c r="H32" s="171">
        <v>1</v>
      </c>
      <c r="I32" s="161">
        <v>0</v>
      </c>
      <c r="J32" s="171">
        <v>0.59597315436241616</v>
      </c>
      <c r="K32" s="171">
        <v>0.69731543624161074</v>
      </c>
      <c r="L32" s="170">
        <v>-0.10134228187919458</v>
      </c>
    </row>
    <row r="33" spans="1:12" x14ac:dyDescent="0.4">
      <c r="A33" s="49" t="s">
        <v>132</v>
      </c>
      <c r="B33" s="236"/>
      <c r="C33" s="237">
        <v>874</v>
      </c>
      <c r="D33" s="177">
        <v>0</v>
      </c>
      <c r="E33" s="162">
        <v>-874</v>
      </c>
      <c r="F33" s="237"/>
      <c r="G33" s="237">
        <v>1495</v>
      </c>
      <c r="H33" s="177">
        <v>0</v>
      </c>
      <c r="I33" s="162">
        <v>-1495</v>
      </c>
      <c r="J33" s="177" t="e">
        <v>#DIV/0!</v>
      </c>
      <c r="K33" s="177">
        <v>0.58461538461538465</v>
      </c>
      <c r="L33" s="182" t="e">
        <v>#DIV/0!</v>
      </c>
    </row>
    <row r="34" spans="1:12" x14ac:dyDescent="0.4">
      <c r="A34" s="61" t="s">
        <v>88</v>
      </c>
      <c r="B34" s="238"/>
      <c r="C34" s="235">
        <v>2560</v>
      </c>
      <c r="D34" s="171">
        <v>0</v>
      </c>
      <c r="E34" s="161">
        <v>-2560</v>
      </c>
      <c r="F34" s="235"/>
      <c r="G34" s="234">
        <v>4100</v>
      </c>
      <c r="H34" s="171">
        <v>0</v>
      </c>
      <c r="I34" s="161">
        <v>-4100</v>
      </c>
      <c r="J34" s="171" t="e">
        <v>#DIV/0!</v>
      </c>
      <c r="K34" s="171">
        <v>0.62439024390243902</v>
      </c>
      <c r="L34" s="170" t="e">
        <v>#DIV/0!</v>
      </c>
    </row>
    <row r="35" spans="1:12" x14ac:dyDescent="0.4">
      <c r="A35" s="42" t="s">
        <v>131</v>
      </c>
      <c r="B35" s="231">
        <v>3617</v>
      </c>
      <c r="C35" s="232"/>
      <c r="D35" s="171" t="e">
        <v>#DIV/0!</v>
      </c>
      <c r="E35" s="161">
        <v>3617</v>
      </c>
      <c r="F35" s="232">
        <v>5835</v>
      </c>
      <c r="G35" s="231"/>
      <c r="H35" s="171" t="e">
        <v>#DIV/0!</v>
      </c>
      <c r="I35" s="161">
        <v>5835</v>
      </c>
      <c r="J35" s="171">
        <v>0.6198800342759212</v>
      </c>
      <c r="K35" s="171" t="e">
        <v>#DIV/0!</v>
      </c>
      <c r="L35" s="170" t="e">
        <v>#DIV/0!</v>
      </c>
    </row>
    <row r="36" spans="1:12" x14ac:dyDescent="0.4">
      <c r="A36" s="160" t="s">
        <v>130</v>
      </c>
      <c r="B36" s="247">
        <v>351</v>
      </c>
      <c r="C36" s="247">
        <v>420</v>
      </c>
      <c r="D36" s="181">
        <v>0.83571428571428574</v>
      </c>
      <c r="E36" s="166">
        <v>-69</v>
      </c>
      <c r="F36" s="247">
        <v>890</v>
      </c>
      <c r="G36" s="247">
        <v>780</v>
      </c>
      <c r="H36" s="181">
        <v>1.141025641025641</v>
      </c>
      <c r="I36" s="166">
        <v>110</v>
      </c>
      <c r="J36" s="181">
        <v>0.39438202247191012</v>
      </c>
      <c r="K36" s="181">
        <v>0.53846153846153844</v>
      </c>
      <c r="L36" s="180">
        <v>-0.14407951598962832</v>
      </c>
    </row>
    <row r="37" spans="1:12" x14ac:dyDescent="0.4">
      <c r="A37" s="48" t="s">
        <v>129</v>
      </c>
      <c r="B37" s="246">
        <v>217</v>
      </c>
      <c r="C37" s="246">
        <v>266</v>
      </c>
      <c r="D37" s="175">
        <v>0.81578947368421051</v>
      </c>
      <c r="E37" s="176">
        <v>-49</v>
      </c>
      <c r="F37" s="246">
        <v>500</v>
      </c>
      <c r="G37" s="246">
        <v>390</v>
      </c>
      <c r="H37" s="175">
        <v>1.2820512820512822</v>
      </c>
      <c r="I37" s="176">
        <v>110</v>
      </c>
      <c r="J37" s="175">
        <v>0.434</v>
      </c>
      <c r="K37" s="175">
        <v>0.68205128205128207</v>
      </c>
      <c r="L37" s="174">
        <v>-0.24805128205128207</v>
      </c>
    </row>
    <row r="38" spans="1:12" s="80" customFormat="1" x14ac:dyDescent="0.4">
      <c r="A38" s="49" t="s">
        <v>128</v>
      </c>
      <c r="B38" s="246">
        <v>134</v>
      </c>
      <c r="C38" s="246">
        <v>154</v>
      </c>
      <c r="D38" s="177">
        <v>0.87012987012987009</v>
      </c>
      <c r="E38" s="162">
        <v>-20</v>
      </c>
      <c r="F38" s="246">
        <v>390</v>
      </c>
      <c r="G38" s="246">
        <v>390</v>
      </c>
      <c r="H38" s="177">
        <v>1</v>
      </c>
      <c r="I38" s="162">
        <v>0</v>
      </c>
      <c r="J38" s="177">
        <v>0.34358974358974359</v>
      </c>
      <c r="K38" s="177">
        <v>0.39487179487179486</v>
      </c>
      <c r="L38" s="182">
        <v>-5.1282051282051266E-2</v>
      </c>
    </row>
    <row r="39" spans="1:12" s="80" customFormat="1" x14ac:dyDescent="0.4">
      <c r="A39" s="136" t="s">
        <v>87</v>
      </c>
      <c r="B39" s="245">
        <v>58808</v>
      </c>
      <c r="C39" s="245">
        <v>70241</v>
      </c>
      <c r="D39" s="168">
        <v>0.83723181617573783</v>
      </c>
      <c r="E39" s="169">
        <v>-11433</v>
      </c>
      <c r="F39" s="245">
        <v>105313</v>
      </c>
      <c r="G39" s="245">
        <v>109887</v>
      </c>
      <c r="H39" s="168">
        <v>0.95837542202444326</v>
      </c>
      <c r="I39" s="169">
        <v>-4574</v>
      </c>
      <c r="J39" s="168">
        <v>0.55841159211113534</v>
      </c>
      <c r="K39" s="168">
        <v>0.6392111896766679</v>
      </c>
      <c r="L39" s="184">
        <v>-8.0799597565532566E-2</v>
      </c>
    </row>
    <row r="40" spans="1:12" x14ac:dyDescent="0.4">
      <c r="A40" s="160" t="s">
        <v>127</v>
      </c>
      <c r="B40" s="215">
        <v>58261</v>
      </c>
      <c r="C40" s="215">
        <v>69743</v>
      </c>
      <c r="D40" s="168">
        <v>0.83536699023557914</v>
      </c>
      <c r="E40" s="169">
        <v>-11482</v>
      </c>
      <c r="F40" s="215">
        <v>103820</v>
      </c>
      <c r="G40" s="215">
        <v>108417</v>
      </c>
      <c r="H40" s="168">
        <v>0.95759890054142804</v>
      </c>
      <c r="I40" s="169">
        <v>-4597</v>
      </c>
      <c r="J40" s="168">
        <v>0.56117318435754193</v>
      </c>
      <c r="K40" s="168">
        <v>0.64328472472029297</v>
      </c>
      <c r="L40" s="184">
        <v>-8.2111540362751034E-2</v>
      </c>
    </row>
    <row r="41" spans="1:12" x14ac:dyDescent="0.4">
      <c r="A41" s="49" t="s">
        <v>86</v>
      </c>
      <c r="B41" s="320">
        <v>20613</v>
      </c>
      <c r="C41" s="320">
        <v>26277</v>
      </c>
      <c r="D41" s="225">
        <v>0.78445027971229597</v>
      </c>
      <c r="E41" s="161">
        <v>-5664</v>
      </c>
      <c r="F41" s="320">
        <v>38717</v>
      </c>
      <c r="G41" s="320">
        <v>39982</v>
      </c>
      <c r="H41" s="171">
        <v>0.96836076234305435</v>
      </c>
      <c r="I41" s="161">
        <v>-1265</v>
      </c>
      <c r="J41" s="171">
        <v>0.53240178732856369</v>
      </c>
      <c r="K41" s="171">
        <v>0.65722074933720176</v>
      </c>
      <c r="L41" s="170">
        <v>-0.12481896200863807</v>
      </c>
    </row>
    <row r="42" spans="1:12" x14ac:dyDescent="0.4">
      <c r="A42" s="49" t="s">
        <v>126</v>
      </c>
      <c r="B42" s="313">
        <v>1429</v>
      </c>
      <c r="C42" s="313">
        <v>1656</v>
      </c>
      <c r="D42" s="177">
        <v>0.86292270531400961</v>
      </c>
      <c r="E42" s="162">
        <v>-227</v>
      </c>
      <c r="F42" s="313">
        <v>2700</v>
      </c>
      <c r="G42" s="313">
        <v>2700</v>
      </c>
      <c r="H42" s="177">
        <v>1</v>
      </c>
      <c r="I42" s="162">
        <v>0</v>
      </c>
      <c r="J42" s="177">
        <v>0.52925925925925921</v>
      </c>
      <c r="K42" s="177">
        <v>0.61333333333333329</v>
      </c>
      <c r="L42" s="182">
        <v>-8.4074074074074079E-2</v>
      </c>
    </row>
    <row r="43" spans="1:12" x14ac:dyDescent="0.4">
      <c r="A43" s="49" t="s">
        <v>125</v>
      </c>
      <c r="B43" s="313">
        <v>3587</v>
      </c>
      <c r="C43" s="313">
        <v>4442</v>
      </c>
      <c r="D43" s="177">
        <v>0.80751913552453847</v>
      </c>
      <c r="E43" s="162">
        <v>-855</v>
      </c>
      <c r="F43" s="313">
        <v>5140</v>
      </c>
      <c r="G43" s="313">
        <v>5140</v>
      </c>
      <c r="H43" s="317">
        <v>1</v>
      </c>
      <c r="I43" s="162">
        <v>0</v>
      </c>
      <c r="J43" s="177">
        <v>0.69785992217898829</v>
      </c>
      <c r="K43" s="177">
        <v>0.86420233463035023</v>
      </c>
      <c r="L43" s="182">
        <v>-0.16634241245136194</v>
      </c>
    </row>
    <row r="44" spans="1:12" x14ac:dyDescent="0.4">
      <c r="A44" s="61" t="s">
        <v>124</v>
      </c>
      <c r="B44" s="313">
        <v>5444</v>
      </c>
      <c r="C44" s="313">
        <v>5780</v>
      </c>
      <c r="D44" s="316">
        <v>0.94186851211072664</v>
      </c>
      <c r="E44" s="187">
        <v>-336</v>
      </c>
      <c r="F44" s="313">
        <v>9624</v>
      </c>
      <c r="G44" s="313">
        <v>9156</v>
      </c>
      <c r="H44" s="317">
        <v>1.0511140235910879</v>
      </c>
      <c r="I44" s="162">
        <v>468</v>
      </c>
      <c r="J44" s="177">
        <v>0.56566916043225268</v>
      </c>
      <c r="K44" s="177">
        <v>0.63128003494975971</v>
      </c>
      <c r="L44" s="182">
        <v>-6.5610874517507023E-2</v>
      </c>
    </row>
    <row r="45" spans="1:12" x14ac:dyDescent="0.4">
      <c r="A45" s="61" t="s">
        <v>123</v>
      </c>
      <c r="B45" s="313">
        <v>4040</v>
      </c>
      <c r="C45" s="313">
        <v>4273</v>
      </c>
      <c r="D45" s="316">
        <v>0.9454715656447461</v>
      </c>
      <c r="E45" s="187">
        <v>-233</v>
      </c>
      <c r="F45" s="313">
        <v>7299</v>
      </c>
      <c r="G45" s="313">
        <v>7059</v>
      </c>
      <c r="H45" s="317">
        <v>1.0339991500212495</v>
      </c>
      <c r="I45" s="162">
        <v>240</v>
      </c>
      <c r="J45" s="177">
        <v>0.55350047951774217</v>
      </c>
      <c r="K45" s="177">
        <v>0.6053265335033291</v>
      </c>
      <c r="L45" s="182">
        <v>-5.1826053985586928E-2</v>
      </c>
    </row>
    <row r="46" spans="1:12" x14ac:dyDescent="0.4">
      <c r="A46" s="49" t="s">
        <v>84</v>
      </c>
      <c r="B46" s="313">
        <v>9622</v>
      </c>
      <c r="C46" s="313">
        <v>10060</v>
      </c>
      <c r="D46" s="316">
        <v>0.95646123260437377</v>
      </c>
      <c r="E46" s="187">
        <v>-438</v>
      </c>
      <c r="F46" s="313">
        <v>17386</v>
      </c>
      <c r="G46" s="319">
        <v>18117</v>
      </c>
      <c r="H46" s="317">
        <v>0.9596511563724679</v>
      </c>
      <c r="I46" s="162">
        <v>-731</v>
      </c>
      <c r="J46" s="177">
        <v>0.55343379730817899</v>
      </c>
      <c r="K46" s="177">
        <v>0.55527957167301434</v>
      </c>
      <c r="L46" s="182">
        <v>-1.8457743648353508E-3</v>
      </c>
    </row>
    <row r="47" spans="1:12" x14ac:dyDescent="0.4">
      <c r="A47" s="49" t="s">
        <v>85</v>
      </c>
      <c r="B47" s="313">
        <v>5244</v>
      </c>
      <c r="C47" s="313">
        <v>5811</v>
      </c>
      <c r="D47" s="316">
        <v>0.90242643262777489</v>
      </c>
      <c r="E47" s="161">
        <v>-567</v>
      </c>
      <c r="F47" s="313">
        <v>8770</v>
      </c>
      <c r="G47" s="313">
        <v>8626</v>
      </c>
      <c r="H47" s="317">
        <v>1.016693716670531</v>
      </c>
      <c r="I47" s="162">
        <v>144</v>
      </c>
      <c r="J47" s="177">
        <v>0.59794754846066134</v>
      </c>
      <c r="K47" s="177">
        <v>0.67366102480871781</v>
      </c>
      <c r="L47" s="182">
        <v>-7.5713476348056474E-2</v>
      </c>
    </row>
    <row r="48" spans="1:12" x14ac:dyDescent="0.4">
      <c r="A48" s="49" t="s">
        <v>83</v>
      </c>
      <c r="B48" s="313">
        <v>0</v>
      </c>
      <c r="C48" s="313">
        <v>2079</v>
      </c>
      <c r="D48" s="316">
        <v>0</v>
      </c>
      <c r="E48" s="161">
        <v>-2079</v>
      </c>
      <c r="F48" s="313">
        <v>0</v>
      </c>
      <c r="G48" s="314">
        <v>2700</v>
      </c>
      <c r="H48" s="315">
        <v>0</v>
      </c>
      <c r="I48" s="162">
        <v>-2700</v>
      </c>
      <c r="J48" s="177" t="e">
        <v>#DIV/0!</v>
      </c>
      <c r="K48" s="177">
        <v>0.77</v>
      </c>
      <c r="L48" s="182" t="e">
        <v>#DIV/0!</v>
      </c>
    </row>
    <row r="49" spans="1:12" x14ac:dyDescent="0.4">
      <c r="A49" s="49" t="s">
        <v>122</v>
      </c>
      <c r="B49" s="313">
        <v>606</v>
      </c>
      <c r="C49" s="313">
        <v>885</v>
      </c>
      <c r="D49" s="316">
        <v>0.68474576271186438</v>
      </c>
      <c r="E49" s="161">
        <v>-279</v>
      </c>
      <c r="F49" s="313">
        <v>1260</v>
      </c>
      <c r="G49" s="313">
        <v>1200</v>
      </c>
      <c r="H49" s="318">
        <v>1.05</v>
      </c>
      <c r="I49" s="162">
        <v>60</v>
      </c>
      <c r="J49" s="177">
        <v>0.48095238095238096</v>
      </c>
      <c r="K49" s="177">
        <v>0.73750000000000004</v>
      </c>
      <c r="L49" s="182">
        <v>-0.25654761904761908</v>
      </c>
    </row>
    <row r="50" spans="1:12" x14ac:dyDescent="0.4">
      <c r="A50" s="49" t="s">
        <v>121</v>
      </c>
      <c r="B50" s="313">
        <v>717</v>
      </c>
      <c r="C50" s="313">
        <v>966</v>
      </c>
      <c r="D50" s="316">
        <v>0.74223602484472051</v>
      </c>
      <c r="E50" s="161">
        <v>-249</v>
      </c>
      <c r="F50" s="313">
        <v>1200</v>
      </c>
      <c r="G50" s="313">
        <v>1200</v>
      </c>
      <c r="H50" s="315">
        <v>1</v>
      </c>
      <c r="I50" s="162">
        <v>0</v>
      </c>
      <c r="J50" s="177">
        <v>0.59750000000000003</v>
      </c>
      <c r="K50" s="177">
        <v>0.80500000000000005</v>
      </c>
      <c r="L50" s="182">
        <v>-0.20749999999999999</v>
      </c>
    </row>
    <row r="51" spans="1:12" x14ac:dyDescent="0.4">
      <c r="A51" s="49" t="s">
        <v>82</v>
      </c>
      <c r="B51" s="313">
        <v>1684</v>
      </c>
      <c r="C51" s="313">
        <v>1939</v>
      </c>
      <c r="D51" s="316">
        <v>0.86848891181021148</v>
      </c>
      <c r="E51" s="161">
        <v>-255</v>
      </c>
      <c r="F51" s="313">
        <v>1764</v>
      </c>
      <c r="G51" s="313">
        <v>2700</v>
      </c>
      <c r="H51" s="317">
        <v>0.65333333333333332</v>
      </c>
      <c r="I51" s="162">
        <v>-936</v>
      </c>
      <c r="J51" s="177">
        <v>0.95464852607709749</v>
      </c>
      <c r="K51" s="177">
        <v>0.7181481481481482</v>
      </c>
      <c r="L51" s="182">
        <v>0.23650037792894929</v>
      </c>
    </row>
    <row r="52" spans="1:12" x14ac:dyDescent="0.4">
      <c r="A52" s="61" t="s">
        <v>80</v>
      </c>
      <c r="B52" s="313">
        <v>483</v>
      </c>
      <c r="C52" s="313">
        <v>586</v>
      </c>
      <c r="D52" s="316">
        <v>0.82423208191126285</v>
      </c>
      <c r="E52" s="161">
        <v>-103</v>
      </c>
      <c r="F52" s="313">
        <v>1200</v>
      </c>
      <c r="G52" s="314">
        <v>1080</v>
      </c>
      <c r="H52" s="317">
        <v>1.1111111111111112</v>
      </c>
      <c r="I52" s="162">
        <v>120</v>
      </c>
      <c r="J52" s="177">
        <v>0.40250000000000002</v>
      </c>
      <c r="K52" s="171">
        <v>0.54259259259259263</v>
      </c>
      <c r="L52" s="170">
        <v>-0.1400925925925926</v>
      </c>
    </row>
    <row r="53" spans="1:12" x14ac:dyDescent="0.4">
      <c r="A53" s="49" t="s">
        <v>81</v>
      </c>
      <c r="B53" s="313">
        <v>2443</v>
      </c>
      <c r="C53" s="313">
        <v>2135</v>
      </c>
      <c r="D53" s="316">
        <v>1.1442622950819672</v>
      </c>
      <c r="E53" s="162">
        <v>308</v>
      </c>
      <c r="F53" s="313">
        <v>2700</v>
      </c>
      <c r="G53" s="314">
        <v>2700</v>
      </c>
      <c r="H53" s="315">
        <v>1</v>
      </c>
      <c r="I53" s="162">
        <v>0</v>
      </c>
      <c r="J53" s="177">
        <v>0.90481481481481485</v>
      </c>
      <c r="K53" s="177">
        <v>0.79074074074074074</v>
      </c>
      <c r="L53" s="182">
        <v>0.11407407407407411</v>
      </c>
    </row>
    <row r="54" spans="1:12" x14ac:dyDescent="0.4">
      <c r="A54" s="49" t="s">
        <v>77</v>
      </c>
      <c r="B54" s="313">
        <v>1402</v>
      </c>
      <c r="C54" s="313">
        <v>1765</v>
      </c>
      <c r="D54" s="316">
        <v>0.79433427762039666</v>
      </c>
      <c r="E54" s="162">
        <v>-363</v>
      </c>
      <c r="F54" s="313">
        <v>3660</v>
      </c>
      <c r="G54" s="313">
        <v>3660</v>
      </c>
      <c r="H54" s="315">
        <v>1</v>
      </c>
      <c r="I54" s="162">
        <v>0</v>
      </c>
      <c r="J54" s="177">
        <v>0.38306010928961748</v>
      </c>
      <c r="K54" s="177">
        <v>0.48224043715846993</v>
      </c>
      <c r="L54" s="182">
        <v>-9.9180327868852447E-2</v>
      </c>
    </row>
    <row r="55" spans="1:12" x14ac:dyDescent="0.4">
      <c r="A55" s="49" t="s">
        <v>79</v>
      </c>
      <c r="B55" s="313">
        <v>370</v>
      </c>
      <c r="C55" s="313">
        <v>449</v>
      </c>
      <c r="D55" s="175">
        <v>0.82405345211581293</v>
      </c>
      <c r="E55" s="162">
        <v>-79</v>
      </c>
      <c r="F55" s="313">
        <v>1200</v>
      </c>
      <c r="G55" s="314">
        <v>1200</v>
      </c>
      <c r="H55" s="177">
        <v>1</v>
      </c>
      <c r="I55" s="162">
        <v>0</v>
      </c>
      <c r="J55" s="177">
        <v>0.30833333333333335</v>
      </c>
      <c r="K55" s="177">
        <v>0.37416666666666665</v>
      </c>
      <c r="L55" s="182">
        <v>-6.5833333333333299E-2</v>
      </c>
    </row>
    <row r="56" spans="1:12" x14ac:dyDescent="0.4">
      <c r="A56" s="49" t="s">
        <v>78</v>
      </c>
      <c r="B56" s="313">
        <v>577</v>
      </c>
      <c r="C56" s="313">
        <v>640</v>
      </c>
      <c r="D56" s="175">
        <v>0.90156250000000004</v>
      </c>
      <c r="E56" s="162">
        <v>-63</v>
      </c>
      <c r="F56" s="313">
        <v>1200</v>
      </c>
      <c r="G56" s="313">
        <v>1197</v>
      </c>
      <c r="H56" s="177">
        <v>1.0025062656641603</v>
      </c>
      <c r="I56" s="162">
        <v>3</v>
      </c>
      <c r="J56" s="177">
        <v>0.48083333333333333</v>
      </c>
      <c r="K56" s="177">
        <v>0.53467000835421885</v>
      </c>
      <c r="L56" s="182">
        <v>-5.3836675020885516E-2</v>
      </c>
    </row>
    <row r="57" spans="1:12" x14ac:dyDescent="0.4">
      <c r="A57" s="55" t="s">
        <v>120</v>
      </c>
      <c r="B57" s="312">
        <v>0</v>
      </c>
      <c r="C57" s="312">
        <v>0</v>
      </c>
      <c r="D57" s="179" t="e">
        <v>#DIV/0!</v>
      </c>
      <c r="E57" s="161">
        <v>0</v>
      </c>
      <c r="F57" s="312">
        <v>0</v>
      </c>
      <c r="G57" s="312">
        <v>0</v>
      </c>
      <c r="H57" s="171" t="e">
        <v>#DIV/0!</v>
      </c>
      <c r="I57" s="161">
        <v>0</v>
      </c>
      <c r="J57" s="171" t="e">
        <v>#DIV/0!</v>
      </c>
      <c r="K57" s="171" t="e">
        <v>#DIV/0!</v>
      </c>
      <c r="L57" s="170" t="e">
        <v>#DIV/0!</v>
      </c>
    </row>
    <row r="58" spans="1:12" x14ac:dyDescent="0.4">
      <c r="A58" s="42" t="s">
        <v>119</v>
      </c>
      <c r="B58" s="311">
        <v>0</v>
      </c>
      <c r="C58" s="311">
        <v>0</v>
      </c>
      <c r="D58" s="194" t="e">
        <v>#DIV/0!</v>
      </c>
      <c r="E58" s="137">
        <v>0</v>
      </c>
      <c r="F58" s="311">
        <v>0</v>
      </c>
      <c r="G58" s="311">
        <v>0</v>
      </c>
      <c r="H58" s="194" t="e">
        <v>#DIV/0!</v>
      </c>
      <c r="I58" s="137">
        <v>0</v>
      </c>
      <c r="J58" s="194" t="e">
        <v>#DIV/0!</v>
      </c>
      <c r="K58" s="194" t="e">
        <v>#DIV/0!</v>
      </c>
      <c r="L58" s="193" t="e">
        <v>#DIV/0!</v>
      </c>
    </row>
    <row r="59" spans="1:12" x14ac:dyDescent="0.4">
      <c r="A59" s="160" t="s">
        <v>118</v>
      </c>
      <c r="B59" s="230">
        <v>547</v>
      </c>
      <c r="C59" s="230">
        <v>498</v>
      </c>
      <c r="D59" s="181">
        <v>1.0983935742971886</v>
      </c>
      <c r="E59" s="166">
        <v>49</v>
      </c>
      <c r="F59" s="230">
        <v>1493</v>
      </c>
      <c r="G59" s="230">
        <v>1470</v>
      </c>
      <c r="H59" s="181">
        <v>1.0156462585034014</v>
      </c>
      <c r="I59" s="166">
        <v>23</v>
      </c>
      <c r="J59" s="181">
        <v>0.36637642330877429</v>
      </c>
      <c r="K59" s="181">
        <v>0.33877551020408164</v>
      </c>
      <c r="L59" s="180">
        <v>2.7600913104692648E-2</v>
      </c>
    </row>
    <row r="60" spans="1:12" x14ac:dyDescent="0.4">
      <c r="A60" s="55" t="s">
        <v>76</v>
      </c>
      <c r="B60" s="234">
        <v>136</v>
      </c>
      <c r="C60" s="234">
        <v>149</v>
      </c>
      <c r="D60" s="179">
        <v>0.91275167785234901</v>
      </c>
      <c r="E60" s="178">
        <v>-13</v>
      </c>
      <c r="F60" s="234">
        <v>297</v>
      </c>
      <c r="G60" s="234">
        <v>302</v>
      </c>
      <c r="H60" s="179">
        <v>0.98344370860927155</v>
      </c>
      <c r="I60" s="178">
        <v>-5</v>
      </c>
      <c r="J60" s="179">
        <v>0.45791245791245794</v>
      </c>
      <c r="K60" s="179">
        <v>0.49337748344370863</v>
      </c>
      <c r="L60" s="233">
        <v>-3.5465025531250693E-2</v>
      </c>
    </row>
    <row r="61" spans="1:12" x14ac:dyDescent="0.4">
      <c r="A61" s="49" t="s">
        <v>117</v>
      </c>
      <c r="B61" s="236">
        <v>145</v>
      </c>
      <c r="C61" s="236">
        <v>79</v>
      </c>
      <c r="D61" s="177">
        <v>1.8354430379746836</v>
      </c>
      <c r="E61" s="162">
        <v>66</v>
      </c>
      <c r="F61" s="236">
        <v>298</v>
      </c>
      <c r="G61" s="236">
        <v>269</v>
      </c>
      <c r="H61" s="177">
        <v>1.1078066914498141</v>
      </c>
      <c r="I61" s="162">
        <v>29</v>
      </c>
      <c r="J61" s="177">
        <v>0.48657718120805371</v>
      </c>
      <c r="K61" s="177">
        <v>0.29368029739776952</v>
      </c>
      <c r="L61" s="182">
        <v>0.19289688381028419</v>
      </c>
    </row>
    <row r="62" spans="1:12" x14ac:dyDescent="0.4">
      <c r="A62" s="48" t="s">
        <v>116</v>
      </c>
      <c r="B62" s="234">
        <v>83</v>
      </c>
      <c r="C62" s="234">
        <v>89</v>
      </c>
      <c r="D62" s="177">
        <v>0.93258426966292129</v>
      </c>
      <c r="E62" s="162">
        <v>-6</v>
      </c>
      <c r="F62" s="236">
        <v>299</v>
      </c>
      <c r="G62" s="236">
        <v>300</v>
      </c>
      <c r="H62" s="177">
        <v>0.9966666666666667</v>
      </c>
      <c r="I62" s="162">
        <v>-1</v>
      </c>
      <c r="J62" s="177">
        <v>0.27759197324414714</v>
      </c>
      <c r="K62" s="177">
        <v>0.29666666666666669</v>
      </c>
      <c r="L62" s="182">
        <v>-1.9074693422519551E-2</v>
      </c>
    </row>
    <row r="63" spans="1:12" x14ac:dyDescent="0.4">
      <c r="A63" s="42" t="s">
        <v>115</v>
      </c>
      <c r="B63" s="231">
        <v>183</v>
      </c>
      <c r="C63" s="231">
        <v>181</v>
      </c>
      <c r="D63" s="194">
        <v>1.011049723756906</v>
      </c>
      <c r="E63" s="137">
        <v>2</v>
      </c>
      <c r="F63" s="231">
        <v>599</v>
      </c>
      <c r="G63" s="231">
        <v>599</v>
      </c>
      <c r="H63" s="194">
        <v>1</v>
      </c>
      <c r="I63" s="137">
        <v>0</v>
      </c>
      <c r="J63" s="194">
        <v>0.30550918196994992</v>
      </c>
      <c r="K63" s="194">
        <v>0.30217028380634392</v>
      </c>
      <c r="L63" s="193">
        <v>3.3388981636059967E-3</v>
      </c>
    </row>
    <row r="64" spans="1:12" x14ac:dyDescent="0.4">
      <c r="A64" s="136" t="s">
        <v>98</v>
      </c>
      <c r="B64" s="310"/>
      <c r="C64" s="310"/>
      <c r="D64" s="308"/>
      <c r="E64" s="309"/>
      <c r="F64" s="310"/>
      <c r="G64" s="310"/>
      <c r="H64" s="308"/>
      <c r="I64" s="309"/>
      <c r="J64" s="308"/>
      <c r="K64" s="308"/>
      <c r="L64" s="307"/>
    </row>
    <row r="65" spans="1:12" x14ac:dyDescent="0.4">
      <c r="A65" s="214" t="s">
        <v>114</v>
      </c>
      <c r="B65" s="287"/>
      <c r="C65" s="286"/>
      <c r="D65" s="285"/>
      <c r="E65" s="284"/>
      <c r="F65" s="287"/>
      <c r="G65" s="286"/>
      <c r="H65" s="285"/>
      <c r="I65" s="284"/>
      <c r="J65" s="283"/>
      <c r="K65" s="283"/>
      <c r="L65" s="282"/>
    </row>
    <row r="66" spans="1:12" x14ac:dyDescent="0.4">
      <c r="A66" s="55" t="s">
        <v>159</v>
      </c>
      <c r="B66" s="306"/>
      <c r="C66" s="305"/>
      <c r="D66" s="304"/>
      <c r="E66" s="303"/>
      <c r="F66" s="306"/>
      <c r="G66" s="305"/>
      <c r="H66" s="304"/>
      <c r="I66" s="303"/>
      <c r="J66" s="302"/>
      <c r="K66" s="302"/>
      <c r="L66" s="301"/>
    </row>
    <row r="67" spans="1:12" x14ac:dyDescent="0.4">
      <c r="A67" s="61" t="s">
        <v>97</v>
      </c>
      <c r="B67" s="300"/>
      <c r="C67" s="299"/>
      <c r="D67" s="298"/>
      <c r="E67" s="297"/>
      <c r="F67" s="300"/>
      <c r="G67" s="299"/>
      <c r="H67" s="298"/>
      <c r="I67" s="297"/>
      <c r="J67" s="296"/>
      <c r="K67" s="296"/>
      <c r="L67" s="295"/>
    </row>
    <row r="68" spans="1:12" x14ac:dyDescent="0.4">
      <c r="A68" s="42" t="s">
        <v>112</v>
      </c>
      <c r="B68" s="294"/>
      <c r="C68" s="293"/>
      <c r="D68" s="292"/>
      <c r="E68" s="291"/>
      <c r="F68" s="294"/>
      <c r="G68" s="293"/>
      <c r="H68" s="292"/>
      <c r="I68" s="291"/>
      <c r="J68" s="290"/>
      <c r="K68" s="290"/>
      <c r="L68" s="289"/>
    </row>
    <row r="69" spans="1:12" x14ac:dyDescent="0.4">
      <c r="A69" s="136" t="s">
        <v>111</v>
      </c>
      <c r="B69" s="287"/>
      <c r="C69" s="286"/>
      <c r="D69" s="285"/>
      <c r="E69" s="284"/>
      <c r="F69" s="287"/>
      <c r="G69" s="286"/>
      <c r="H69" s="285"/>
      <c r="I69" s="284"/>
      <c r="J69" s="283"/>
      <c r="K69" s="283"/>
      <c r="L69" s="282"/>
    </row>
    <row r="70" spans="1:12" x14ac:dyDescent="0.4">
      <c r="A70" s="214" t="s">
        <v>110</v>
      </c>
      <c r="B70" s="288"/>
      <c r="C70" s="286"/>
      <c r="D70" s="285"/>
      <c r="E70" s="284"/>
      <c r="F70" s="287"/>
      <c r="G70" s="286"/>
      <c r="H70" s="285"/>
      <c r="I70" s="284"/>
      <c r="J70" s="283"/>
      <c r="K70" s="283"/>
      <c r="L70" s="282"/>
    </row>
    <row r="71" spans="1:12" x14ac:dyDescent="0.4">
      <c r="A71" s="33" t="s">
        <v>109</v>
      </c>
      <c r="C71" s="36"/>
      <c r="E71" s="88"/>
      <c r="G71" s="36"/>
      <c r="I71" s="88"/>
      <c r="K71" s="36"/>
    </row>
    <row r="72" spans="1:12" s="33" customFormat="1" x14ac:dyDescent="0.4">
      <c r="A72" s="35" t="s">
        <v>108</v>
      </c>
      <c r="B72" s="88"/>
      <c r="C72" s="36"/>
      <c r="D72" s="36"/>
      <c r="E72" s="88"/>
      <c r="F72" s="88"/>
      <c r="G72" s="36"/>
      <c r="H72" s="36"/>
      <c r="I72" s="88"/>
      <c r="J72" s="88"/>
      <c r="K72" s="36"/>
      <c r="L72" s="36"/>
    </row>
    <row r="73" spans="1:12" x14ac:dyDescent="0.4">
      <c r="A73" s="33" t="s">
        <v>107</v>
      </c>
      <c r="B73" s="34"/>
      <c r="C73" s="34"/>
      <c r="D73" s="33"/>
      <c r="E73" s="33"/>
      <c r="F73" s="34"/>
      <c r="G73" s="34"/>
      <c r="H73" s="33"/>
      <c r="I73" s="33"/>
      <c r="J73" s="34"/>
      <c r="K73" s="34"/>
      <c r="L73" s="33"/>
    </row>
    <row r="74" spans="1:12" x14ac:dyDescent="0.4">
      <c r="A74" s="33" t="s">
        <v>95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2011年4月中旬航空旅客輸送実績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zoomScaleNormal="100" workbookViewId="0">
      <pane xSplit="1" ySplit="6" topLeftCell="B7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3" customWidth="1"/>
    <col min="6" max="7" width="11" style="88" customWidth="1"/>
    <col min="8" max="9" width="11.25" style="33" customWidth="1"/>
    <col min="10" max="11" width="11.25" style="88" customWidth="1"/>
    <col min="12" max="12" width="11.25" style="33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12月(月間)</v>
      </c>
      <c r="F1" s="779" t="s">
        <v>70</v>
      </c>
      <c r="G1" s="780"/>
      <c r="H1" s="780"/>
      <c r="I1" s="781"/>
      <c r="J1" s="780"/>
      <c r="K1" s="780"/>
      <c r="L1" s="781"/>
    </row>
    <row r="2" spans="1:12" s="33" customFormat="1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s="33" customFormat="1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x14ac:dyDescent="0.4">
      <c r="A4" s="685"/>
      <c r="B4" s="768" t="s">
        <v>257</v>
      </c>
      <c r="C4" s="687" t="s">
        <v>256</v>
      </c>
      <c r="D4" s="735" t="s">
        <v>93</v>
      </c>
      <c r="E4" s="735"/>
      <c r="F4" s="769" t="str">
        <f>+B4</f>
        <v>(11'12/1～31)</v>
      </c>
      <c r="G4" s="693" t="str">
        <f>+C4</f>
        <v>(10'12/1～31)</v>
      </c>
      <c r="H4" s="735" t="s">
        <v>93</v>
      </c>
      <c r="I4" s="735"/>
      <c r="J4" s="769" t="str">
        <f>+B4</f>
        <v>(11'12/1～31)</v>
      </c>
      <c r="K4" s="693" t="str">
        <f>+C4</f>
        <v>(10'12/1～31)</v>
      </c>
      <c r="L4" s="733" t="s">
        <v>91</v>
      </c>
    </row>
    <row r="5" spans="1:12" s="107" customFormat="1" x14ac:dyDescent="0.4">
      <c r="A5" s="685"/>
      <c r="B5" s="768"/>
      <c r="C5" s="688"/>
      <c r="D5" s="159" t="s">
        <v>92</v>
      </c>
      <c r="E5" s="540" t="s">
        <v>91</v>
      </c>
      <c r="F5" s="769"/>
      <c r="G5" s="693"/>
      <c r="H5" s="159" t="s">
        <v>92</v>
      </c>
      <c r="I5" s="159" t="s">
        <v>91</v>
      </c>
      <c r="J5" s="769"/>
      <c r="K5" s="693"/>
      <c r="L5" s="734"/>
    </row>
    <row r="6" spans="1:12" s="35" customFormat="1" x14ac:dyDescent="0.4">
      <c r="A6" s="136" t="s">
        <v>151</v>
      </c>
      <c r="B6" s="570">
        <f>+B7+B41+B67+B74</f>
        <v>476237</v>
      </c>
      <c r="C6" s="570">
        <f>+C7+C41+C67+C74</f>
        <v>445500</v>
      </c>
      <c r="D6" s="134">
        <f t="shared" ref="D6:D37" si="0">+B6/C6</f>
        <v>1.0689943883277218</v>
      </c>
      <c r="E6" s="578">
        <f t="shared" ref="E6:E37" si="1">+B6-C6</f>
        <v>30737</v>
      </c>
      <c r="F6" s="570">
        <f>+F7+F41+F67+F74</f>
        <v>723805</v>
      </c>
      <c r="G6" s="570">
        <f>+G7+G41+G67+G74</f>
        <v>665057</v>
      </c>
      <c r="H6" s="134">
        <f t="shared" ref="H6:H37" si="2">+F6/G6</f>
        <v>1.088335285546953</v>
      </c>
      <c r="I6" s="133">
        <f t="shared" ref="I6:I37" si="3">+F6-G6</f>
        <v>58748</v>
      </c>
      <c r="J6" s="550">
        <f t="shared" ref="J6:J37" si="4">+B6/F6</f>
        <v>0.65796312542742863</v>
      </c>
      <c r="K6" s="550">
        <f t="shared" ref="K6:K37" si="5">+C6/G6</f>
        <v>0.66986739482480451</v>
      </c>
      <c r="L6" s="131">
        <f t="shared" ref="L6:L37" si="6">+J6-K6</f>
        <v>-1.1904269397375877E-2</v>
      </c>
    </row>
    <row r="7" spans="1:12" s="35" customFormat="1" x14ac:dyDescent="0.4">
      <c r="A7" s="136" t="s">
        <v>90</v>
      </c>
      <c r="B7" s="135">
        <f>+B8+B18+B38</f>
        <v>192179</v>
      </c>
      <c r="C7" s="135">
        <f>+C8+C18+C38</f>
        <v>184704</v>
      </c>
      <c r="D7" s="579">
        <f t="shared" si="0"/>
        <v>1.0404701576576576</v>
      </c>
      <c r="E7" s="578">
        <f t="shared" si="1"/>
        <v>7475</v>
      </c>
      <c r="F7" s="642">
        <f>+F8+F18+F38</f>
        <v>301550</v>
      </c>
      <c r="G7" s="135">
        <f>+G8+G18+G38</f>
        <v>274710</v>
      </c>
      <c r="H7" s="134">
        <f t="shared" si="2"/>
        <v>1.0977030322885952</v>
      </c>
      <c r="I7" s="133">
        <f t="shared" si="3"/>
        <v>26840</v>
      </c>
      <c r="J7" s="132">
        <f t="shared" si="4"/>
        <v>0.63730392969656768</v>
      </c>
      <c r="K7" s="132">
        <f t="shared" si="5"/>
        <v>0.67235994321284265</v>
      </c>
      <c r="L7" s="131">
        <f t="shared" si="6"/>
        <v>-3.5056013516274964E-2</v>
      </c>
    </row>
    <row r="8" spans="1:12" s="33" customFormat="1" x14ac:dyDescent="0.4">
      <c r="A8" s="160" t="s">
        <v>150</v>
      </c>
      <c r="B8" s="146">
        <f>SUM(B9:B17)</f>
        <v>144430</v>
      </c>
      <c r="C8" s="146">
        <f>SUM(C9:C17)</f>
        <v>149930</v>
      </c>
      <c r="D8" s="145">
        <f t="shared" si="0"/>
        <v>0.96331621423330893</v>
      </c>
      <c r="E8" s="144">
        <f t="shared" si="1"/>
        <v>-5500</v>
      </c>
      <c r="F8" s="146">
        <f>SUM(F9:F17)</f>
        <v>222032</v>
      </c>
      <c r="G8" s="146">
        <f>SUM(G9:G17)</f>
        <v>216432</v>
      </c>
      <c r="H8" s="145">
        <f t="shared" si="2"/>
        <v>1.0258741775707843</v>
      </c>
      <c r="I8" s="144">
        <f t="shared" si="3"/>
        <v>5600</v>
      </c>
      <c r="J8" s="143">
        <f t="shared" si="4"/>
        <v>0.65049182099877501</v>
      </c>
      <c r="K8" s="143">
        <f t="shared" si="5"/>
        <v>0.69273490056923193</v>
      </c>
      <c r="L8" s="142">
        <f t="shared" si="6"/>
        <v>-4.2243079570456921E-2</v>
      </c>
    </row>
    <row r="9" spans="1:12" s="33" customFormat="1" x14ac:dyDescent="0.4">
      <c r="A9" s="48" t="s">
        <v>86</v>
      </c>
      <c r="B9" s="79">
        <v>110397</v>
      </c>
      <c r="C9" s="79">
        <v>105491</v>
      </c>
      <c r="D9" s="129">
        <f t="shared" si="0"/>
        <v>1.0465063370334911</v>
      </c>
      <c r="E9" s="128">
        <f t="shared" si="1"/>
        <v>4906</v>
      </c>
      <c r="F9" s="79">
        <v>168656</v>
      </c>
      <c r="G9" s="79">
        <v>146964</v>
      </c>
      <c r="H9" s="129">
        <f t="shared" si="2"/>
        <v>1.1476007729784166</v>
      </c>
      <c r="I9" s="128">
        <f t="shared" si="3"/>
        <v>21692</v>
      </c>
      <c r="J9" s="64">
        <f t="shared" si="4"/>
        <v>0.6545690636561996</v>
      </c>
      <c r="K9" s="64">
        <f t="shared" si="5"/>
        <v>0.71780163849650258</v>
      </c>
      <c r="L9" s="141">
        <f t="shared" si="6"/>
        <v>-6.323257484030298E-2</v>
      </c>
    </row>
    <row r="10" spans="1:12" s="33" customFormat="1" x14ac:dyDescent="0.4">
      <c r="A10" s="49" t="s">
        <v>89</v>
      </c>
      <c r="B10" s="47">
        <v>15079</v>
      </c>
      <c r="C10" s="47">
        <v>13043</v>
      </c>
      <c r="D10" s="126">
        <f t="shared" si="0"/>
        <v>1.1560990569654221</v>
      </c>
      <c r="E10" s="128">
        <f t="shared" si="1"/>
        <v>2036</v>
      </c>
      <c r="F10" s="47">
        <v>22663</v>
      </c>
      <c r="G10" s="47">
        <v>18914</v>
      </c>
      <c r="H10" s="126">
        <f t="shared" si="2"/>
        <v>1.1982129639420536</v>
      </c>
      <c r="I10" s="125">
        <f t="shared" si="3"/>
        <v>3749</v>
      </c>
      <c r="J10" s="44">
        <f t="shared" si="4"/>
        <v>0.66535763138154702</v>
      </c>
      <c r="K10" s="44">
        <f t="shared" si="5"/>
        <v>0.68959500898805115</v>
      </c>
      <c r="L10" s="148">
        <f t="shared" si="6"/>
        <v>-2.4237377606504129E-2</v>
      </c>
    </row>
    <row r="11" spans="1:12" s="33" customFormat="1" x14ac:dyDescent="0.4">
      <c r="A11" s="49" t="s">
        <v>124</v>
      </c>
      <c r="B11" s="47">
        <v>17056</v>
      </c>
      <c r="C11" s="47">
        <v>12666</v>
      </c>
      <c r="D11" s="126">
        <f t="shared" si="0"/>
        <v>1.346597189325754</v>
      </c>
      <c r="E11" s="128">
        <f t="shared" si="1"/>
        <v>4390</v>
      </c>
      <c r="F11" s="47">
        <v>26218</v>
      </c>
      <c r="G11" s="47">
        <v>20967</v>
      </c>
      <c r="H11" s="126">
        <f t="shared" si="2"/>
        <v>1.2504411694567654</v>
      </c>
      <c r="I11" s="125">
        <f t="shared" si="3"/>
        <v>5251</v>
      </c>
      <c r="J11" s="44">
        <f t="shared" si="4"/>
        <v>0.65054542680601113</v>
      </c>
      <c r="K11" s="44">
        <f t="shared" si="5"/>
        <v>0.60409214479896978</v>
      </c>
      <c r="L11" s="148">
        <f t="shared" si="6"/>
        <v>4.6453282007041352E-2</v>
      </c>
    </row>
    <row r="12" spans="1:12" s="33" customFormat="1" x14ac:dyDescent="0.4">
      <c r="A12" s="49" t="s">
        <v>84</v>
      </c>
      <c r="B12" s="83"/>
      <c r="C12" s="47">
        <v>89</v>
      </c>
      <c r="D12" s="126">
        <f t="shared" si="0"/>
        <v>0</v>
      </c>
      <c r="E12" s="128">
        <f t="shared" si="1"/>
        <v>-89</v>
      </c>
      <c r="F12" s="83"/>
      <c r="G12" s="47">
        <v>522</v>
      </c>
      <c r="H12" s="126">
        <f t="shared" si="2"/>
        <v>0</v>
      </c>
      <c r="I12" s="125">
        <f t="shared" si="3"/>
        <v>-522</v>
      </c>
      <c r="J12" s="44" t="e">
        <f t="shared" si="4"/>
        <v>#DIV/0!</v>
      </c>
      <c r="K12" s="44">
        <f t="shared" si="5"/>
        <v>0.17049808429118773</v>
      </c>
      <c r="L12" s="148" t="e">
        <f t="shared" si="6"/>
        <v>#DIV/0!</v>
      </c>
    </row>
    <row r="13" spans="1:12" s="33" customFormat="1" x14ac:dyDescent="0.4">
      <c r="A13" s="49" t="s">
        <v>85</v>
      </c>
      <c r="B13" s="83"/>
      <c r="C13" s="47">
        <v>16332</v>
      </c>
      <c r="D13" s="126">
        <f t="shared" si="0"/>
        <v>0</v>
      </c>
      <c r="E13" s="128">
        <f t="shared" si="1"/>
        <v>-16332</v>
      </c>
      <c r="F13" s="83"/>
      <c r="G13" s="47">
        <v>24880</v>
      </c>
      <c r="H13" s="126">
        <f t="shared" si="2"/>
        <v>0</v>
      </c>
      <c r="I13" s="125">
        <f t="shared" si="3"/>
        <v>-24880</v>
      </c>
      <c r="J13" s="44" t="e">
        <f t="shared" si="4"/>
        <v>#DIV/0!</v>
      </c>
      <c r="K13" s="44">
        <f t="shared" si="5"/>
        <v>0.65643086816720253</v>
      </c>
      <c r="L13" s="148" t="e">
        <f t="shared" si="6"/>
        <v>#DIV/0!</v>
      </c>
    </row>
    <row r="14" spans="1:12" s="33" customFormat="1" x14ac:dyDescent="0.4">
      <c r="A14" s="55" t="s">
        <v>149</v>
      </c>
      <c r="B14" s="60">
        <v>1898</v>
      </c>
      <c r="C14" s="60">
        <v>2309</v>
      </c>
      <c r="D14" s="140">
        <f t="shared" si="0"/>
        <v>0.82200086617583368</v>
      </c>
      <c r="E14" s="128">
        <f t="shared" si="1"/>
        <v>-411</v>
      </c>
      <c r="F14" s="60">
        <v>4495</v>
      </c>
      <c r="G14" s="60">
        <v>4185</v>
      </c>
      <c r="H14" s="140">
        <f t="shared" si="2"/>
        <v>1.0740740740740742</v>
      </c>
      <c r="I14" s="139">
        <f t="shared" si="3"/>
        <v>310</v>
      </c>
      <c r="J14" s="58">
        <f t="shared" si="4"/>
        <v>0.42224694104560623</v>
      </c>
      <c r="K14" s="58">
        <f t="shared" si="5"/>
        <v>0.5517323775388292</v>
      </c>
      <c r="L14" s="138">
        <f t="shared" si="6"/>
        <v>-0.12948543649322297</v>
      </c>
    </row>
    <row r="15" spans="1:12" s="33" customFormat="1" x14ac:dyDescent="0.4">
      <c r="A15" s="49" t="s">
        <v>148</v>
      </c>
      <c r="B15" s="83"/>
      <c r="C15" s="83"/>
      <c r="D15" s="126" t="e">
        <f t="shared" si="0"/>
        <v>#DIV/0!</v>
      </c>
      <c r="E15" s="128">
        <f t="shared" si="1"/>
        <v>0</v>
      </c>
      <c r="F15" s="83"/>
      <c r="G15" s="83"/>
      <c r="H15" s="126" t="e">
        <f t="shared" si="2"/>
        <v>#DIV/0!</v>
      </c>
      <c r="I15" s="125">
        <f t="shared" si="3"/>
        <v>0</v>
      </c>
      <c r="J15" s="44" t="e">
        <f t="shared" si="4"/>
        <v>#DIV/0!</v>
      </c>
      <c r="K15" s="44" t="e">
        <f t="shared" si="5"/>
        <v>#DIV/0!</v>
      </c>
      <c r="L15" s="148" t="e">
        <f t="shared" si="6"/>
        <v>#DIV/0!</v>
      </c>
    </row>
    <row r="16" spans="1:12" s="33" customFormat="1" x14ac:dyDescent="0.4">
      <c r="A16" s="61" t="s">
        <v>147</v>
      </c>
      <c r="B16" s="83"/>
      <c r="C16" s="83"/>
      <c r="D16" s="126" t="e">
        <f t="shared" si="0"/>
        <v>#DIV/0!</v>
      </c>
      <c r="E16" s="128">
        <f t="shared" si="1"/>
        <v>0</v>
      </c>
      <c r="F16" s="83"/>
      <c r="G16" s="83"/>
      <c r="H16" s="126" t="e">
        <f t="shared" si="2"/>
        <v>#DIV/0!</v>
      </c>
      <c r="I16" s="155">
        <f t="shared" si="3"/>
        <v>0</v>
      </c>
      <c r="J16" s="44" t="e">
        <f t="shared" si="4"/>
        <v>#DIV/0!</v>
      </c>
      <c r="K16" s="44" t="e">
        <f t="shared" si="5"/>
        <v>#DIV/0!</v>
      </c>
      <c r="L16" s="148" t="e">
        <f t="shared" si="6"/>
        <v>#DIV/0!</v>
      </c>
    </row>
    <row r="17" spans="1:12" s="33" customFormat="1" x14ac:dyDescent="0.4">
      <c r="A17" s="61" t="s">
        <v>146</v>
      </c>
      <c r="B17" s="82"/>
      <c r="C17" s="82"/>
      <c r="D17" s="140" t="e">
        <f t="shared" si="0"/>
        <v>#DIV/0!</v>
      </c>
      <c r="E17" s="540">
        <f t="shared" si="1"/>
        <v>0</v>
      </c>
      <c r="F17" s="82"/>
      <c r="G17" s="82"/>
      <c r="H17" s="140" t="e">
        <f t="shared" si="2"/>
        <v>#DIV/0!</v>
      </c>
      <c r="I17" s="139">
        <f t="shared" si="3"/>
        <v>0</v>
      </c>
      <c r="J17" s="58" t="e">
        <f t="shared" si="4"/>
        <v>#DIV/0!</v>
      </c>
      <c r="K17" s="58" t="e">
        <f t="shared" si="5"/>
        <v>#DIV/0!</v>
      </c>
      <c r="L17" s="138" t="e">
        <f t="shared" si="6"/>
        <v>#DIV/0!</v>
      </c>
    </row>
    <row r="18" spans="1:12" s="33" customFormat="1" x14ac:dyDescent="0.4">
      <c r="A18" s="160" t="s">
        <v>145</v>
      </c>
      <c r="B18" s="146">
        <f>SUM(B19:B37)</f>
        <v>46462</v>
      </c>
      <c r="C18" s="146">
        <f>SUM(C19:C37)</f>
        <v>33607</v>
      </c>
      <c r="D18" s="145">
        <f t="shared" si="0"/>
        <v>1.3825095962150742</v>
      </c>
      <c r="E18" s="144">
        <f t="shared" si="1"/>
        <v>12855</v>
      </c>
      <c r="F18" s="146">
        <f>SUM(F19:F37)</f>
        <v>76770</v>
      </c>
      <c r="G18" s="146">
        <f>SUM(G19:G37)</f>
        <v>55295</v>
      </c>
      <c r="H18" s="145">
        <f t="shared" si="2"/>
        <v>1.3883714621575187</v>
      </c>
      <c r="I18" s="144">
        <f t="shared" si="3"/>
        <v>21475</v>
      </c>
      <c r="J18" s="143">
        <f t="shared" si="4"/>
        <v>0.6052103686335808</v>
      </c>
      <c r="K18" s="143">
        <f t="shared" si="5"/>
        <v>0.60777647165204807</v>
      </c>
      <c r="L18" s="142">
        <f t="shared" si="6"/>
        <v>-2.5661030184672695E-3</v>
      </c>
    </row>
    <row r="19" spans="1:12" s="33" customFormat="1" x14ac:dyDescent="0.4">
      <c r="A19" s="48" t="s">
        <v>144</v>
      </c>
      <c r="B19" s="85"/>
      <c r="C19" s="85"/>
      <c r="D19" s="129" t="e">
        <f t="shared" si="0"/>
        <v>#DIV/0!</v>
      </c>
      <c r="E19" s="128">
        <f t="shared" si="1"/>
        <v>0</v>
      </c>
      <c r="F19" s="85"/>
      <c r="G19" s="85"/>
      <c r="H19" s="129" t="e">
        <f t="shared" si="2"/>
        <v>#DIV/0!</v>
      </c>
      <c r="I19" s="128">
        <f t="shared" si="3"/>
        <v>0</v>
      </c>
      <c r="J19" s="64" t="e">
        <f t="shared" si="4"/>
        <v>#DIV/0!</v>
      </c>
      <c r="K19" s="64" t="e">
        <f t="shared" si="5"/>
        <v>#DIV/0!</v>
      </c>
      <c r="L19" s="141" t="e">
        <f t="shared" si="6"/>
        <v>#DIV/0!</v>
      </c>
    </row>
    <row r="20" spans="1:12" s="33" customFormat="1" x14ac:dyDescent="0.4">
      <c r="A20" s="49" t="s">
        <v>124</v>
      </c>
      <c r="B20" s="83"/>
      <c r="C20" s="83"/>
      <c r="D20" s="126" t="e">
        <f t="shared" si="0"/>
        <v>#DIV/0!</v>
      </c>
      <c r="E20" s="128">
        <f t="shared" si="1"/>
        <v>0</v>
      </c>
      <c r="F20" s="83"/>
      <c r="G20" s="83"/>
      <c r="H20" s="126" t="e">
        <f t="shared" si="2"/>
        <v>#DIV/0!</v>
      </c>
      <c r="I20" s="125">
        <f t="shared" si="3"/>
        <v>0</v>
      </c>
      <c r="J20" s="44" t="e">
        <f t="shared" si="4"/>
        <v>#DIV/0!</v>
      </c>
      <c r="K20" s="44" t="e">
        <f t="shared" si="5"/>
        <v>#DIV/0!</v>
      </c>
      <c r="L20" s="148" t="e">
        <f t="shared" si="6"/>
        <v>#DIV/0!</v>
      </c>
    </row>
    <row r="21" spans="1:12" s="33" customFormat="1" x14ac:dyDescent="0.4">
      <c r="A21" s="49" t="s">
        <v>113</v>
      </c>
      <c r="B21" s="47">
        <v>17724</v>
      </c>
      <c r="C21" s="47">
        <v>16405</v>
      </c>
      <c r="D21" s="126">
        <f t="shared" si="0"/>
        <v>1.0804023163669614</v>
      </c>
      <c r="E21" s="128">
        <f t="shared" si="1"/>
        <v>1319</v>
      </c>
      <c r="F21" s="47">
        <v>27205</v>
      </c>
      <c r="G21" s="47">
        <v>22950</v>
      </c>
      <c r="H21" s="126">
        <f t="shared" si="2"/>
        <v>1.1854030501089325</v>
      </c>
      <c r="I21" s="125">
        <f t="shared" si="3"/>
        <v>4255</v>
      </c>
      <c r="J21" s="44">
        <f t="shared" si="4"/>
        <v>0.65149788641793793</v>
      </c>
      <c r="K21" s="44">
        <f t="shared" si="5"/>
        <v>0.71481481481481479</v>
      </c>
      <c r="L21" s="148">
        <f t="shared" si="6"/>
        <v>-6.3316928396876859E-2</v>
      </c>
    </row>
    <row r="22" spans="1:12" s="33" customFormat="1" x14ac:dyDescent="0.4">
      <c r="A22" s="49" t="s">
        <v>143</v>
      </c>
      <c r="B22" s="47">
        <v>4207</v>
      </c>
      <c r="C22" s="47">
        <v>4608</v>
      </c>
      <c r="D22" s="126">
        <f t="shared" si="0"/>
        <v>0.91297743055555558</v>
      </c>
      <c r="E22" s="128">
        <f t="shared" si="1"/>
        <v>-401</v>
      </c>
      <c r="F22" s="47">
        <v>8815</v>
      </c>
      <c r="G22" s="47">
        <v>9280</v>
      </c>
      <c r="H22" s="126">
        <f t="shared" si="2"/>
        <v>0.94989224137931039</v>
      </c>
      <c r="I22" s="125">
        <f t="shared" si="3"/>
        <v>-465</v>
      </c>
      <c r="J22" s="44">
        <f t="shared" si="4"/>
        <v>0.47725467952353945</v>
      </c>
      <c r="K22" s="44">
        <f t="shared" si="5"/>
        <v>0.49655172413793103</v>
      </c>
      <c r="L22" s="148">
        <f t="shared" si="6"/>
        <v>-1.9297044614391579E-2</v>
      </c>
    </row>
    <row r="23" spans="1:12" s="33" customFormat="1" x14ac:dyDescent="0.4">
      <c r="A23" s="49" t="s">
        <v>142</v>
      </c>
      <c r="B23" s="60">
        <v>2309</v>
      </c>
      <c r="C23" s="60">
        <v>2469</v>
      </c>
      <c r="D23" s="140">
        <f t="shared" si="0"/>
        <v>0.93519643580396927</v>
      </c>
      <c r="E23" s="128">
        <f t="shared" si="1"/>
        <v>-160</v>
      </c>
      <c r="F23" s="60">
        <v>4570</v>
      </c>
      <c r="G23" s="60">
        <v>4625</v>
      </c>
      <c r="H23" s="140">
        <f t="shared" si="2"/>
        <v>0.98810810810810812</v>
      </c>
      <c r="I23" s="139">
        <f t="shared" si="3"/>
        <v>-55</v>
      </c>
      <c r="J23" s="58">
        <f t="shared" si="4"/>
        <v>0.50525164113785559</v>
      </c>
      <c r="K23" s="58">
        <f t="shared" si="5"/>
        <v>0.53383783783783789</v>
      </c>
      <c r="L23" s="138">
        <f t="shared" si="6"/>
        <v>-2.8586196699982303E-2</v>
      </c>
    </row>
    <row r="24" spans="1:12" s="33" customFormat="1" x14ac:dyDescent="0.4">
      <c r="A24" s="61" t="s">
        <v>141</v>
      </c>
      <c r="B24" s="83"/>
      <c r="C24" s="83"/>
      <c r="D24" s="126" t="e">
        <f t="shared" si="0"/>
        <v>#DIV/0!</v>
      </c>
      <c r="E24" s="128">
        <f t="shared" si="1"/>
        <v>0</v>
      </c>
      <c r="F24" s="83"/>
      <c r="G24" s="83"/>
      <c r="H24" s="126" t="e">
        <f t="shared" si="2"/>
        <v>#DIV/0!</v>
      </c>
      <c r="I24" s="125">
        <f t="shared" si="3"/>
        <v>0</v>
      </c>
      <c r="J24" s="44" t="e">
        <f t="shared" si="4"/>
        <v>#DIV/0!</v>
      </c>
      <c r="K24" s="44" t="e">
        <f t="shared" si="5"/>
        <v>#DIV/0!</v>
      </c>
      <c r="L24" s="148" t="e">
        <f t="shared" si="6"/>
        <v>#DIV/0!</v>
      </c>
    </row>
    <row r="25" spans="1:12" s="33" customFormat="1" x14ac:dyDescent="0.4">
      <c r="A25" s="61" t="s">
        <v>140</v>
      </c>
      <c r="B25" s="47">
        <v>2982</v>
      </c>
      <c r="C25" s="47">
        <v>2707</v>
      </c>
      <c r="D25" s="126">
        <f t="shared" si="0"/>
        <v>1.101588474325822</v>
      </c>
      <c r="E25" s="128">
        <f t="shared" si="1"/>
        <v>275</v>
      </c>
      <c r="F25" s="47">
        <v>4575</v>
      </c>
      <c r="G25" s="47">
        <v>4640</v>
      </c>
      <c r="H25" s="126">
        <f t="shared" si="2"/>
        <v>0.98599137931034486</v>
      </c>
      <c r="I25" s="125">
        <f t="shared" si="3"/>
        <v>-65</v>
      </c>
      <c r="J25" s="44">
        <f t="shared" si="4"/>
        <v>0.65180327868852461</v>
      </c>
      <c r="K25" s="44">
        <f t="shared" si="5"/>
        <v>0.58340517241379308</v>
      </c>
      <c r="L25" s="148">
        <f t="shared" si="6"/>
        <v>6.8398106274731529E-2</v>
      </c>
    </row>
    <row r="26" spans="1:12" s="33" customFormat="1" x14ac:dyDescent="0.4">
      <c r="A26" s="61" t="s">
        <v>225</v>
      </c>
      <c r="B26" s="83"/>
      <c r="C26" s="83"/>
      <c r="D26" s="126" t="e">
        <f t="shared" si="0"/>
        <v>#DIV/0!</v>
      </c>
      <c r="E26" s="125">
        <f t="shared" si="1"/>
        <v>0</v>
      </c>
      <c r="F26" s="83"/>
      <c r="G26" s="83"/>
      <c r="H26" s="126" t="e">
        <f t="shared" si="2"/>
        <v>#DIV/0!</v>
      </c>
      <c r="I26" s="125">
        <f t="shared" si="3"/>
        <v>0</v>
      </c>
      <c r="J26" s="44" t="e">
        <f t="shared" si="4"/>
        <v>#DIV/0!</v>
      </c>
      <c r="K26" s="44" t="e">
        <f t="shared" si="5"/>
        <v>#DIV/0!</v>
      </c>
      <c r="L26" s="148" t="e">
        <f t="shared" si="6"/>
        <v>#DIV/0!</v>
      </c>
    </row>
    <row r="27" spans="1:12" s="33" customFormat="1" x14ac:dyDescent="0.4">
      <c r="A27" s="49" t="s">
        <v>139</v>
      </c>
      <c r="B27" s="83"/>
      <c r="C27" s="83"/>
      <c r="D27" s="126" t="e">
        <f t="shared" si="0"/>
        <v>#DIV/0!</v>
      </c>
      <c r="E27" s="128">
        <f t="shared" si="1"/>
        <v>0</v>
      </c>
      <c r="F27" s="83"/>
      <c r="G27" s="83"/>
      <c r="H27" s="126" t="e">
        <f t="shared" si="2"/>
        <v>#DIV/0!</v>
      </c>
      <c r="I27" s="125">
        <f t="shared" si="3"/>
        <v>0</v>
      </c>
      <c r="J27" s="44" t="e">
        <f t="shared" si="4"/>
        <v>#DIV/0!</v>
      </c>
      <c r="K27" s="44" t="e">
        <f t="shared" si="5"/>
        <v>#DIV/0!</v>
      </c>
      <c r="L27" s="148" t="e">
        <f t="shared" si="6"/>
        <v>#DIV/0!</v>
      </c>
    </row>
    <row r="28" spans="1:12" s="33" customFormat="1" x14ac:dyDescent="0.4">
      <c r="A28" s="49" t="s">
        <v>138</v>
      </c>
      <c r="B28" s="47">
        <v>2150</v>
      </c>
      <c r="C28" s="47">
        <v>2161</v>
      </c>
      <c r="D28" s="126">
        <f t="shared" si="0"/>
        <v>0.99490976399814901</v>
      </c>
      <c r="E28" s="128">
        <f t="shared" si="1"/>
        <v>-11</v>
      </c>
      <c r="F28" s="47">
        <v>4430</v>
      </c>
      <c r="G28" s="47">
        <v>4650</v>
      </c>
      <c r="H28" s="126">
        <f t="shared" si="2"/>
        <v>0.95268817204301071</v>
      </c>
      <c r="I28" s="125">
        <f t="shared" si="3"/>
        <v>-220</v>
      </c>
      <c r="J28" s="44">
        <f t="shared" si="4"/>
        <v>0.48532731376975169</v>
      </c>
      <c r="K28" s="44">
        <f t="shared" si="5"/>
        <v>0.46473118279569892</v>
      </c>
      <c r="L28" s="148">
        <f t="shared" si="6"/>
        <v>2.0596130974052773E-2</v>
      </c>
    </row>
    <row r="29" spans="1:12" s="33" customFormat="1" x14ac:dyDescent="0.4">
      <c r="A29" s="49" t="s">
        <v>213</v>
      </c>
      <c r="B29" s="84"/>
      <c r="C29" s="84"/>
      <c r="D29" s="126" t="e">
        <f t="shared" si="0"/>
        <v>#DIV/0!</v>
      </c>
      <c r="E29" s="125">
        <f t="shared" si="1"/>
        <v>0</v>
      </c>
      <c r="F29" s="84"/>
      <c r="G29" s="84"/>
      <c r="H29" s="126" t="e">
        <f t="shared" si="2"/>
        <v>#DIV/0!</v>
      </c>
      <c r="I29" s="125">
        <f t="shared" si="3"/>
        <v>0</v>
      </c>
      <c r="J29" s="44" t="e">
        <f t="shared" si="4"/>
        <v>#DIV/0!</v>
      </c>
      <c r="K29" s="44" t="e">
        <f t="shared" si="5"/>
        <v>#DIV/0!</v>
      </c>
      <c r="L29" s="148" t="e">
        <f t="shared" si="6"/>
        <v>#DIV/0!</v>
      </c>
    </row>
    <row r="30" spans="1:12" s="33" customFormat="1" x14ac:dyDescent="0.4">
      <c r="A30" s="49" t="s">
        <v>137</v>
      </c>
      <c r="B30" s="82"/>
      <c r="C30" s="82"/>
      <c r="D30" s="140" t="e">
        <f t="shared" si="0"/>
        <v>#DIV/0!</v>
      </c>
      <c r="E30" s="128">
        <f t="shared" si="1"/>
        <v>0</v>
      </c>
      <c r="F30" s="82"/>
      <c r="G30" s="82"/>
      <c r="H30" s="140" t="e">
        <f t="shared" si="2"/>
        <v>#DIV/0!</v>
      </c>
      <c r="I30" s="139">
        <f t="shared" si="3"/>
        <v>0</v>
      </c>
      <c r="J30" s="58" t="e">
        <f t="shared" si="4"/>
        <v>#DIV/0!</v>
      </c>
      <c r="K30" s="58" t="e">
        <f t="shared" si="5"/>
        <v>#DIV/0!</v>
      </c>
      <c r="L30" s="138" t="e">
        <f t="shared" si="6"/>
        <v>#DIV/0!</v>
      </c>
    </row>
    <row r="31" spans="1:12" s="33" customFormat="1" x14ac:dyDescent="0.4">
      <c r="A31" s="61" t="s">
        <v>136</v>
      </c>
      <c r="B31" s="83"/>
      <c r="C31" s="83"/>
      <c r="D31" s="126" t="e">
        <f t="shared" si="0"/>
        <v>#DIV/0!</v>
      </c>
      <c r="E31" s="128">
        <f t="shared" si="1"/>
        <v>0</v>
      </c>
      <c r="F31" s="83"/>
      <c r="G31" s="83"/>
      <c r="H31" s="126" t="e">
        <f t="shared" si="2"/>
        <v>#DIV/0!</v>
      </c>
      <c r="I31" s="125">
        <f t="shared" si="3"/>
        <v>0</v>
      </c>
      <c r="J31" s="44" t="e">
        <f t="shared" si="4"/>
        <v>#DIV/0!</v>
      </c>
      <c r="K31" s="44" t="e">
        <f t="shared" si="5"/>
        <v>#DIV/0!</v>
      </c>
      <c r="L31" s="148" t="e">
        <f t="shared" si="6"/>
        <v>#DIV/0!</v>
      </c>
    </row>
    <row r="32" spans="1:12" s="33" customFormat="1" x14ac:dyDescent="0.4">
      <c r="A32" s="49" t="s">
        <v>135</v>
      </c>
      <c r="B32" s="47">
        <v>2884</v>
      </c>
      <c r="C32" s="47">
        <v>2514</v>
      </c>
      <c r="D32" s="126">
        <f t="shared" si="0"/>
        <v>1.1471758154335721</v>
      </c>
      <c r="E32" s="128">
        <f t="shared" si="1"/>
        <v>370</v>
      </c>
      <c r="F32" s="47">
        <v>4565</v>
      </c>
      <c r="G32" s="47">
        <v>4635</v>
      </c>
      <c r="H32" s="126">
        <f t="shared" si="2"/>
        <v>0.9848975188781014</v>
      </c>
      <c r="I32" s="125">
        <f t="shared" si="3"/>
        <v>-70</v>
      </c>
      <c r="J32" s="44">
        <f t="shared" si="4"/>
        <v>0.63176341730558594</v>
      </c>
      <c r="K32" s="44">
        <f t="shared" si="5"/>
        <v>0.54239482200647249</v>
      </c>
      <c r="L32" s="148">
        <f t="shared" si="6"/>
        <v>8.9368595299113451E-2</v>
      </c>
    </row>
    <row r="33" spans="1:12" s="33" customFormat="1" x14ac:dyDescent="0.4">
      <c r="A33" s="61" t="s">
        <v>134</v>
      </c>
      <c r="B33" s="82"/>
      <c r="C33" s="82"/>
      <c r="D33" s="140" t="e">
        <f t="shared" si="0"/>
        <v>#DIV/0!</v>
      </c>
      <c r="E33" s="128">
        <f t="shared" si="1"/>
        <v>0</v>
      </c>
      <c r="F33" s="82"/>
      <c r="G33" s="82"/>
      <c r="H33" s="140" t="e">
        <f t="shared" si="2"/>
        <v>#DIV/0!</v>
      </c>
      <c r="I33" s="139">
        <f t="shared" si="3"/>
        <v>0</v>
      </c>
      <c r="J33" s="58" t="e">
        <f t="shared" si="4"/>
        <v>#DIV/0!</v>
      </c>
      <c r="K33" s="58" t="e">
        <f t="shared" si="5"/>
        <v>#DIV/0!</v>
      </c>
      <c r="L33" s="138" t="e">
        <f t="shared" si="6"/>
        <v>#DIV/0!</v>
      </c>
    </row>
    <row r="34" spans="1:12" s="33" customFormat="1" x14ac:dyDescent="0.4">
      <c r="A34" s="61" t="s">
        <v>133</v>
      </c>
      <c r="B34" s="60">
        <v>2843</v>
      </c>
      <c r="C34" s="60">
        <v>2743</v>
      </c>
      <c r="D34" s="140">
        <f t="shared" si="0"/>
        <v>1.0364564345606999</v>
      </c>
      <c r="E34" s="128">
        <f t="shared" si="1"/>
        <v>100</v>
      </c>
      <c r="F34" s="60">
        <v>4565</v>
      </c>
      <c r="G34" s="60">
        <v>4515</v>
      </c>
      <c r="H34" s="140">
        <f t="shared" si="2"/>
        <v>1.0110741971207087</v>
      </c>
      <c r="I34" s="139">
        <f t="shared" si="3"/>
        <v>50</v>
      </c>
      <c r="J34" s="58">
        <f t="shared" si="4"/>
        <v>0.62278203723986858</v>
      </c>
      <c r="K34" s="58">
        <f t="shared" si="5"/>
        <v>0.60753045404208195</v>
      </c>
      <c r="L34" s="138">
        <f t="shared" si="6"/>
        <v>1.5251583197786633E-2</v>
      </c>
    </row>
    <row r="35" spans="1:12" s="33" customFormat="1" x14ac:dyDescent="0.4">
      <c r="A35" s="49" t="s">
        <v>132</v>
      </c>
      <c r="B35" s="83"/>
      <c r="C35" s="83"/>
      <c r="D35" s="126" t="e">
        <f t="shared" si="0"/>
        <v>#DIV/0!</v>
      </c>
      <c r="E35" s="128">
        <f t="shared" si="1"/>
        <v>0</v>
      </c>
      <c r="F35" s="83"/>
      <c r="G35" s="83"/>
      <c r="H35" s="126" t="e">
        <f t="shared" si="2"/>
        <v>#DIV/0!</v>
      </c>
      <c r="I35" s="125">
        <f t="shared" si="3"/>
        <v>0</v>
      </c>
      <c r="J35" s="44" t="e">
        <f t="shared" si="4"/>
        <v>#DIV/0!</v>
      </c>
      <c r="K35" s="44" t="e">
        <f t="shared" si="5"/>
        <v>#DIV/0!</v>
      </c>
      <c r="L35" s="148" t="e">
        <f t="shared" si="6"/>
        <v>#DIV/0!</v>
      </c>
    </row>
    <row r="36" spans="1:12" s="33" customFormat="1" x14ac:dyDescent="0.4">
      <c r="A36" s="61" t="s">
        <v>88</v>
      </c>
      <c r="B36" s="82"/>
      <c r="C36" s="82"/>
      <c r="D36" s="140" t="e">
        <f t="shared" si="0"/>
        <v>#DIV/0!</v>
      </c>
      <c r="E36" s="128">
        <f t="shared" si="1"/>
        <v>0</v>
      </c>
      <c r="F36" s="82"/>
      <c r="G36" s="82"/>
      <c r="H36" s="140" t="e">
        <f t="shared" si="2"/>
        <v>#DIV/0!</v>
      </c>
      <c r="I36" s="139">
        <f t="shared" si="3"/>
        <v>0</v>
      </c>
      <c r="J36" s="58" t="e">
        <f t="shared" si="4"/>
        <v>#DIV/0!</v>
      </c>
      <c r="K36" s="58" t="e">
        <f t="shared" si="5"/>
        <v>#DIV/0!</v>
      </c>
      <c r="L36" s="138" t="e">
        <f t="shared" si="6"/>
        <v>#DIV/0!</v>
      </c>
    </row>
    <row r="37" spans="1:12" s="33" customFormat="1" x14ac:dyDescent="0.4">
      <c r="A37" s="42" t="s">
        <v>131</v>
      </c>
      <c r="B37" s="41">
        <v>11363</v>
      </c>
      <c r="C37" s="56"/>
      <c r="D37" s="140" t="e">
        <f t="shared" si="0"/>
        <v>#DIV/0!</v>
      </c>
      <c r="E37" s="540">
        <f t="shared" si="1"/>
        <v>11363</v>
      </c>
      <c r="F37" s="41">
        <v>18045</v>
      </c>
      <c r="G37" s="56"/>
      <c r="H37" s="140" t="e">
        <f t="shared" si="2"/>
        <v>#DIV/0!</v>
      </c>
      <c r="I37" s="139">
        <f t="shared" si="3"/>
        <v>18045</v>
      </c>
      <c r="J37" s="58">
        <f t="shared" si="4"/>
        <v>0.62970351898032695</v>
      </c>
      <c r="K37" s="58" t="e">
        <f t="shared" si="5"/>
        <v>#DIV/0!</v>
      </c>
      <c r="L37" s="138" t="e">
        <f t="shared" si="6"/>
        <v>#DIV/0!</v>
      </c>
    </row>
    <row r="38" spans="1:12" s="33" customFormat="1" x14ac:dyDescent="0.4">
      <c r="A38" s="160" t="s">
        <v>130</v>
      </c>
      <c r="B38" s="146">
        <f>SUM(B39:B40)</f>
        <v>1287</v>
      </c>
      <c r="C38" s="146">
        <f>SUM(C39:C40)</f>
        <v>1167</v>
      </c>
      <c r="D38" s="145">
        <f t="shared" ref="D38:D69" si="7">+B38/C38</f>
        <v>1.1028277634961439</v>
      </c>
      <c r="E38" s="144">
        <f t="shared" ref="E38:E69" si="8">+B38-C38</f>
        <v>120</v>
      </c>
      <c r="F38" s="146">
        <f>SUM(F39:F40)</f>
        <v>2748</v>
      </c>
      <c r="G38" s="146">
        <f>SUM(G39:G40)</f>
        <v>2983</v>
      </c>
      <c r="H38" s="145">
        <f t="shared" ref="H38:H69" si="9">+F38/G38</f>
        <v>0.92122024807241032</v>
      </c>
      <c r="I38" s="144">
        <f t="shared" ref="I38:I69" si="10">+F38-G38</f>
        <v>-235</v>
      </c>
      <c r="J38" s="143">
        <f t="shared" ref="J38:J69" si="11">+B38/F38</f>
        <v>0.4683406113537118</v>
      </c>
      <c r="K38" s="143">
        <f t="shared" ref="K38:K69" si="12">+C38/G38</f>
        <v>0.39121689574254109</v>
      </c>
      <c r="L38" s="142">
        <f t="shared" ref="L38:L69" si="13">+J38-K38</f>
        <v>7.7123715611170707E-2</v>
      </c>
    </row>
    <row r="39" spans="1:12" s="33" customFormat="1" x14ac:dyDescent="0.4">
      <c r="A39" s="48" t="s">
        <v>129</v>
      </c>
      <c r="B39" s="79">
        <v>659</v>
      </c>
      <c r="C39" s="79">
        <v>621</v>
      </c>
      <c r="D39" s="129">
        <f t="shared" si="7"/>
        <v>1.0611916264090178</v>
      </c>
      <c r="E39" s="128">
        <f t="shared" si="8"/>
        <v>38</v>
      </c>
      <c r="F39" s="79">
        <v>1578</v>
      </c>
      <c r="G39" s="79">
        <v>1763</v>
      </c>
      <c r="H39" s="129">
        <f t="shared" si="9"/>
        <v>0.8950652297220647</v>
      </c>
      <c r="I39" s="128">
        <f t="shared" si="10"/>
        <v>-185</v>
      </c>
      <c r="J39" s="64">
        <f t="shared" si="11"/>
        <v>0.41761723700887199</v>
      </c>
      <c r="K39" s="64">
        <f t="shared" si="12"/>
        <v>0.35224049914917754</v>
      </c>
      <c r="L39" s="141">
        <f t="shared" si="13"/>
        <v>6.5376737859694445E-2</v>
      </c>
    </row>
    <row r="40" spans="1:12" s="33" customFormat="1" x14ac:dyDescent="0.4">
      <c r="A40" s="49" t="s">
        <v>128</v>
      </c>
      <c r="B40" s="47">
        <v>628</v>
      </c>
      <c r="C40" s="47">
        <v>546</v>
      </c>
      <c r="D40" s="126">
        <f t="shared" si="7"/>
        <v>1.1501831501831501</v>
      </c>
      <c r="E40" s="540">
        <f t="shared" si="8"/>
        <v>82</v>
      </c>
      <c r="F40" s="47">
        <v>1170</v>
      </c>
      <c r="G40" s="47">
        <v>1220</v>
      </c>
      <c r="H40" s="126">
        <f t="shared" si="9"/>
        <v>0.95901639344262291</v>
      </c>
      <c r="I40" s="125">
        <f t="shared" si="10"/>
        <v>-50</v>
      </c>
      <c r="J40" s="44">
        <f t="shared" si="11"/>
        <v>0.53675213675213673</v>
      </c>
      <c r="K40" s="44">
        <f t="shared" si="12"/>
        <v>0.44754098360655736</v>
      </c>
      <c r="L40" s="148">
        <f t="shared" si="13"/>
        <v>8.9211153145579369E-2</v>
      </c>
    </row>
    <row r="41" spans="1:12" s="35" customFormat="1" x14ac:dyDescent="0.4">
      <c r="A41" s="136" t="s">
        <v>87</v>
      </c>
      <c r="B41" s="135">
        <f>B42+B62</f>
        <v>235537</v>
      </c>
      <c r="C41" s="135">
        <f>C42+C62</f>
        <v>229676</v>
      </c>
      <c r="D41" s="134">
        <f t="shared" si="7"/>
        <v>1.0255185565753495</v>
      </c>
      <c r="E41" s="144">
        <f t="shared" si="8"/>
        <v>5861</v>
      </c>
      <c r="F41" s="135">
        <f>F42+F62</f>
        <v>355805</v>
      </c>
      <c r="G41" s="135">
        <f>G42+G62</f>
        <v>349580</v>
      </c>
      <c r="H41" s="134">
        <f t="shared" si="9"/>
        <v>1.0178070827850563</v>
      </c>
      <c r="I41" s="133">
        <f t="shared" si="10"/>
        <v>6225</v>
      </c>
      <c r="J41" s="132">
        <f t="shared" si="11"/>
        <v>0.66198338977810878</v>
      </c>
      <c r="K41" s="132">
        <f t="shared" si="12"/>
        <v>0.65700554951656276</v>
      </c>
      <c r="L41" s="131">
        <f t="shared" si="13"/>
        <v>4.9778402615460182E-3</v>
      </c>
    </row>
    <row r="42" spans="1:12" s="35" customFormat="1" x14ac:dyDescent="0.4">
      <c r="A42" s="160" t="s">
        <v>127</v>
      </c>
      <c r="B42" s="135">
        <f>SUM(B43:B61)</f>
        <v>233191</v>
      </c>
      <c r="C42" s="135">
        <f>SUM(C43:C61)</f>
        <v>227450</v>
      </c>
      <c r="D42" s="134">
        <f t="shared" si="7"/>
        <v>1.0252407122444493</v>
      </c>
      <c r="E42" s="144">
        <f t="shared" si="8"/>
        <v>5741</v>
      </c>
      <c r="F42" s="135">
        <f>SUM(F43:F61)</f>
        <v>351294</v>
      </c>
      <c r="G42" s="135">
        <f>SUM(G43:G61)</f>
        <v>344932</v>
      </c>
      <c r="H42" s="134">
        <f t="shared" si="9"/>
        <v>1.0184442150916702</v>
      </c>
      <c r="I42" s="133">
        <f t="shared" si="10"/>
        <v>6362</v>
      </c>
      <c r="J42" s="132">
        <f t="shared" si="11"/>
        <v>0.66380581507227565</v>
      </c>
      <c r="K42" s="132">
        <f t="shared" si="12"/>
        <v>0.6594053320654506</v>
      </c>
      <c r="L42" s="131">
        <f t="shared" si="13"/>
        <v>4.4004830068250511E-3</v>
      </c>
    </row>
    <row r="43" spans="1:12" s="33" customFormat="1" x14ac:dyDescent="0.4">
      <c r="A43" s="49" t="s">
        <v>86</v>
      </c>
      <c r="B43" s="47">
        <v>104161</v>
      </c>
      <c r="C43" s="54">
        <v>95987</v>
      </c>
      <c r="D43" s="546">
        <f t="shared" si="7"/>
        <v>1.0851573650598518</v>
      </c>
      <c r="E43" s="128">
        <f t="shared" si="8"/>
        <v>8174</v>
      </c>
      <c r="F43" s="54">
        <v>138635</v>
      </c>
      <c r="G43" s="47">
        <v>137196</v>
      </c>
      <c r="H43" s="140">
        <f t="shared" si="9"/>
        <v>1.0104886439837897</v>
      </c>
      <c r="I43" s="125">
        <f t="shared" si="10"/>
        <v>1439</v>
      </c>
      <c r="J43" s="44">
        <f t="shared" si="11"/>
        <v>0.75133263605871536</v>
      </c>
      <c r="K43" s="44">
        <f t="shared" si="12"/>
        <v>0.69963410011953697</v>
      </c>
      <c r="L43" s="148">
        <f t="shared" si="13"/>
        <v>5.1698535939178392E-2</v>
      </c>
    </row>
    <row r="44" spans="1:12" s="33" customFormat="1" x14ac:dyDescent="0.4">
      <c r="A44" s="49" t="s">
        <v>125</v>
      </c>
      <c r="B44" s="47">
        <v>12870</v>
      </c>
      <c r="C44" s="47">
        <v>14195</v>
      </c>
      <c r="D44" s="129">
        <f t="shared" si="7"/>
        <v>0.90665727368791826</v>
      </c>
      <c r="E44" s="128">
        <f t="shared" si="8"/>
        <v>-1325</v>
      </c>
      <c r="F44" s="47">
        <v>19269</v>
      </c>
      <c r="G44" s="47">
        <v>18256</v>
      </c>
      <c r="H44" s="140">
        <f t="shared" si="9"/>
        <v>1.0554886064855391</v>
      </c>
      <c r="I44" s="125">
        <f t="shared" si="10"/>
        <v>1013</v>
      </c>
      <c r="J44" s="44">
        <f t="shared" si="11"/>
        <v>0.66791219056515649</v>
      </c>
      <c r="K44" s="44">
        <f t="shared" si="12"/>
        <v>0.77755258545135841</v>
      </c>
      <c r="L44" s="148">
        <f t="shared" si="13"/>
        <v>-0.10964039488620192</v>
      </c>
    </row>
    <row r="45" spans="1:12" s="33" customFormat="1" x14ac:dyDescent="0.4">
      <c r="A45" s="61" t="s">
        <v>124</v>
      </c>
      <c r="B45" s="47">
        <v>15883</v>
      </c>
      <c r="C45" s="47">
        <v>17476</v>
      </c>
      <c r="D45" s="129">
        <f t="shared" si="7"/>
        <v>0.90884641794460974</v>
      </c>
      <c r="E45" s="128">
        <f t="shared" si="8"/>
        <v>-1593</v>
      </c>
      <c r="F45" s="47">
        <v>22804</v>
      </c>
      <c r="G45" s="47">
        <v>30097</v>
      </c>
      <c r="H45" s="140">
        <f t="shared" si="9"/>
        <v>0.75768349004884206</v>
      </c>
      <c r="I45" s="125">
        <f t="shared" si="10"/>
        <v>-7293</v>
      </c>
      <c r="J45" s="44">
        <f t="shared" si="11"/>
        <v>0.69650061392738116</v>
      </c>
      <c r="K45" s="44">
        <f t="shared" si="12"/>
        <v>0.58065587932352059</v>
      </c>
      <c r="L45" s="148">
        <f t="shared" si="13"/>
        <v>0.11584473460386058</v>
      </c>
    </row>
    <row r="46" spans="1:12" s="33" customFormat="1" x14ac:dyDescent="0.4">
      <c r="A46" s="61" t="s">
        <v>123</v>
      </c>
      <c r="B46" s="47">
        <v>11881</v>
      </c>
      <c r="C46" s="47">
        <v>10179</v>
      </c>
      <c r="D46" s="129">
        <f t="shared" si="7"/>
        <v>1.1672069947932018</v>
      </c>
      <c r="E46" s="128">
        <f t="shared" si="8"/>
        <v>1702</v>
      </c>
      <c r="F46" s="47">
        <v>21773</v>
      </c>
      <c r="G46" s="47">
        <v>19421</v>
      </c>
      <c r="H46" s="140">
        <f t="shared" si="9"/>
        <v>1.1211060192575049</v>
      </c>
      <c r="I46" s="125">
        <f t="shared" si="10"/>
        <v>2352</v>
      </c>
      <c r="J46" s="44">
        <f t="shared" si="11"/>
        <v>0.54567583704588252</v>
      </c>
      <c r="K46" s="44">
        <f t="shared" si="12"/>
        <v>0.52412337160805311</v>
      </c>
      <c r="L46" s="148">
        <f t="shared" si="13"/>
        <v>2.1552465437829404E-2</v>
      </c>
    </row>
    <row r="47" spans="1:12" s="33" customFormat="1" x14ac:dyDescent="0.4">
      <c r="A47" s="49" t="s">
        <v>84</v>
      </c>
      <c r="B47" s="47">
        <v>32722</v>
      </c>
      <c r="C47" s="47">
        <v>35268</v>
      </c>
      <c r="D47" s="129">
        <f t="shared" si="7"/>
        <v>0.92780991266870816</v>
      </c>
      <c r="E47" s="128">
        <f t="shared" si="8"/>
        <v>-2546</v>
      </c>
      <c r="F47" s="47">
        <v>53303</v>
      </c>
      <c r="G47" s="47">
        <v>51273</v>
      </c>
      <c r="H47" s="140">
        <f t="shared" si="9"/>
        <v>1.0395919879858795</v>
      </c>
      <c r="I47" s="125">
        <f t="shared" si="10"/>
        <v>2030</v>
      </c>
      <c r="J47" s="44">
        <f t="shared" si="11"/>
        <v>0.61388664803106763</v>
      </c>
      <c r="K47" s="44">
        <f t="shared" si="12"/>
        <v>0.68784740506699438</v>
      </c>
      <c r="L47" s="148">
        <f t="shared" si="13"/>
        <v>-7.396075703592675E-2</v>
      </c>
    </row>
    <row r="48" spans="1:12" s="33" customFormat="1" x14ac:dyDescent="0.4">
      <c r="A48" s="49" t="s">
        <v>126</v>
      </c>
      <c r="B48" s="47">
        <v>3957</v>
      </c>
      <c r="C48" s="47">
        <v>3966</v>
      </c>
      <c r="D48" s="129">
        <f t="shared" si="7"/>
        <v>0.9977307110438729</v>
      </c>
      <c r="E48" s="128">
        <f t="shared" si="8"/>
        <v>-9</v>
      </c>
      <c r="F48" s="47">
        <v>8368</v>
      </c>
      <c r="G48" s="47">
        <v>8219</v>
      </c>
      <c r="H48" s="140">
        <f t="shared" si="9"/>
        <v>1.0181287261223992</v>
      </c>
      <c r="I48" s="125">
        <f t="shared" si="10"/>
        <v>149</v>
      </c>
      <c r="J48" s="44">
        <f t="shared" si="11"/>
        <v>0.47287284894837478</v>
      </c>
      <c r="K48" s="44">
        <f t="shared" si="12"/>
        <v>0.4825404550431926</v>
      </c>
      <c r="L48" s="148">
        <f t="shared" si="13"/>
        <v>-9.6676060948178155E-3</v>
      </c>
    </row>
    <row r="49" spans="1:12" s="33" customFormat="1" x14ac:dyDescent="0.4">
      <c r="A49" s="49" t="s">
        <v>85</v>
      </c>
      <c r="B49" s="47">
        <v>16495</v>
      </c>
      <c r="C49" s="47">
        <v>18763</v>
      </c>
      <c r="D49" s="129">
        <f t="shared" si="7"/>
        <v>0.87912380749347119</v>
      </c>
      <c r="E49" s="128">
        <f t="shared" si="8"/>
        <v>-2268</v>
      </c>
      <c r="F49" s="74">
        <v>24895</v>
      </c>
      <c r="G49" s="47">
        <v>28013</v>
      </c>
      <c r="H49" s="140">
        <f t="shared" si="9"/>
        <v>0.888694534680327</v>
      </c>
      <c r="I49" s="125">
        <f t="shared" si="10"/>
        <v>-3118</v>
      </c>
      <c r="J49" s="44">
        <f t="shared" si="11"/>
        <v>0.66258284796143807</v>
      </c>
      <c r="K49" s="44">
        <f t="shared" si="12"/>
        <v>0.66979616606575521</v>
      </c>
      <c r="L49" s="148">
        <f t="shared" si="13"/>
        <v>-7.2133181043171346E-3</v>
      </c>
    </row>
    <row r="50" spans="1:12" s="33" customFormat="1" x14ac:dyDescent="0.4">
      <c r="A50" s="49" t="s">
        <v>83</v>
      </c>
      <c r="B50" s="47">
        <v>6800</v>
      </c>
      <c r="C50" s="47">
        <v>6213</v>
      </c>
      <c r="D50" s="129">
        <f t="shared" si="7"/>
        <v>1.094479317559955</v>
      </c>
      <c r="E50" s="128">
        <f t="shared" si="8"/>
        <v>587</v>
      </c>
      <c r="F50" s="572">
        <v>7524</v>
      </c>
      <c r="G50" s="47">
        <v>8370</v>
      </c>
      <c r="H50" s="140">
        <f t="shared" si="9"/>
        <v>0.8989247311827957</v>
      </c>
      <c r="I50" s="125">
        <f t="shared" si="10"/>
        <v>-846</v>
      </c>
      <c r="J50" s="44">
        <f t="shared" si="11"/>
        <v>0.90377458798511434</v>
      </c>
      <c r="K50" s="44">
        <f t="shared" si="12"/>
        <v>0.74229390681003582</v>
      </c>
      <c r="L50" s="148">
        <f t="shared" si="13"/>
        <v>0.16148068117507852</v>
      </c>
    </row>
    <row r="51" spans="1:12" s="33" customFormat="1" x14ac:dyDescent="0.4">
      <c r="A51" s="49" t="s">
        <v>122</v>
      </c>
      <c r="B51" s="47">
        <v>3083</v>
      </c>
      <c r="C51" s="79">
        <v>2658</v>
      </c>
      <c r="D51" s="129">
        <f t="shared" si="7"/>
        <v>1.1598946576373212</v>
      </c>
      <c r="E51" s="128">
        <f t="shared" si="8"/>
        <v>425</v>
      </c>
      <c r="F51" s="47">
        <v>4610</v>
      </c>
      <c r="G51" s="47">
        <v>4060</v>
      </c>
      <c r="H51" s="140">
        <f t="shared" si="9"/>
        <v>1.1354679802955665</v>
      </c>
      <c r="I51" s="125">
        <f t="shared" si="10"/>
        <v>550</v>
      </c>
      <c r="J51" s="44">
        <f t="shared" si="11"/>
        <v>0.66876355748373106</v>
      </c>
      <c r="K51" s="44">
        <f t="shared" si="12"/>
        <v>0.65467980295566508</v>
      </c>
      <c r="L51" s="148">
        <f t="shared" si="13"/>
        <v>1.4083754528065984E-2</v>
      </c>
    </row>
    <row r="52" spans="1:12" s="33" customFormat="1" x14ac:dyDescent="0.4">
      <c r="A52" s="49" t="s">
        <v>121</v>
      </c>
      <c r="B52" s="47">
        <v>2540</v>
      </c>
      <c r="C52" s="79">
        <v>2598</v>
      </c>
      <c r="D52" s="129">
        <f t="shared" si="7"/>
        <v>0.97767513471901457</v>
      </c>
      <c r="E52" s="128">
        <f t="shared" si="8"/>
        <v>-58</v>
      </c>
      <c r="F52" s="60">
        <v>3720</v>
      </c>
      <c r="G52" s="47">
        <v>3720</v>
      </c>
      <c r="H52" s="140">
        <f t="shared" si="9"/>
        <v>1</v>
      </c>
      <c r="I52" s="125">
        <f t="shared" si="10"/>
        <v>0</v>
      </c>
      <c r="J52" s="44">
        <f t="shared" si="11"/>
        <v>0.68279569892473113</v>
      </c>
      <c r="K52" s="44">
        <f t="shared" si="12"/>
        <v>0.69838709677419353</v>
      </c>
      <c r="L52" s="148">
        <f t="shared" si="13"/>
        <v>-1.5591397849462396E-2</v>
      </c>
    </row>
    <row r="53" spans="1:12" s="33" customFormat="1" x14ac:dyDescent="0.4">
      <c r="A53" s="49" t="s">
        <v>82</v>
      </c>
      <c r="B53" s="47">
        <v>5754</v>
      </c>
      <c r="C53" s="47">
        <v>4625</v>
      </c>
      <c r="D53" s="129">
        <f t="shared" si="7"/>
        <v>1.244108108108108</v>
      </c>
      <c r="E53" s="128">
        <f t="shared" si="8"/>
        <v>1129</v>
      </c>
      <c r="F53" s="60">
        <v>11332</v>
      </c>
      <c r="G53" s="47">
        <v>5666</v>
      </c>
      <c r="H53" s="140">
        <f t="shared" si="9"/>
        <v>2</v>
      </c>
      <c r="I53" s="125">
        <f t="shared" si="10"/>
        <v>5666</v>
      </c>
      <c r="J53" s="44">
        <f t="shared" si="11"/>
        <v>0.50776561948464527</v>
      </c>
      <c r="K53" s="44">
        <f t="shared" si="12"/>
        <v>0.81627250264737028</v>
      </c>
      <c r="L53" s="148">
        <f t="shared" si="13"/>
        <v>-0.30850688316272501</v>
      </c>
    </row>
    <row r="54" spans="1:12" s="33" customFormat="1" x14ac:dyDescent="0.4">
      <c r="A54" s="49" t="s">
        <v>81</v>
      </c>
      <c r="B54" s="47">
        <v>4150</v>
      </c>
      <c r="C54" s="47">
        <v>4493</v>
      </c>
      <c r="D54" s="129">
        <f t="shared" si="7"/>
        <v>0.92365902515023368</v>
      </c>
      <c r="E54" s="128">
        <f t="shared" si="8"/>
        <v>-343</v>
      </c>
      <c r="F54" s="47">
        <v>8368</v>
      </c>
      <c r="G54" s="47">
        <v>8157</v>
      </c>
      <c r="H54" s="126">
        <f t="shared" si="9"/>
        <v>1.025867353193576</v>
      </c>
      <c r="I54" s="125">
        <f t="shared" si="10"/>
        <v>211</v>
      </c>
      <c r="J54" s="44">
        <f t="shared" si="11"/>
        <v>0.49593690248565964</v>
      </c>
      <c r="K54" s="44">
        <f t="shared" si="12"/>
        <v>0.55081525070491599</v>
      </c>
      <c r="L54" s="148">
        <f t="shared" si="13"/>
        <v>-5.4878348219256357E-2</v>
      </c>
    </row>
    <row r="55" spans="1:12" s="33" customFormat="1" x14ac:dyDescent="0.4">
      <c r="A55" s="49" t="s">
        <v>236</v>
      </c>
      <c r="B55" s="47">
        <v>2432</v>
      </c>
      <c r="C55" s="83"/>
      <c r="D55" s="129" t="e">
        <f t="shared" si="7"/>
        <v>#DIV/0!</v>
      </c>
      <c r="E55" s="128">
        <f t="shared" si="8"/>
        <v>2432</v>
      </c>
      <c r="F55" s="47">
        <v>4520</v>
      </c>
      <c r="G55" s="83"/>
      <c r="H55" s="126" t="e">
        <f t="shared" si="9"/>
        <v>#DIV/0!</v>
      </c>
      <c r="I55" s="125">
        <f t="shared" si="10"/>
        <v>4520</v>
      </c>
      <c r="J55" s="44">
        <f t="shared" si="11"/>
        <v>0.53805309734513274</v>
      </c>
      <c r="K55" s="44" t="e">
        <f t="shared" si="12"/>
        <v>#DIV/0!</v>
      </c>
      <c r="L55" s="148" t="e">
        <f t="shared" si="13"/>
        <v>#DIV/0!</v>
      </c>
    </row>
    <row r="56" spans="1:12" s="33" customFormat="1" x14ac:dyDescent="0.4">
      <c r="A56" s="61" t="s">
        <v>80</v>
      </c>
      <c r="B56" s="47">
        <v>2220</v>
      </c>
      <c r="C56" s="60">
        <v>2328</v>
      </c>
      <c r="D56" s="129">
        <f t="shared" si="7"/>
        <v>0.95360824742268047</v>
      </c>
      <c r="E56" s="128">
        <f t="shared" si="8"/>
        <v>-108</v>
      </c>
      <c r="F56" s="47">
        <v>3518</v>
      </c>
      <c r="G56" s="47">
        <v>3721</v>
      </c>
      <c r="H56" s="140">
        <f t="shared" si="9"/>
        <v>0.94544477291050788</v>
      </c>
      <c r="I56" s="125">
        <f t="shared" si="10"/>
        <v>-203</v>
      </c>
      <c r="J56" s="44">
        <f t="shared" si="11"/>
        <v>0.6310403638430927</v>
      </c>
      <c r="K56" s="58">
        <f t="shared" si="12"/>
        <v>0.62563826928245092</v>
      </c>
      <c r="L56" s="138">
        <f t="shared" si="13"/>
        <v>5.4020945606417792E-3</v>
      </c>
    </row>
    <row r="57" spans="1:12" s="33" customFormat="1" x14ac:dyDescent="0.4">
      <c r="A57" s="49" t="s">
        <v>79</v>
      </c>
      <c r="B57" s="47">
        <v>1401</v>
      </c>
      <c r="C57" s="47">
        <v>1498</v>
      </c>
      <c r="D57" s="129">
        <f t="shared" si="7"/>
        <v>0.93524699599465955</v>
      </c>
      <c r="E57" s="128">
        <f t="shared" si="8"/>
        <v>-97</v>
      </c>
      <c r="F57" s="47">
        <v>3720</v>
      </c>
      <c r="G57" s="47">
        <v>3720</v>
      </c>
      <c r="H57" s="126">
        <f t="shared" si="9"/>
        <v>1</v>
      </c>
      <c r="I57" s="125">
        <f t="shared" si="10"/>
        <v>0</v>
      </c>
      <c r="J57" s="44">
        <f t="shared" si="11"/>
        <v>0.37661290322580643</v>
      </c>
      <c r="K57" s="44">
        <f t="shared" si="12"/>
        <v>0.40268817204301077</v>
      </c>
      <c r="L57" s="148">
        <f t="shared" si="13"/>
        <v>-2.6075268817204345E-2</v>
      </c>
    </row>
    <row r="58" spans="1:12" s="33" customFormat="1" x14ac:dyDescent="0.4">
      <c r="A58" s="49" t="s">
        <v>78</v>
      </c>
      <c r="B58" s="47">
        <v>1578</v>
      </c>
      <c r="C58" s="47">
        <v>1916</v>
      </c>
      <c r="D58" s="129">
        <f t="shared" si="7"/>
        <v>0.82359081419624214</v>
      </c>
      <c r="E58" s="128">
        <f t="shared" si="8"/>
        <v>-338</v>
      </c>
      <c r="F58" s="47">
        <v>3595</v>
      </c>
      <c r="G58" s="47">
        <v>3708</v>
      </c>
      <c r="H58" s="126">
        <f t="shared" si="9"/>
        <v>0.9695253505933118</v>
      </c>
      <c r="I58" s="125">
        <f t="shared" si="10"/>
        <v>-113</v>
      </c>
      <c r="J58" s="44">
        <f t="shared" si="11"/>
        <v>0.43894297635605006</v>
      </c>
      <c r="K58" s="44">
        <f t="shared" si="12"/>
        <v>0.51672060409924492</v>
      </c>
      <c r="L58" s="148">
        <f t="shared" si="13"/>
        <v>-7.7777627743194855E-2</v>
      </c>
    </row>
    <row r="59" spans="1:12" s="33" customFormat="1" x14ac:dyDescent="0.4">
      <c r="A59" s="49" t="s">
        <v>77</v>
      </c>
      <c r="B59" s="47">
        <v>5264</v>
      </c>
      <c r="C59" s="47">
        <v>5287</v>
      </c>
      <c r="D59" s="129">
        <f t="shared" si="7"/>
        <v>0.99564970682806886</v>
      </c>
      <c r="E59" s="128">
        <f t="shared" si="8"/>
        <v>-23</v>
      </c>
      <c r="F59" s="47">
        <v>11340</v>
      </c>
      <c r="G59" s="47">
        <v>11335</v>
      </c>
      <c r="H59" s="126">
        <f t="shared" si="9"/>
        <v>1.0004411116012351</v>
      </c>
      <c r="I59" s="125">
        <f t="shared" si="10"/>
        <v>5</v>
      </c>
      <c r="J59" s="44">
        <f t="shared" si="11"/>
        <v>0.46419753086419752</v>
      </c>
      <c r="K59" s="44">
        <f t="shared" si="12"/>
        <v>0.46643140714600795</v>
      </c>
      <c r="L59" s="148">
        <f t="shared" si="13"/>
        <v>-2.2338762818104319E-3</v>
      </c>
    </row>
    <row r="60" spans="1:12" s="33" customFormat="1" x14ac:dyDescent="0.4">
      <c r="A60" s="55" t="s">
        <v>120</v>
      </c>
      <c r="B60" s="84"/>
      <c r="C60" s="84"/>
      <c r="D60" s="545" t="e">
        <f t="shared" si="7"/>
        <v>#DIV/0!</v>
      </c>
      <c r="E60" s="128">
        <f t="shared" si="8"/>
        <v>0</v>
      </c>
      <c r="F60" s="84"/>
      <c r="G60" s="84"/>
      <c r="H60" s="545" t="e">
        <f t="shared" si="9"/>
        <v>#DIV/0!</v>
      </c>
      <c r="I60" s="540">
        <f t="shared" si="10"/>
        <v>0</v>
      </c>
      <c r="J60" s="86" t="e">
        <f t="shared" si="11"/>
        <v>#DIV/0!</v>
      </c>
      <c r="K60" s="86" t="e">
        <f t="shared" si="12"/>
        <v>#DIV/0!</v>
      </c>
      <c r="L60" s="544" t="e">
        <f t="shared" si="13"/>
        <v>#DIV/0!</v>
      </c>
    </row>
    <row r="61" spans="1:12" s="33" customFormat="1" x14ac:dyDescent="0.4">
      <c r="A61" s="42" t="s">
        <v>119</v>
      </c>
      <c r="B61" s="56"/>
      <c r="C61" s="56"/>
      <c r="D61" s="124" t="e">
        <f t="shared" si="7"/>
        <v>#DIV/0!</v>
      </c>
      <c r="E61" s="540">
        <f t="shared" si="8"/>
        <v>0</v>
      </c>
      <c r="F61" s="56"/>
      <c r="G61" s="56"/>
      <c r="H61" s="124" t="e">
        <f t="shared" si="9"/>
        <v>#DIV/0!</v>
      </c>
      <c r="I61" s="123">
        <f t="shared" si="10"/>
        <v>0</v>
      </c>
      <c r="J61" s="38" t="e">
        <f t="shared" si="11"/>
        <v>#DIV/0!</v>
      </c>
      <c r="K61" s="38" t="e">
        <f t="shared" si="12"/>
        <v>#DIV/0!</v>
      </c>
      <c r="L61" s="147" t="e">
        <f t="shared" si="13"/>
        <v>#DIV/0!</v>
      </c>
    </row>
    <row r="62" spans="1:12" s="33" customFormat="1" x14ac:dyDescent="0.4">
      <c r="A62" s="160" t="s">
        <v>118</v>
      </c>
      <c r="B62" s="146">
        <f>SUM(B63:B66)</f>
        <v>2346</v>
      </c>
      <c r="C62" s="146">
        <f>SUM(C63:C66)</f>
        <v>2226</v>
      </c>
      <c r="D62" s="145">
        <f t="shared" si="7"/>
        <v>1.0539083557951483</v>
      </c>
      <c r="E62" s="144">
        <f t="shared" si="8"/>
        <v>120</v>
      </c>
      <c r="F62" s="146">
        <f>SUM(F63:F66)</f>
        <v>4511</v>
      </c>
      <c r="G62" s="146">
        <f>SUM(G63:G66)</f>
        <v>4648</v>
      </c>
      <c r="H62" s="145">
        <f t="shared" si="9"/>
        <v>0.97052495697074015</v>
      </c>
      <c r="I62" s="144">
        <f t="shared" si="10"/>
        <v>-137</v>
      </c>
      <c r="J62" s="143">
        <f t="shared" si="11"/>
        <v>0.52006207049434716</v>
      </c>
      <c r="K62" s="143">
        <f t="shared" si="12"/>
        <v>0.47891566265060243</v>
      </c>
      <c r="L62" s="142">
        <f t="shared" si="13"/>
        <v>4.1146407843744737E-2</v>
      </c>
    </row>
    <row r="63" spans="1:12" s="33" customFormat="1" x14ac:dyDescent="0.4">
      <c r="A63" s="55" t="s">
        <v>76</v>
      </c>
      <c r="B63" s="71">
        <f>'[4]12月(上旬～中旬)'!B62+'12月(下旬)'!B63</f>
        <v>535</v>
      </c>
      <c r="C63" s="71">
        <f>'[4]12月(上旬～中旬)'!C62+'12月(下旬)'!C63</f>
        <v>560</v>
      </c>
      <c r="D63" s="129">
        <f t="shared" si="7"/>
        <v>0.9553571428571429</v>
      </c>
      <c r="E63" s="128">
        <f t="shared" si="8"/>
        <v>-25</v>
      </c>
      <c r="F63" s="71">
        <f>'[4]12月(上旬～中旬)'!F62+'12月(下旬)'!F63</f>
        <v>901</v>
      </c>
      <c r="G63" s="71">
        <f>'[4]12月(上旬～中旬)'!G62+'12月(下旬)'!G63</f>
        <v>934</v>
      </c>
      <c r="H63" s="129">
        <f t="shared" si="9"/>
        <v>0.96466809421841537</v>
      </c>
      <c r="I63" s="128">
        <f t="shared" si="10"/>
        <v>-33</v>
      </c>
      <c r="J63" s="64">
        <f t="shared" si="11"/>
        <v>0.59378468368479465</v>
      </c>
      <c r="K63" s="64">
        <f t="shared" si="12"/>
        <v>0.59957173447537471</v>
      </c>
      <c r="L63" s="141">
        <f t="shared" si="13"/>
        <v>-5.7870507905800617E-3</v>
      </c>
    </row>
    <row r="64" spans="1:12" s="33" customFormat="1" x14ac:dyDescent="0.4">
      <c r="A64" s="49" t="s">
        <v>117</v>
      </c>
      <c r="B64" s="71">
        <f>'[4]12月(上旬～中旬)'!B63+'12月(下旬)'!B64</f>
        <v>501</v>
      </c>
      <c r="C64" s="71">
        <f>'[4]12月(上旬～中旬)'!C63+'12月(下旬)'!C64</f>
        <v>442</v>
      </c>
      <c r="D64" s="129">
        <f t="shared" si="7"/>
        <v>1.1334841628959276</v>
      </c>
      <c r="E64" s="128">
        <f t="shared" si="8"/>
        <v>59</v>
      </c>
      <c r="F64" s="71">
        <f>'[4]12月(上旬～中旬)'!F63+'12月(下旬)'!F64</f>
        <v>828</v>
      </c>
      <c r="G64" s="71">
        <f>'[4]12月(上旬～中旬)'!G63+'12月(下旬)'!G64</f>
        <v>912</v>
      </c>
      <c r="H64" s="129">
        <f t="shared" si="9"/>
        <v>0.90789473684210531</v>
      </c>
      <c r="I64" s="128">
        <f t="shared" si="10"/>
        <v>-84</v>
      </c>
      <c r="J64" s="64">
        <f t="shared" si="11"/>
        <v>0.60507246376811596</v>
      </c>
      <c r="K64" s="64">
        <f t="shared" si="12"/>
        <v>0.48464912280701755</v>
      </c>
      <c r="L64" s="141">
        <f t="shared" si="13"/>
        <v>0.12042334096109841</v>
      </c>
    </row>
    <row r="65" spans="1:12" s="33" customFormat="1" x14ac:dyDescent="0.4">
      <c r="A65" s="48" t="s">
        <v>116</v>
      </c>
      <c r="B65" s="71">
        <f>'[4]12月(上旬～中旬)'!B64+'12月(下旬)'!B65</f>
        <v>396</v>
      </c>
      <c r="C65" s="71">
        <f>'[4]12月(上旬～中旬)'!C64+'12月(下旬)'!C65</f>
        <v>364</v>
      </c>
      <c r="D65" s="129">
        <f t="shared" si="7"/>
        <v>1.0879120879120878</v>
      </c>
      <c r="E65" s="128">
        <f t="shared" si="8"/>
        <v>32</v>
      </c>
      <c r="F65" s="71">
        <f>'[4]12月(上旬～中旬)'!F64+'12月(下旬)'!F65</f>
        <v>925</v>
      </c>
      <c r="G65" s="71">
        <f>'[4]12月(上旬～中旬)'!G64+'12月(下旬)'!G65</f>
        <v>929</v>
      </c>
      <c r="H65" s="129">
        <f t="shared" si="9"/>
        <v>0.99569429494079653</v>
      </c>
      <c r="I65" s="128">
        <f t="shared" si="10"/>
        <v>-4</v>
      </c>
      <c r="J65" s="64">
        <f t="shared" si="11"/>
        <v>0.42810810810810812</v>
      </c>
      <c r="K65" s="64">
        <f t="shared" si="12"/>
        <v>0.39181916038751347</v>
      </c>
      <c r="L65" s="141">
        <f t="shared" si="13"/>
        <v>3.6288947720594655E-2</v>
      </c>
    </row>
    <row r="66" spans="1:12" s="33" customFormat="1" x14ac:dyDescent="0.4">
      <c r="A66" s="42" t="s">
        <v>115</v>
      </c>
      <c r="B66" s="46">
        <f>'[4]12月(上旬～中旬)'!B65+'12月(下旬)'!B66</f>
        <v>914</v>
      </c>
      <c r="C66" s="46">
        <f>'[4]12月(上旬～中旬)'!C65+'12月(下旬)'!C66</f>
        <v>860</v>
      </c>
      <c r="D66" s="126">
        <f t="shared" si="7"/>
        <v>1.0627906976744186</v>
      </c>
      <c r="E66" s="540">
        <f t="shared" si="8"/>
        <v>54</v>
      </c>
      <c r="F66" s="46">
        <f>'[4]12月(上旬～中旬)'!F65+'12月(下旬)'!F66</f>
        <v>1857</v>
      </c>
      <c r="G66" s="46">
        <f>'[4]12月(上旬～中旬)'!G65+'12月(下旬)'!G66</f>
        <v>1873</v>
      </c>
      <c r="H66" s="126">
        <f t="shared" si="9"/>
        <v>0.99145755472504005</v>
      </c>
      <c r="I66" s="125">
        <f t="shared" si="10"/>
        <v>-16</v>
      </c>
      <c r="J66" s="44">
        <f t="shared" si="11"/>
        <v>0.49219170705438881</v>
      </c>
      <c r="K66" s="44">
        <f t="shared" si="12"/>
        <v>0.45915643352909769</v>
      </c>
      <c r="L66" s="148">
        <f t="shared" si="13"/>
        <v>3.303527352529112E-2</v>
      </c>
    </row>
    <row r="67" spans="1:12" s="33" customFormat="1" x14ac:dyDescent="0.4">
      <c r="A67" s="136" t="s">
        <v>98</v>
      </c>
      <c r="B67" s="135">
        <f>SUM(B68:B73)</f>
        <v>48432</v>
      </c>
      <c r="C67" s="135">
        <f>SUM(C68:C73)</f>
        <v>31006</v>
      </c>
      <c r="D67" s="134">
        <f t="shared" si="7"/>
        <v>1.5620202541443591</v>
      </c>
      <c r="E67" s="144">
        <f t="shared" si="8"/>
        <v>17426</v>
      </c>
      <c r="F67" s="135">
        <f>SUM(F68:F73)</f>
        <v>66198</v>
      </c>
      <c r="G67" s="135">
        <f>SUM(G68:G73)</f>
        <v>40533</v>
      </c>
      <c r="H67" s="134">
        <f t="shared" si="9"/>
        <v>1.6331877729257642</v>
      </c>
      <c r="I67" s="133">
        <f t="shared" si="10"/>
        <v>25665</v>
      </c>
      <c r="J67" s="132">
        <f t="shared" si="11"/>
        <v>0.73162331188253427</v>
      </c>
      <c r="K67" s="132">
        <f t="shared" si="12"/>
        <v>0.76495694865911723</v>
      </c>
      <c r="L67" s="131">
        <f t="shared" si="13"/>
        <v>-3.3333636776582964E-2</v>
      </c>
    </row>
    <row r="68" spans="1:12" s="33" customFormat="1" x14ac:dyDescent="0.4">
      <c r="A68" s="227" t="s">
        <v>114</v>
      </c>
      <c r="B68" s="641">
        <v>16734</v>
      </c>
      <c r="C68" s="641">
        <v>16146</v>
      </c>
      <c r="D68" s="543">
        <f t="shared" si="7"/>
        <v>1.0364176885916017</v>
      </c>
      <c r="E68" s="540">
        <f t="shared" si="8"/>
        <v>588</v>
      </c>
      <c r="F68" s="641">
        <v>19470</v>
      </c>
      <c r="G68" s="641">
        <v>18939</v>
      </c>
      <c r="H68" s="543">
        <f t="shared" si="9"/>
        <v>1.02803738317757</v>
      </c>
      <c r="I68" s="542">
        <f t="shared" si="10"/>
        <v>531</v>
      </c>
      <c r="J68" s="640">
        <f t="shared" si="11"/>
        <v>0.85947611710323579</v>
      </c>
      <c r="K68" s="640">
        <f t="shared" si="12"/>
        <v>0.85252653255187705</v>
      </c>
      <c r="L68" s="541">
        <f t="shared" si="13"/>
        <v>6.9495845513587451E-3</v>
      </c>
    </row>
    <row r="69" spans="1:12" s="33" customFormat="1" x14ac:dyDescent="0.4">
      <c r="A69" s="49" t="s">
        <v>255</v>
      </c>
      <c r="B69" s="47">
        <v>4907</v>
      </c>
      <c r="C69" s="47"/>
      <c r="D69" s="140" t="e">
        <f t="shared" si="7"/>
        <v>#DIV/0!</v>
      </c>
      <c r="E69" s="128">
        <f t="shared" si="8"/>
        <v>4907</v>
      </c>
      <c r="F69" s="47">
        <v>8319</v>
      </c>
      <c r="G69" s="47"/>
      <c r="H69" s="140" t="e">
        <f t="shared" si="9"/>
        <v>#DIV/0!</v>
      </c>
      <c r="I69" s="139">
        <f t="shared" si="10"/>
        <v>8319</v>
      </c>
      <c r="J69" s="206">
        <f t="shared" si="11"/>
        <v>0.58985454982570018</v>
      </c>
      <c r="K69" s="206" t="e">
        <f t="shared" si="12"/>
        <v>#DIV/0!</v>
      </c>
      <c r="L69" s="539" t="e">
        <f t="shared" si="13"/>
        <v>#DIV/0!</v>
      </c>
    </row>
    <row r="70" spans="1:12" s="33" customFormat="1" x14ac:dyDescent="0.4">
      <c r="A70" s="61" t="s">
        <v>159</v>
      </c>
      <c r="B70" s="207">
        <v>11360</v>
      </c>
      <c r="C70" s="564">
        <v>7817</v>
      </c>
      <c r="D70" s="140">
        <f t="shared" ref="D70:D75" si="14">+B70/C70</f>
        <v>1.4532429320711271</v>
      </c>
      <c r="E70" s="128">
        <f t="shared" ref="E70:E75" si="15">+B70-C70</f>
        <v>3543</v>
      </c>
      <c r="F70" s="207">
        <v>16461</v>
      </c>
      <c r="G70" s="564">
        <v>10620</v>
      </c>
      <c r="H70" s="140">
        <f t="shared" ref="H70:H75" si="16">+F70/G70</f>
        <v>1.55</v>
      </c>
      <c r="I70" s="139">
        <f t="shared" ref="I70:I75" si="17">+F70-G70</f>
        <v>5841</v>
      </c>
      <c r="J70" s="206">
        <f t="shared" ref="J70:J75" si="18">+B70/F70</f>
        <v>0.690116031832817</v>
      </c>
      <c r="K70" s="206">
        <f t="shared" ref="K70:K75" si="19">+C70/G70</f>
        <v>0.73606403013182675</v>
      </c>
      <c r="L70" s="539">
        <f t="shared" ref="L70:L75" si="20">+J70-K70</f>
        <v>-4.5947998299009751E-2</v>
      </c>
    </row>
    <row r="71" spans="1:12" s="33" customFormat="1" x14ac:dyDescent="0.4">
      <c r="A71" s="61" t="s">
        <v>97</v>
      </c>
      <c r="B71" s="207">
        <v>8826</v>
      </c>
      <c r="C71" s="564">
        <v>7043</v>
      </c>
      <c r="D71" s="140">
        <f t="shared" si="14"/>
        <v>1.2531591651284963</v>
      </c>
      <c r="E71" s="128">
        <f t="shared" si="15"/>
        <v>1783</v>
      </c>
      <c r="F71" s="207">
        <v>10974</v>
      </c>
      <c r="G71" s="564">
        <v>10974</v>
      </c>
      <c r="H71" s="140">
        <f t="shared" si="16"/>
        <v>1</v>
      </c>
      <c r="I71" s="139">
        <f t="shared" si="17"/>
        <v>0</v>
      </c>
      <c r="J71" s="206">
        <f t="shared" si="18"/>
        <v>0.80426462547840349</v>
      </c>
      <c r="K71" s="206">
        <f t="shared" si="19"/>
        <v>0.64178968470931297</v>
      </c>
      <c r="L71" s="539">
        <f t="shared" si="20"/>
        <v>0.16247494076909053</v>
      </c>
    </row>
    <row r="72" spans="1:12" s="33" customFormat="1" x14ac:dyDescent="0.4">
      <c r="A72" s="61" t="s">
        <v>224</v>
      </c>
      <c r="B72" s="639"/>
      <c r="C72" s="638"/>
      <c r="D72" s="140" t="e">
        <f t="shared" si="14"/>
        <v>#DIV/0!</v>
      </c>
      <c r="E72" s="128">
        <f t="shared" si="15"/>
        <v>0</v>
      </c>
      <c r="F72" s="639"/>
      <c r="G72" s="638"/>
      <c r="H72" s="140" t="e">
        <f t="shared" si="16"/>
        <v>#DIV/0!</v>
      </c>
      <c r="I72" s="139">
        <f t="shared" si="17"/>
        <v>0</v>
      </c>
      <c r="J72" s="206" t="e">
        <f t="shared" si="18"/>
        <v>#DIV/0!</v>
      </c>
      <c r="K72" s="206" t="e">
        <f t="shared" si="19"/>
        <v>#DIV/0!</v>
      </c>
      <c r="L72" s="539" t="e">
        <f t="shared" si="20"/>
        <v>#DIV/0!</v>
      </c>
    </row>
    <row r="73" spans="1:12" s="33" customFormat="1" x14ac:dyDescent="0.4">
      <c r="A73" s="42" t="s">
        <v>96</v>
      </c>
      <c r="B73" s="103">
        <v>6605</v>
      </c>
      <c r="C73" s="637"/>
      <c r="D73" s="140" t="e">
        <f t="shared" si="14"/>
        <v>#DIV/0!</v>
      </c>
      <c r="E73" s="540">
        <f t="shared" si="15"/>
        <v>6605</v>
      </c>
      <c r="F73" s="103">
        <v>10974</v>
      </c>
      <c r="G73" s="637"/>
      <c r="H73" s="140" t="e">
        <f t="shared" si="16"/>
        <v>#DIV/0!</v>
      </c>
      <c r="I73" s="139">
        <f t="shared" si="17"/>
        <v>10974</v>
      </c>
      <c r="J73" s="206">
        <f t="shared" si="18"/>
        <v>0.60187716420630577</v>
      </c>
      <c r="K73" s="206" t="e">
        <f t="shared" si="19"/>
        <v>#DIV/0!</v>
      </c>
      <c r="L73" s="539" t="e">
        <f t="shared" si="20"/>
        <v>#DIV/0!</v>
      </c>
    </row>
    <row r="74" spans="1:12" s="33" customFormat="1" x14ac:dyDescent="0.4">
      <c r="A74" s="136" t="s">
        <v>111</v>
      </c>
      <c r="B74" s="135">
        <f>B75</f>
        <v>89</v>
      </c>
      <c r="C74" s="135">
        <f>C75</f>
        <v>114</v>
      </c>
      <c r="D74" s="134">
        <f t="shared" si="14"/>
        <v>0.7807017543859649</v>
      </c>
      <c r="E74" s="144">
        <f t="shared" si="15"/>
        <v>-25</v>
      </c>
      <c r="F74" s="135">
        <f>F75</f>
        <v>252</v>
      </c>
      <c r="G74" s="135">
        <f>G75</f>
        <v>234</v>
      </c>
      <c r="H74" s="134">
        <f t="shared" si="16"/>
        <v>1.0769230769230769</v>
      </c>
      <c r="I74" s="133">
        <f t="shared" si="17"/>
        <v>18</v>
      </c>
      <c r="J74" s="132">
        <f t="shared" si="18"/>
        <v>0.3531746031746032</v>
      </c>
      <c r="K74" s="132">
        <f t="shared" si="19"/>
        <v>0.48717948717948717</v>
      </c>
      <c r="L74" s="131">
        <f t="shared" si="20"/>
        <v>-0.13400488400488397</v>
      </c>
    </row>
    <row r="75" spans="1:12" s="33" customFormat="1" x14ac:dyDescent="0.4">
      <c r="A75" s="214" t="s">
        <v>110</v>
      </c>
      <c r="B75" s="208">
        <v>89</v>
      </c>
      <c r="C75" s="561">
        <v>114</v>
      </c>
      <c r="D75" s="124">
        <f t="shared" si="14"/>
        <v>0.7807017543859649</v>
      </c>
      <c r="E75" s="144">
        <f t="shared" si="15"/>
        <v>-25</v>
      </c>
      <c r="F75" s="562">
        <v>252</v>
      </c>
      <c r="G75" s="561">
        <v>234</v>
      </c>
      <c r="H75" s="145">
        <f t="shared" si="16"/>
        <v>1.0769230769230769</v>
      </c>
      <c r="I75" s="144">
        <f t="shared" si="17"/>
        <v>18</v>
      </c>
      <c r="J75" s="636">
        <f t="shared" si="18"/>
        <v>0.3531746031746032</v>
      </c>
      <c r="K75" s="636">
        <f t="shared" si="19"/>
        <v>0.48717948717948717</v>
      </c>
      <c r="L75" s="538">
        <f t="shared" si="20"/>
        <v>-0.13400488400488397</v>
      </c>
    </row>
    <row r="76" spans="1:12" x14ac:dyDescent="0.4">
      <c r="A76" s="33" t="s">
        <v>109</v>
      </c>
      <c r="C76" s="36"/>
      <c r="E76" s="34"/>
      <c r="G76" s="36"/>
      <c r="I76" s="34"/>
      <c r="K76" s="36"/>
    </row>
    <row r="77" spans="1:12" x14ac:dyDescent="0.4">
      <c r="A77" s="35" t="s">
        <v>108</v>
      </c>
    </row>
    <row r="78" spans="1:12" s="33" customFormat="1" x14ac:dyDescent="0.4">
      <c r="A78" s="33" t="s">
        <v>107</v>
      </c>
      <c r="B78" s="34"/>
      <c r="C78" s="34"/>
      <c r="F78" s="34"/>
      <c r="G78" s="34"/>
      <c r="J78" s="34"/>
      <c r="K78" s="34"/>
    </row>
    <row r="79" spans="1:12" x14ac:dyDescent="0.4">
      <c r="A79" s="33" t="s">
        <v>95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9"/>
  <sheetViews>
    <sheetView zoomScaleNormal="100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15.75" defaultRowHeight="10.5" x14ac:dyDescent="0.4"/>
  <cols>
    <col min="1" max="1" width="23.375" style="33" customWidth="1"/>
    <col min="2" max="3" width="11" style="34" customWidth="1"/>
    <col min="4" max="5" width="11.25" style="33" customWidth="1"/>
    <col min="6" max="7" width="11" style="34" customWidth="1"/>
    <col min="8" max="9" width="11.25" style="33" customWidth="1"/>
    <col min="10" max="11" width="11.25" style="34" customWidth="1"/>
    <col min="12" max="12" width="11.25" style="33" customWidth="1"/>
    <col min="13" max="13" width="9" style="33" customWidth="1"/>
    <col min="14" max="14" width="6.5" style="33" bestFit="1" customWidth="1"/>
    <col min="15" max="16384" width="15.75" style="33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12月(上旬)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x14ac:dyDescent="0.4">
      <c r="A4" s="685"/>
      <c r="B4" s="686" t="s">
        <v>259</v>
      </c>
      <c r="C4" s="687" t="s">
        <v>258</v>
      </c>
      <c r="D4" s="685" t="s">
        <v>93</v>
      </c>
      <c r="E4" s="685"/>
      <c r="F4" s="699" t="str">
        <f>+B4</f>
        <v>(11'12/1～10)</v>
      </c>
      <c r="G4" s="699" t="str">
        <f>+C4</f>
        <v>(10'12/1～10)</v>
      </c>
      <c r="H4" s="685" t="s">
        <v>93</v>
      </c>
      <c r="I4" s="685"/>
      <c r="J4" s="699" t="str">
        <f>+B4</f>
        <v>(11'12/1～10)</v>
      </c>
      <c r="K4" s="699" t="str">
        <f>+C4</f>
        <v>(10'12/1～10)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160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135">
        <f>+B7+B41+B67</f>
        <v>146547</v>
      </c>
      <c r="C6" s="135">
        <f>+C7+C41+C67</f>
        <v>145115</v>
      </c>
      <c r="D6" s="132">
        <f t="shared" ref="D6:D37" si="0">+B6/C6</f>
        <v>1.0098680356958274</v>
      </c>
      <c r="E6" s="172">
        <f t="shared" ref="E6:E37" si="1">+B6-C6</f>
        <v>1432</v>
      </c>
      <c r="F6" s="135">
        <f>+F7+F41+F67</f>
        <v>212842</v>
      </c>
      <c r="G6" s="135">
        <f>+G7+G41+G67</f>
        <v>203307</v>
      </c>
      <c r="H6" s="132">
        <f t="shared" ref="H6:H37" si="2">+F6/G6</f>
        <v>1.0468995164947592</v>
      </c>
      <c r="I6" s="172">
        <f t="shared" ref="I6:I37" si="3">+F6-G6</f>
        <v>9535</v>
      </c>
      <c r="J6" s="132">
        <f t="shared" ref="J6:J37" si="4">+B6/F6</f>
        <v>0.6885248212288928</v>
      </c>
      <c r="K6" s="132">
        <f t="shared" ref="K6:K37" si="5">+C6/G6</f>
        <v>0.71377276729281336</v>
      </c>
      <c r="L6" s="167">
        <f t="shared" ref="L6:L37" si="6">+J6-K6</f>
        <v>-2.5247946063920557E-2</v>
      </c>
    </row>
    <row r="7" spans="1:12" s="35" customFormat="1" x14ac:dyDescent="0.4">
      <c r="A7" s="136" t="s">
        <v>90</v>
      </c>
      <c r="B7" s="135">
        <f>B8+B18+B38</f>
        <v>65773</v>
      </c>
      <c r="C7" s="135">
        <f>C8+C18+C38</f>
        <v>65238</v>
      </c>
      <c r="D7" s="132">
        <f t="shared" si="0"/>
        <v>1.0082007418988932</v>
      </c>
      <c r="E7" s="172">
        <f t="shared" si="1"/>
        <v>535</v>
      </c>
      <c r="F7" s="135">
        <f>F8+F18+F38</f>
        <v>96853</v>
      </c>
      <c r="G7" s="135">
        <f>G8+G18+G38</f>
        <v>89201</v>
      </c>
      <c r="H7" s="132">
        <f t="shared" si="2"/>
        <v>1.0857837916615285</v>
      </c>
      <c r="I7" s="172">
        <f t="shared" si="3"/>
        <v>7652</v>
      </c>
      <c r="J7" s="132">
        <f t="shared" si="4"/>
        <v>0.67910131849297384</v>
      </c>
      <c r="K7" s="132">
        <f t="shared" si="5"/>
        <v>0.73135951390679477</v>
      </c>
      <c r="L7" s="167">
        <f t="shared" si="6"/>
        <v>-5.2258195413820929E-2</v>
      </c>
    </row>
    <row r="8" spans="1:12" x14ac:dyDescent="0.4">
      <c r="A8" s="160" t="s">
        <v>150</v>
      </c>
      <c r="B8" s="146">
        <f>SUM(B9:B17)</f>
        <v>49701</v>
      </c>
      <c r="C8" s="146">
        <f>SUM(C9:C17)</f>
        <v>53639</v>
      </c>
      <c r="D8" s="143">
        <f t="shared" si="0"/>
        <v>0.92658326963589921</v>
      </c>
      <c r="E8" s="165">
        <f t="shared" si="1"/>
        <v>-3938</v>
      </c>
      <c r="F8" s="146">
        <f>SUM(F9:F17)</f>
        <v>71152</v>
      </c>
      <c r="G8" s="146">
        <f>SUM(G9:G17)</f>
        <v>70276</v>
      </c>
      <c r="H8" s="143">
        <f t="shared" si="2"/>
        <v>1.0124651374580227</v>
      </c>
      <c r="I8" s="165">
        <f t="shared" si="3"/>
        <v>876</v>
      </c>
      <c r="J8" s="143">
        <f t="shared" si="4"/>
        <v>0.69851866426804587</v>
      </c>
      <c r="K8" s="143">
        <f t="shared" si="5"/>
        <v>0.76326199556036201</v>
      </c>
      <c r="L8" s="164">
        <f t="shared" si="6"/>
        <v>-6.4743331292316131E-2</v>
      </c>
    </row>
    <row r="9" spans="1:12" x14ac:dyDescent="0.4">
      <c r="A9" s="48" t="s">
        <v>86</v>
      </c>
      <c r="B9" s="79">
        <v>38196</v>
      </c>
      <c r="C9" s="79">
        <v>38315</v>
      </c>
      <c r="D9" s="64">
        <f t="shared" si="0"/>
        <v>0.99689416677541431</v>
      </c>
      <c r="E9" s="72">
        <f t="shared" si="1"/>
        <v>-119</v>
      </c>
      <c r="F9" s="79">
        <v>55770</v>
      </c>
      <c r="G9" s="79">
        <v>48265</v>
      </c>
      <c r="H9" s="64">
        <f t="shared" si="2"/>
        <v>1.1554957008183984</v>
      </c>
      <c r="I9" s="72">
        <f t="shared" si="3"/>
        <v>7505</v>
      </c>
      <c r="J9" s="64">
        <f t="shared" si="4"/>
        <v>0.68488434642280793</v>
      </c>
      <c r="K9" s="64">
        <f t="shared" si="5"/>
        <v>0.79384647259919194</v>
      </c>
      <c r="L9" s="81">
        <f t="shared" si="6"/>
        <v>-0.10896212617638401</v>
      </c>
    </row>
    <row r="10" spans="1:12" x14ac:dyDescent="0.4">
      <c r="A10" s="49" t="s">
        <v>89</v>
      </c>
      <c r="B10" s="47">
        <v>4520</v>
      </c>
      <c r="C10" s="47">
        <v>4432</v>
      </c>
      <c r="D10" s="44">
        <f t="shared" si="0"/>
        <v>1.0198555956678701</v>
      </c>
      <c r="E10" s="45">
        <f t="shared" si="1"/>
        <v>88</v>
      </c>
      <c r="F10" s="47">
        <v>5000</v>
      </c>
      <c r="G10" s="47">
        <v>4880</v>
      </c>
      <c r="H10" s="44">
        <f t="shared" si="2"/>
        <v>1.0245901639344261</v>
      </c>
      <c r="I10" s="45">
        <f t="shared" si="3"/>
        <v>120</v>
      </c>
      <c r="J10" s="44">
        <f t="shared" si="4"/>
        <v>0.90400000000000003</v>
      </c>
      <c r="K10" s="44">
        <f t="shared" si="5"/>
        <v>0.90819672131147544</v>
      </c>
      <c r="L10" s="43">
        <f t="shared" si="6"/>
        <v>-4.1967213114754154E-3</v>
      </c>
    </row>
    <row r="11" spans="1:12" x14ac:dyDescent="0.4">
      <c r="A11" s="49" t="s">
        <v>124</v>
      </c>
      <c r="B11" s="47">
        <v>6484</v>
      </c>
      <c r="C11" s="47">
        <v>4406</v>
      </c>
      <c r="D11" s="44">
        <f t="shared" si="0"/>
        <v>1.4716295960054471</v>
      </c>
      <c r="E11" s="45">
        <f t="shared" si="1"/>
        <v>2078</v>
      </c>
      <c r="F11" s="47">
        <v>8932</v>
      </c>
      <c r="G11" s="47">
        <v>6720</v>
      </c>
      <c r="H11" s="44">
        <f t="shared" si="2"/>
        <v>1.3291666666666666</v>
      </c>
      <c r="I11" s="45">
        <f t="shared" si="3"/>
        <v>2212</v>
      </c>
      <c r="J11" s="44">
        <f t="shared" si="4"/>
        <v>0.72592924317062246</v>
      </c>
      <c r="K11" s="44">
        <f t="shared" si="5"/>
        <v>0.65565476190476191</v>
      </c>
      <c r="L11" s="43">
        <f t="shared" si="6"/>
        <v>7.0274481265860556E-2</v>
      </c>
    </row>
    <row r="12" spans="1:12" x14ac:dyDescent="0.4">
      <c r="A12" s="49" t="s">
        <v>84</v>
      </c>
      <c r="B12" s="83"/>
      <c r="C12" s="47">
        <v>40</v>
      </c>
      <c r="D12" s="44">
        <f t="shared" si="0"/>
        <v>0</v>
      </c>
      <c r="E12" s="45">
        <f t="shared" si="1"/>
        <v>-40</v>
      </c>
      <c r="F12" s="83"/>
      <c r="G12" s="47">
        <v>261</v>
      </c>
      <c r="H12" s="44">
        <f t="shared" si="2"/>
        <v>0</v>
      </c>
      <c r="I12" s="45">
        <f t="shared" si="3"/>
        <v>-261</v>
      </c>
      <c r="J12" s="44" t="e">
        <f t="shared" si="4"/>
        <v>#DIV/0!</v>
      </c>
      <c r="K12" s="44">
        <f t="shared" si="5"/>
        <v>0.1532567049808429</v>
      </c>
      <c r="L12" s="43" t="e">
        <f t="shared" si="6"/>
        <v>#DIV/0!</v>
      </c>
    </row>
    <row r="13" spans="1:12" x14ac:dyDescent="0.4">
      <c r="A13" s="49" t="s">
        <v>85</v>
      </c>
      <c r="B13" s="83"/>
      <c r="C13" s="47">
        <v>5759</v>
      </c>
      <c r="D13" s="44">
        <f t="shared" si="0"/>
        <v>0</v>
      </c>
      <c r="E13" s="45">
        <f t="shared" si="1"/>
        <v>-5759</v>
      </c>
      <c r="F13" s="83"/>
      <c r="G13" s="47">
        <v>8800</v>
      </c>
      <c r="H13" s="44">
        <f t="shared" si="2"/>
        <v>0</v>
      </c>
      <c r="I13" s="45">
        <f t="shared" si="3"/>
        <v>-8800</v>
      </c>
      <c r="J13" s="44" t="e">
        <f t="shared" si="4"/>
        <v>#DIV/0!</v>
      </c>
      <c r="K13" s="44">
        <f t="shared" si="5"/>
        <v>0.65443181818181817</v>
      </c>
      <c r="L13" s="43" t="e">
        <f t="shared" si="6"/>
        <v>#DIV/0!</v>
      </c>
    </row>
    <row r="14" spans="1:12" x14ac:dyDescent="0.4">
      <c r="A14" s="55" t="s">
        <v>149</v>
      </c>
      <c r="B14" s="60">
        <v>501</v>
      </c>
      <c r="C14" s="60">
        <v>687</v>
      </c>
      <c r="D14" s="58">
        <f t="shared" si="0"/>
        <v>0.72925764192139741</v>
      </c>
      <c r="E14" s="59">
        <f t="shared" si="1"/>
        <v>-186</v>
      </c>
      <c r="F14" s="60">
        <v>1450</v>
      </c>
      <c r="G14" s="60">
        <v>1350</v>
      </c>
      <c r="H14" s="58">
        <f t="shared" si="2"/>
        <v>1.0740740740740742</v>
      </c>
      <c r="I14" s="59">
        <f t="shared" si="3"/>
        <v>100</v>
      </c>
      <c r="J14" s="58">
        <f t="shared" si="4"/>
        <v>0.34551724137931034</v>
      </c>
      <c r="K14" s="58">
        <f t="shared" si="5"/>
        <v>0.50888888888888884</v>
      </c>
      <c r="L14" s="57">
        <f t="shared" si="6"/>
        <v>-0.1633716475095785</v>
      </c>
    </row>
    <row r="15" spans="1:12" x14ac:dyDescent="0.4">
      <c r="A15" s="49" t="s">
        <v>148</v>
      </c>
      <c r="B15" s="83"/>
      <c r="C15" s="83"/>
      <c r="D15" s="44" t="e">
        <f t="shared" si="0"/>
        <v>#DIV/0!</v>
      </c>
      <c r="E15" s="45">
        <f t="shared" si="1"/>
        <v>0</v>
      </c>
      <c r="F15" s="83"/>
      <c r="G15" s="83"/>
      <c r="H15" s="44" t="e">
        <f t="shared" si="2"/>
        <v>#DIV/0!</v>
      </c>
      <c r="I15" s="45">
        <f t="shared" si="3"/>
        <v>0</v>
      </c>
      <c r="J15" s="44" t="e">
        <f t="shared" si="4"/>
        <v>#DIV/0!</v>
      </c>
      <c r="K15" s="44" t="e">
        <f t="shared" si="5"/>
        <v>#DIV/0!</v>
      </c>
      <c r="L15" s="43" t="e">
        <f t="shared" si="6"/>
        <v>#DIV/0!</v>
      </c>
    </row>
    <row r="16" spans="1:12" x14ac:dyDescent="0.4">
      <c r="A16" s="61" t="s">
        <v>147</v>
      </c>
      <c r="B16" s="83"/>
      <c r="C16" s="83"/>
      <c r="D16" s="86" t="e">
        <f t="shared" si="0"/>
        <v>#DIV/0!</v>
      </c>
      <c r="E16" s="45">
        <f t="shared" si="1"/>
        <v>0</v>
      </c>
      <c r="F16" s="83"/>
      <c r="G16" s="83"/>
      <c r="H16" s="64" t="e">
        <f t="shared" si="2"/>
        <v>#DIV/0!</v>
      </c>
      <c r="I16" s="72">
        <f t="shared" si="3"/>
        <v>0</v>
      </c>
      <c r="J16" s="44" t="e">
        <f t="shared" si="4"/>
        <v>#DIV/0!</v>
      </c>
      <c r="K16" s="44" t="e">
        <f t="shared" si="5"/>
        <v>#DIV/0!</v>
      </c>
      <c r="L16" s="43" t="e">
        <f t="shared" si="6"/>
        <v>#DIV/0!</v>
      </c>
    </row>
    <row r="17" spans="1:12" s="36" customFormat="1" x14ac:dyDescent="0.4">
      <c r="A17" s="61" t="s">
        <v>146</v>
      </c>
      <c r="B17" s="82"/>
      <c r="C17" s="82"/>
      <c r="D17" s="58" t="e">
        <f t="shared" si="0"/>
        <v>#DIV/0!</v>
      </c>
      <c r="E17" s="59">
        <f t="shared" si="1"/>
        <v>0</v>
      </c>
      <c r="F17" s="82"/>
      <c r="G17" s="82"/>
      <c r="H17" s="64" t="e">
        <f t="shared" si="2"/>
        <v>#DIV/0!</v>
      </c>
      <c r="I17" s="59">
        <f t="shared" si="3"/>
        <v>0</v>
      </c>
      <c r="J17" s="58" t="e">
        <f t="shared" si="4"/>
        <v>#DIV/0!</v>
      </c>
      <c r="K17" s="58" t="e">
        <f t="shared" si="5"/>
        <v>#DIV/0!</v>
      </c>
      <c r="L17" s="57" t="e">
        <f t="shared" si="6"/>
        <v>#DIV/0!</v>
      </c>
    </row>
    <row r="18" spans="1:12" x14ac:dyDescent="0.4">
      <c r="A18" s="160" t="s">
        <v>145</v>
      </c>
      <c r="B18" s="146">
        <f>SUM(B19:B37)</f>
        <v>15693</v>
      </c>
      <c r="C18" s="146">
        <f>SUM(C19:C37)</f>
        <v>11272</v>
      </c>
      <c r="D18" s="143">
        <f t="shared" si="0"/>
        <v>1.3922107877927608</v>
      </c>
      <c r="E18" s="165">
        <f t="shared" si="1"/>
        <v>4421</v>
      </c>
      <c r="F18" s="146">
        <f>SUM(F19:F37)</f>
        <v>24850</v>
      </c>
      <c r="G18" s="146">
        <f>SUM(G19:G37)</f>
        <v>18035</v>
      </c>
      <c r="H18" s="143">
        <f t="shared" si="2"/>
        <v>1.3778763515386747</v>
      </c>
      <c r="I18" s="165">
        <f t="shared" si="3"/>
        <v>6815</v>
      </c>
      <c r="J18" s="143">
        <f t="shared" si="4"/>
        <v>0.63150905432595572</v>
      </c>
      <c r="K18" s="143">
        <f t="shared" si="5"/>
        <v>0.6250069309675631</v>
      </c>
      <c r="L18" s="164">
        <f t="shared" si="6"/>
        <v>6.5021233583926197E-3</v>
      </c>
    </row>
    <row r="19" spans="1:12" x14ac:dyDescent="0.4">
      <c r="A19" s="48" t="s">
        <v>144</v>
      </c>
      <c r="B19" s="85"/>
      <c r="C19" s="85"/>
      <c r="D19" s="44" t="e">
        <f t="shared" si="0"/>
        <v>#DIV/0!</v>
      </c>
      <c r="E19" s="45">
        <f t="shared" si="1"/>
        <v>0</v>
      </c>
      <c r="F19" s="85"/>
      <c r="G19" s="85"/>
      <c r="H19" s="64" t="e">
        <f t="shared" si="2"/>
        <v>#DIV/0!</v>
      </c>
      <c r="I19" s="45">
        <f t="shared" si="3"/>
        <v>0</v>
      </c>
      <c r="J19" s="44" t="e">
        <f t="shared" si="4"/>
        <v>#DIV/0!</v>
      </c>
      <c r="K19" s="44" t="e">
        <f t="shared" si="5"/>
        <v>#DIV/0!</v>
      </c>
      <c r="L19" s="81" t="e">
        <f t="shared" si="6"/>
        <v>#DIV/0!</v>
      </c>
    </row>
    <row r="20" spans="1:12" x14ac:dyDescent="0.4">
      <c r="A20" s="49" t="s">
        <v>124</v>
      </c>
      <c r="B20" s="83"/>
      <c r="C20" s="83"/>
      <c r="D20" s="44" t="e">
        <f t="shared" si="0"/>
        <v>#DIV/0!</v>
      </c>
      <c r="E20" s="45">
        <f t="shared" si="1"/>
        <v>0</v>
      </c>
      <c r="F20" s="83"/>
      <c r="G20" s="83"/>
      <c r="H20" s="44" t="e">
        <f t="shared" si="2"/>
        <v>#DIV/0!</v>
      </c>
      <c r="I20" s="45">
        <f t="shared" si="3"/>
        <v>0</v>
      </c>
      <c r="J20" s="58" t="e">
        <f t="shared" si="4"/>
        <v>#DIV/0!</v>
      </c>
      <c r="K20" s="44" t="e">
        <f t="shared" si="5"/>
        <v>#DIV/0!</v>
      </c>
      <c r="L20" s="43" t="e">
        <f t="shared" si="6"/>
        <v>#DIV/0!</v>
      </c>
    </row>
    <row r="21" spans="1:12" x14ac:dyDescent="0.4">
      <c r="A21" s="49" t="s">
        <v>113</v>
      </c>
      <c r="B21" s="47">
        <v>5848</v>
      </c>
      <c r="C21" s="47">
        <v>5652</v>
      </c>
      <c r="D21" s="44">
        <f t="shared" si="0"/>
        <v>1.0346779900920029</v>
      </c>
      <c r="E21" s="45">
        <f t="shared" si="1"/>
        <v>196</v>
      </c>
      <c r="F21" s="47">
        <v>8730</v>
      </c>
      <c r="G21" s="47">
        <v>7605</v>
      </c>
      <c r="H21" s="58">
        <f t="shared" si="2"/>
        <v>1.1479289940828403</v>
      </c>
      <c r="I21" s="45">
        <f t="shared" si="3"/>
        <v>1125</v>
      </c>
      <c r="J21" s="44">
        <f t="shared" si="4"/>
        <v>0.66987399770904921</v>
      </c>
      <c r="K21" s="44">
        <f t="shared" si="5"/>
        <v>0.74319526627218935</v>
      </c>
      <c r="L21" s="43">
        <f t="shared" si="6"/>
        <v>-7.3321268563140141E-2</v>
      </c>
    </row>
    <row r="22" spans="1:12" x14ac:dyDescent="0.4">
      <c r="A22" s="49" t="s">
        <v>143</v>
      </c>
      <c r="B22" s="47">
        <v>1252</v>
      </c>
      <c r="C22" s="47">
        <v>1471</v>
      </c>
      <c r="D22" s="44">
        <f t="shared" si="0"/>
        <v>0.85112168592794013</v>
      </c>
      <c r="E22" s="45">
        <f t="shared" si="1"/>
        <v>-219</v>
      </c>
      <c r="F22" s="47">
        <v>2935</v>
      </c>
      <c r="G22" s="47">
        <v>2995</v>
      </c>
      <c r="H22" s="44">
        <f t="shared" si="2"/>
        <v>0.97996661101836391</v>
      </c>
      <c r="I22" s="45">
        <f t="shared" si="3"/>
        <v>-60</v>
      </c>
      <c r="J22" s="44">
        <f t="shared" si="4"/>
        <v>0.42657580919931859</v>
      </c>
      <c r="K22" s="44">
        <f t="shared" si="5"/>
        <v>0.49115191986644408</v>
      </c>
      <c r="L22" s="43">
        <f t="shared" si="6"/>
        <v>-6.4576110667125486E-2</v>
      </c>
    </row>
    <row r="23" spans="1:12" x14ac:dyDescent="0.4">
      <c r="A23" s="49" t="s">
        <v>142</v>
      </c>
      <c r="B23" s="60">
        <v>767</v>
      </c>
      <c r="C23" s="60">
        <v>749</v>
      </c>
      <c r="D23" s="44">
        <f t="shared" si="0"/>
        <v>1.0240320427236316</v>
      </c>
      <c r="E23" s="59">
        <f t="shared" si="1"/>
        <v>18</v>
      </c>
      <c r="F23" s="60">
        <v>1470</v>
      </c>
      <c r="G23" s="60">
        <v>1485</v>
      </c>
      <c r="H23" s="58">
        <f t="shared" si="2"/>
        <v>0.98989898989898994</v>
      </c>
      <c r="I23" s="59">
        <f t="shared" si="3"/>
        <v>-15</v>
      </c>
      <c r="J23" s="58">
        <f t="shared" si="4"/>
        <v>0.5217687074829932</v>
      </c>
      <c r="K23" s="44">
        <f t="shared" si="5"/>
        <v>0.50437710437710437</v>
      </c>
      <c r="L23" s="57">
        <f t="shared" si="6"/>
        <v>1.7391603105888831E-2</v>
      </c>
    </row>
    <row r="24" spans="1:12" x14ac:dyDescent="0.4">
      <c r="A24" s="61" t="s">
        <v>141</v>
      </c>
      <c r="B24" s="83"/>
      <c r="C24" s="83"/>
      <c r="D24" s="44" t="e">
        <f t="shared" si="0"/>
        <v>#DIV/0!</v>
      </c>
      <c r="E24" s="45">
        <f t="shared" si="1"/>
        <v>0</v>
      </c>
      <c r="F24" s="83"/>
      <c r="G24" s="83"/>
      <c r="H24" s="44" t="e">
        <f t="shared" si="2"/>
        <v>#DIV/0!</v>
      </c>
      <c r="I24" s="45">
        <f t="shared" si="3"/>
        <v>0</v>
      </c>
      <c r="J24" s="44" t="e">
        <f t="shared" si="4"/>
        <v>#DIV/0!</v>
      </c>
      <c r="K24" s="44" t="e">
        <f t="shared" si="5"/>
        <v>#DIV/0!</v>
      </c>
      <c r="L24" s="43" t="e">
        <f t="shared" si="6"/>
        <v>#DIV/0!</v>
      </c>
    </row>
    <row r="25" spans="1:12" x14ac:dyDescent="0.4">
      <c r="A25" s="61" t="s">
        <v>140</v>
      </c>
      <c r="B25" s="47">
        <v>1252</v>
      </c>
      <c r="C25" s="47">
        <v>978</v>
      </c>
      <c r="D25" s="44">
        <f t="shared" si="0"/>
        <v>1.2801635991820042</v>
      </c>
      <c r="E25" s="45">
        <f t="shared" si="1"/>
        <v>274</v>
      </c>
      <c r="F25" s="47">
        <v>1475</v>
      </c>
      <c r="G25" s="47">
        <v>1500</v>
      </c>
      <c r="H25" s="44">
        <f t="shared" si="2"/>
        <v>0.98333333333333328</v>
      </c>
      <c r="I25" s="45">
        <f t="shared" si="3"/>
        <v>-25</v>
      </c>
      <c r="J25" s="44">
        <f t="shared" si="4"/>
        <v>0.84881355932203395</v>
      </c>
      <c r="K25" s="44">
        <f t="shared" si="5"/>
        <v>0.65200000000000002</v>
      </c>
      <c r="L25" s="43">
        <f t="shared" si="6"/>
        <v>0.19681355932203393</v>
      </c>
    </row>
    <row r="26" spans="1:12" x14ac:dyDescent="0.4">
      <c r="A26" s="61" t="s">
        <v>225</v>
      </c>
      <c r="B26" s="83"/>
      <c r="C26" s="83"/>
      <c r="D26" s="44" t="e">
        <f t="shared" si="0"/>
        <v>#DIV/0!</v>
      </c>
      <c r="E26" s="45">
        <f t="shared" si="1"/>
        <v>0</v>
      </c>
      <c r="F26" s="83"/>
      <c r="G26" s="83"/>
      <c r="H26" s="44" t="e">
        <f t="shared" si="2"/>
        <v>#DIV/0!</v>
      </c>
      <c r="I26" s="45">
        <f t="shared" si="3"/>
        <v>0</v>
      </c>
      <c r="J26" s="44" t="e">
        <f t="shared" si="4"/>
        <v>#DIV/0!</v>
      </c>
      <c r="K26" s="44" t="e">
        <f t="shared" si="5"/>
        <v>#DIV/0!</v>
      </c>
      <c r="L26" s="43" t="e">
        <f t="shared" si="6"/>
        <v>#DIV/0!</v>
      </c>
    </row>
    <row r="27" spans="1:12" x14ac:dyDescent="0.4">
      <c r="A27" s="49" t="s">
        <v>139</v>
      </c>
      <c r="B27" s="83"/>
      <c r="C27" s="83"/>
      <c r="D27" s="44" t="e">
        <f t="shared" si="0"/>
        <v>#DIV/0!</v>
      </c>
      <c r="E27" s="45">
        <f t="shared" si="1"/>
        <v>0</v>
      </c>
      <c r="F27" s="83"/>
      <c r="G27" s="83"/>
      <c r="H27" s="44" t="e">
        <f t="shared" si="2"/>
        <v>#DIV/0!</v>
      </c>
      <c r="I27" s="45">
        <f t="shared" si="3"/>
        <v>0</v>
      </c>
      <c r="J27" s="44" t="e">
        <f t="shared" si="4"/>
        <v>#DIV/0!</v>
      </c>
      <c r="K27" s="44" t="e">
        <f t="shared" si="5"/>
        <v>#DIV/0!</v>
      </c>
      <c r="L27" s="43" t="e">
        <f t="shared" si="6"/>
        <v>#DIV/0!</v>
      </c>
    </row>
    <row r="28" spans="1:12" x14ac:dyDescent="0.4">
      <c r="A28" s="49" t="s">
        <v>138</v>
      </c>
      <c r="B28" s="79">
        <v>643</v>
      </c>
      <c r="C28" s="79">
        <v>737</v>
      </c>
      <c r="D28" s="44">
        <f t="shared" si="0"/>
        <v>0.8724559023066486</v>
      </c>
      <c r="E28" s="45">
        <f t="shared" si="1"/>
        <v>-94</v>
      </c>
      <c r="F28" s="79">
        <v>1480</v>
      </c>
      <c r="G28" s="79">
        <v>1500</v>
      </c>
      <c r="H28" s="44">
        <f t="shared" si="2"/>
        <v>0.98666666666666669</v>
      </c>
      <c r="I28" s="45">
        <f t="shared" si="3"/>
        <v>-20</v>
      </c>
      <c r="J28" s="44">
        <f t="shared" si="4"/>
        <v>0.43445945945945946</v>
      </c>
      <c r="K28" s="44">
        <f t="shared" si="5"/>
        <v>0.49133333333333334</v>
      </c>
      <c r="L28" s="43">
        <f t="shared" si="6"/>
        <v>-5.6873873873873881E-2</v>
      </c>
    </row>
    <row r="29" spans="1:12" x14ac:dyDescent="0.4">
      <c r="A29" s="49" t="s">
        <v>213</v>
      </c>
      <c r="B29" s="84"/>
      <c r="C29" s="84"/>
      <c r="D29" s="44" t="e">
        <f t="shared" si="0"/>
        <v>#DIV/0!</v>
      </c>
      <c r="E29" s="45">
        <f t="shared" si="1"/>
        <v>0</v>
      </c>
      <c r="F29" s="84"/>
      <c r="G29" s="84"/>
      <c r="H29" s="44" t="e">
        <f t="shared" si="2"/>
        <v>#DIV/0!</v>
      </c>
      <c r="I29" s="45">
        <f t="shared" si="3"/>
        <v>0</v>
      </c>
      <c r="J29" s="44" t="e">
        <f t="shared" si="4"/>
        <v>#DIV/0!</v>
      </c>
      <c r="K29" s="44" t="e">
        <f t="shared" si="5"/>
        <v>#DIV/0!</v>
      </c>
      <c r="L29" s="43" t="e">
        <f t="shared" si="6"/>
        <v>#DIV/0!</v>
      </c>
    </row>
    <row r="30" spans="1:12" x14ac:dyDescent="0.4">
      <c r="A30" s="49" t="s">
        <v>137</v>
      </c>
      <c r="B30" s="82"/>
      <c r="C30" s="82"/>
      <c r="D30" s="44" t="e">
        <f t="shared" si="0"/>
        <v>#DIV/0!</v>
      </c>
      <c r="E30" s="59">
        <f t="shared" si="1"/>
        <v>0</v>
      </c>
      <c r="F30" s="82"/>
      <c r="G30" s="82"/>
      <c r="H30" s="58" t="e">
        <f t="shared" si="2"/>
        <v>#DIV/0!</v>
      </c>
      <c r="I30" s="59">
        <f t="shared" si="3"/>
        <v>0</v>
      </c>
      <c r="J30" s="58" t="e">
        <f t="shared" si="4"/>
        <v>#DIV/0!</v>
      </c>
      <c r="K30" s="44" t="e">
        <f t="shared" si="5"/>
        <v>#DIV/0!</v>
      </c>
      <c r="L30" s="57" t="e">
        <f t="shared" si="6"/>
        <v>#DIV/0!</v>
      </c>
    </row>
    <row r="31" spans="1:12" x14ac:dyDescent="0.4">
      <c r="A31" s="61" t="s">
        <v>136</v>
      </c>
      <c r="B31" s="83"/>
      <c r="C31" s="83"/>
      <c r="D31" s="44" t="e">
        <f t="shared" si="0"/>
        <v>#DIV/0!</v>
      </c>
      <c r="E31" s="45">
        <f t="shared" si="1"/>
        <v>0</v>
      </c>
      <c r="F31" s="83"/>
      <c r="G31" s="83"/>
      <c r="H31" s="44" t="e">
        <f t="shared" si="2"/>
        <v>#DIV/0!</v>
      </c>
      <c r="I31" s="45">
        <f t="shared" si="3"/>
        <v>0</v>
      </c>
      <c r="J31" s="44" t="e">
        <f t="shared" si="4"/>
        <v>#DIV/0!</v>
      </c>
      <c r="K31" s="44" t="e">
        <f t="shared" si="5"/>
        <v>#DIV/0!</v>
      </c>
      <c r="L31" s="43" t="e">
        <f t="shared" si="6"/>
        <v>#DIV/0!</v>
      </c>
    </row>
    <row r="32" spans="1:12" x14ac:dyDescent="0.4">
      <c r="A32" s="49" t="s">
        <v>135</v>
      </c>
      <c r="B32" s="47">
        <v>929</v>
      </c>
      <c r="C32" s="47">
        <v>746</v>
      </c>
      <c r="D32" s="44">
        <f t="shared" si="0"/>
        <v>1.2453083109919572</v>
      </c>
      <c r="E32" s="45">
        <f t="shared" si="1"/>
        <v>183</v>
      </c>
      <c r="F32" s="47">
        <v>1470</v>
      </c>
      <c r="G32" s="47">
        <v>1490</v>
      </c>
      <c r="H32" s="44">
        <f t="shared" si="2"/>
        <v>0.98657718120805371</v>
      </c>
      <c r="I32" s="45">
        <f t="shared" si="3"/>
        <v>-20</v>
      </c>
      <c r="J32" s="44">
        <f t="shared" si="4"/>
        <v>0.63197278911564625</v>
      </c>
      <c r="K32" s="44">
        <f t="shared" si="5"/>
        <v>0.5006711409395973</v>
      </c>
      <c r="L32" s="43">
        <f t="shared" si="6"/>
        <v>0.13130164817604895</v>
      </c>
    </row>
    <row r="33" spans="1:64" x14ac:dyDescent="0.4">
      <c r="A33" s="61" t="s">
        <v>134</v>
      </c>
      <c r="B33" s="82"/>
      <c r="C33" s="82"/>
      <c r="D33" s="44" t="e">
        <f t="shared" si="0"/>
        <v>#DIV/0!</v>
      </c>
      <c r="E33" s="59">
        <f t="shared" si="1"/>
        <v>0</v>
      </c>
      <c r="F33" s="82"/>
      <c r="G33" s="82"/>
      <c r="H33" s="58" t="e">
        <f t="shared" si="2"/>
        <v>#DIV/0!</v>
      </c>
      <c r="I33" s="59">
        <f t="shared" si="3"/>
        <v>0</v>
      </c>
      <c r="J33" s="58" t="e">
        <f t="shared" si="4"/>
        <v>#DIV/0!</v>
      </c>
      <c r="K33" s="44" t="e">
        <f t="shared" si="5"/>
        <v>#DIV/0!</v>
      </c>
      <c r="L33" s="57" t="e">
        <f t="shared" si="6"/>
        <v>#DIV/0!</v>
      </c>
    </row>
    <row r="34" spans="1:64" x14ac:dyDescent="0.4">
      <c r="A34" s="61" t="s">
        <v>133</v>
      </c>
      <c r="B34" s="60">
        <v>1047</v>
      </c>
      <c r="C34" s="60">
        <v>939</v>
      </c>
      <c r="D34" s="58">
        <f t="shared" si="0"/>
        <v>1.1150159744408945</v>
      </c>
      <c r="E34" s="59">
        <f t="shared" si="1"/>
        <v>108</v>
      </c>
      <c r="F34" s="60">
        <v>1475</v>
      </c>
      <c r="G34" s="60">
        <v>1460</v>
      </c>
      <c r="H34" s="58">
        <f t="shared" si="2"/>
        <v>1.0102739726027397</v>
      </c>
      <c r="I34" s="59">
        <f t="shared" si="3"/>
        <v>15</v>
      </c>
      <c r="J34" s="58">
        <f t="shared" si="4"/>
        <v>0.70983050847457629</v>
      </c>
      <c r="K34" s="58">
        <f t="shared" si="5"/>
        <v>0.64315068493150684</v>
      </c>
      <c r="L34" s="57">
        <f t="shared" si="6"/>
        <v>6.667982354306945E-2</v>
      </c>
    </row>
    <row r="35" spans="1:64" x14ac:dyDescent="0.4">
      <c r="A35" s="49" t="s">
        <v>132</v>
      </c>
      <c r="B35" s="83"/>
      <c r="C35" s="83"/>
      <c r="D35" s="44" t="e">
        <f t="shared" si="0"/>
        <v>#DIV/0!</v>
      </c>
      <c r="E35" s="45">
        <f t="shared" si="1"/>
        <v>0</v>
      </c>
      <c r="F35" s="83"/>
      <c r="G35" s="83"/>
      <c r="H35" s="44" t="e">
        <f t="shared" si="2"/>
        <v>#DIV/0!</v>
      </c>
      <c r="I35" s="45">
        <f t="shared" si="3"/>
        <v>0</v>
      </c>
      <c r="J35" s="44" t="e">
        <f t="shared" si="4"/>
        <v>#DIV/0!</v>
      </c>
      <c r="K35" s="44" t="e">
        <f t="shared" si="5"/>
        <v>#DIV/0!</v>
      </c>
      <c r="L35" s="43" t="e">
        <f t="shared" si="6"/>
        <v>#DIV/0!</v>
      </c>
    </row>
    <row r="36" spans="1:64" x14ac:dyDescent="0.4">
      <c r="A36" s="61" t="s">
        <v>88</v>
      </c>
      <c r="B36" s="82"/>
      <c r="C36" s="82"/>
      <c r="D36" s="58" t="e">
        <f t="shared" si="0"/>
        <v>#DIV/0!</v>
      </c>
      <c r="E36" s="59">
        <f t="shared" si="1"/>
        <v>0</v>
      </c>
      <c r="F36" s="82"/>
      <c r="G36" s="82"/>
      <c r="H36" s="58" t="e">
        <f t="shared" si="2"/>
        <v>#DIV/0!</v>
      </c>
      <c r="I36" s="59">
        <f t="shared" si="3"/>
        <v>0</v>
      </c>
      <c r="J36" s="58" t="e">
        <f t="shared" si="4"/>
        <v>#DIV/0!</v>
      </c>
      <c r="K36" s="58" t="e">
        <f t="shared" si="5"/>
        <v>#DIV/0!</v>
      </c>
      <c r="L36" s="57" t="e">
        <f t="shared" si="6"/>
        <v>#DIV/0!</v>
      </c>
    </row>
    <row r="37" spans="1:64" x14ac:dyDescent="0.4">
      <c r="A37" s="42" t="s">
        <v>131</v>
      </c>
      <c r="B37" s="41">
        <v>3955</v>
      </c>
      <c r="C37" s="56"/>
      <c r="D37" s="58" t="e">
        <f t="shared" si="0"/>
        <v>#DIV/0!</v>
      </c>
      <c r="E37" s="59">
        <f t="shared" si="1"/>
        <v>3955</v>
      </c>
      <c r="F37" s="41">
        <v>5815</v>
      </c>
      <c r="G37" s="56"/>
      <c r="H37" s="58" t="e">
        <f t="shared" si="2"/>
        <v>#DIV/0!</v>
      </c>
      <c r="I37" s="59">
        <f t="shared" si="3"/>
        <v>5815</v>
      </c>
      <c r="J37" s="58">
        <f t="shared" si="4"/>
        <v>0.68013757523645746</v>
      </c>
      <c r="K37" s="58" t="e">
        <f t="shared" si="5"/>
        <v>#DIV/0!</v>
      </c>
      <c r="L37" s="57" t="e">
        <f t="shared" si="6"/>
        <v>#DIV/0!</v>
      </c>
    </row>
    <row r="38" spans="1:64" x14ac:dyDescent="0.4">
      <c r="A38" s="160" t="s">
        <v>130</v>
      </c>
      <c r="B38" s="146">
        <f>SUM(B39:B40)</f>
        <v>379</v>
      </c>
      <c r="C38" s="146">
        <f>SUM(C39:C40)</f>
        <v>327</v>
      </c>
      <c r="D38" s="143">
        <f t="shared" ref="D38:D66" si="7">+B38/C38</f>
        <v>1.1590214067278288</v>
      </c>
      <c r="E38" s="165">
        <f t="shared" ref="E38:E66" si="8">+B38-C38</f>
        <v>52</v>
      </c>
      <c r="F38" s="146">
        <f>SUM(F39:F40)</f>
        <v>851</v>
      </c>
      <c r="G38" s="146">
        <f>SUM(G39:G40)</f>
        <v>890</v>
      </c>
      <c r="H38" s="143">
        <f t="shared" ref="H38:H66" si="9">+F38/G38</f>
        <v>0.95617977528089892</v>
      </c>
      <c r="I38" s="165">
        <f t="shared" ref="I38:I66" si="10">+F38-G38</f>
        <v>-39</v>
      </c>
      <c r="J38" s="143">
        <f t="shared" ref="J38:J66" si="11">+B38/F38</f>
        <v>0.44535840188014103</v>
      </c>
      <c r="K38" s="143">
        <f t="shared" ref="K38:K66" si="12">+C38/G38</f>
        <v>0.36741573033707864</v>
      </c>
      <c r="L38" s="164">
        <f t="shared" ref="L38:L66" si="13">+J38-K38</f>
        <v>7.7942671543062392E-2</v>
      </c>
    </row>
    <row r="39" spans="1:64" x14ac:dyDescent="0.4">
      <c r="A39" s="48" t="s">
        <v>129</v>
      </c>
      <c r="B39" s="79">
        <v>220</v>
      </c>
      <c r="C39" s="79">
        <v>168</v>
      </c>
      <c r="D39" s="64">
        <f t="shared" si="7"/>
        <v>1.3095238095238095</v>
      </c>
      <c r="E39" s="72">
        <f t="shared" si="8"/>
        <v>52</v>
      </c>
      <c r="F39" s="79">
        <v>500</v>
      </c>
      <c r="G39" s="79">
        <v>489</v>
      </c>
      <c r="H39" s="64">
        <f t="shared" si="9"/>
        <v>1.0224948875255624</v>
      </c>
      <c r="I39" s="72">
        <f t="shared" si="10"/>
        <v>11</v>
      </c>
      <c r="J39" s="64">
        <f t="shared" si="11"/>
        <v>0.44</v>
      </c>
      <c r="K39" s="64">
        <f t="shared" si="12"/>
        <v>0.34355828220858897</v>
      </c>
      <c r="L39" s="81">
        <f t="shared" si="13"/>
        <v>9.644171779141103E-2</v>
      </c>
    </row>
    <row r="40" spans="1:64" x14ac:dyDescent="0.4">
      <c r="A40" s="49" t="s">
        <v>128</v>
      </c>
      <c r="B40" s="47">
        <v>159</v>
      </c>
      <c r="C40" s="47">
        <v>159</v>
      </c>
      <c r="D40" s="44">
        <f t="shared" si="7"/>
        <v>1</v>
      </c>
      <c r="E40" s="45">
        <f t="shared" si="8"/>
        <v>0</v>
      </c>
      <c r="F40" s="47">
        <v>351</v>
      </c>
      <c r="G40" s="47">
        <v>401</v>
      </c>
      <c r="H40" s="44">
        <f t="shared" si="9"/>
        <v>0.87531172069825436</v>
      </c>
      <c r="I40" s="45">
        <f t="shared" si="10"/>
        <v>-50</v>
      </c>
      <c r="J40" s="44">
        <f t="shared" si="11"/>
        <v>0.45299145299145299</v>
      </c>
      <c r="K40" s="44">
        <f t="shared" si="12"/>
        <v>0.39650872817955113</v>
      </c>
      <c r="L40" s="43">
        <f t="shared" si="13"/>
        <v>5.6482724811901863E-2</v>
      </c>
    </row>
    <row r="41" spans="1:64" s="80" customFormat="1" x14ac:dyDescent="0.4">
      <c r="A41" s="136" t="s">
        <v>87</v>
      </c>
      <c r="B41" s="135">
        <f>B42+B62</f>
        <v>80774</v>
      </c>
      <c r="C41" s="135">
        <f>C42+C62</f>
        <v>79877</v>
      </c>
      <c r="D41" s="132">
        <f t="shared" si="7"/>
        <v>1.0112297657648635</v>
      </c>
      <c r="E41" s="172">
        <f t="shared" si="8"/>
        <v>897</v>
      </c>
      <c r="F41" s="135">
        <f>F42+F62</f>
        <v>115989</v>
      </c>
      <c r="G41" s="135">
        <f>G42+G62</f>
        <v>114106</v>
      </c>
      <c r="H41" s="132">
        <f t="shared" si="9"/>
        <v>1.0165021997090424</v>
      </c>
      <c r="I41" s="172">
        <f t="shared" si="10"/>
        <v>1883</v>
      </c>
      <c r="J41" s="132">
        <f t="shared" si="11"/>
        <v>0.69639362353326606</v>
      </c>
      <c r="K41" s="132">
        <f t="shared" si="12"/>
        <v>0.70002453858692792</v>
      </c>
      <c r="L41" s="167">
        <f t="shared" si="13"/>
        <v>-3.6309150536618651E-3</v>
      </c>
    </row>
    <row r="42" spans="1:64" s="35" customFormat="1" x14ac:dyDescent="0.4">
      <c r="A42" s="160" t="s">
        <v>127</v>
      </c>
      <c r="B42" s="135">
        <f>SUM(B43:B61)</f>
        <v>80140</v>
      </c>
      <c r="C42" s="135">
        <f>SUM(C43:C61)</f>
        <v>79213</v>
      </c>
      <c r="D42" s="132">
        <f t="shared" si="7"/>
        <v>1.0117026245691996</v>
      </c>
      <c r="E42" s="172">
        <f t="shared" si="8"/>
        <v>927</v>
      </c>
      <c r="F42" s="135">
        <f>SUM(F43:F61)</f>
        <v>114540</v>
      </c>
      <c r="G42" s="135">
        <f>SUM(G43:G61)</f>
        <v>112618</v>
      </c>
      <c r="H42" s="132">
        <f t="shared" si="9"/>
        <v>1.0170665435365571</v>
      </c>
      <c r="I42" s="172">
        <f t="shared" si="10"/>
        <v>1922</v>
      </c>
      <c r="J42" s="132">
        <f t="shared" si="11"/>
        <v>0.69966823817007162</v>
      </c>
      <c r="K42" s="132">
        <f t="shared" si="12"/>
        <v>0.70337779040650694</v>
      </c>
      <c r="L42" s="167">
        <f t="shared" si="13"/>
        <v>-3.7095522364353206E-3</v>
      </c>
    </row>
    <row r="43" spans="1:64" x14ac:dyDescent="0.4">
      <c r="A43" s="49" t="s">
        <v>86</v>
      </c>
      <c r="B43" s="54">
        <v>34197</v>
      </c>
      <c r="C43" s="54">
        <v>33442</v>
      </c>
      <c r="D43" s="51">
        <f t="shared" si="7"/>
        <v>1.0225764009329585</v>
      </c>
      <c r="E43" s="59">
        <f t="shared" si="8"/>
        <v>755</v>
      </c>
      <c r="F43" s="54">
        <v>44887</v>
      </c>
      <c r="G43" s="47">
        <v>44788</v>
      </c>
      <c r="H43" s="58">
        <f t="shared" si="9"/>
        <v>1.0022104135036169</v>
      </c>
      <c r="I43" s="68">
        <f t="shared" si="10"/>
        <v>99</v>
      </c>
      <c r="J43" s="44">
        <f t="shared" si="11"/>
        <v>0.76184641432931588</v>
      </c>
      <c r="K43" s="44">
        <f t="shared" si="12"/>
        <v>0.74667321604001069</v>
      </c>
      <c r="L43" s="66">
        <f t="shared" si="13"/>
        <v>1.517319828930519E-2</v>
      </c>
    </row>
    <row r="44" spans="1:64" x14ac:dyDescent="0.4">
      <c r="A44" s="49" t="s">
        <v>125</v>
      </c>
      <c r="B44" s="47">
        <v>3910</v>
      </c>
      <c r="C44" s="97">
        <v>4563</v>
      </c>
      <c r="D44" s="64">
        <f t="shared" si="7"/>
        <v>0.8568923953539338</v>
      </c>
      <c r="E44" s="59">
        <f t="shared" si="8"/>
        <v>-653</v>
      </c>
      <c r="F44" s="47">
        <v>5140</v>
      </c>
      <c r="G44" s="97">
        <v>5140</v>
      </c>
      <c r="H44" s="70">
        <f t="shared" si="9"/>
        <v>1</v>
      </c>
      <c r="I44" s="68">
        <f t="shared" si="10"/>
        <v>0</v>
      </c>
      <c r="J44" s="44">
        <f t="shared" si="11"/>
        <v>0.76070038910505833</v>
      </c>
      <c r="K44" s="44">
        <f t="shared" si="12"/>
        <v>0.88774319066147855</v>
      </c>
      <c r="L44" s="66">
        <f t="shared" si="13"/>
        <v>-0.12704280155642023</v>
      </c>
    </row>
    <row r="45" spans="1:64" x14ac:dyDescent="0.4">
      <c r="A45" s="61" t="s">
        <v>124</v>
      </c>
      <c r="B45" s="47">
        <v>5799</v>
      </c>
      <c r="C45" s="97">
        <v>5561</v>
      </c>
      <c r="D45" s="67">
        <f t="shared" si="7"/>
        <v>1.0427980579032547</v>
      </c>
      <c r="E45" s="68">
        <f t="shared" si="8"/>
        <v>238</v>
      </c>
      <c r="F45" s="47">
        <v>7314</v>
      </c>
      <c r="G45" s="571">
        <v>9871</v>
      </c>
      <c r="H45" s="70">
        <f t="shared" si="9"/>
        <v>0.74095836288116701</v>
      </c>
      <c r="I45" s="75">
        <f t="shared" si="10"/>
        <v>-2557</v>
      </c>
      <c r="J45" s="67">
        <f t="shared" si="11"/>
        <v>0.79286300246103358</v>
      </c>
      <c r="K45" s="67">
        <f t="shared" si="12"/>
        <v>0.56336743997568639</v>
      </c>
      <c r="L45" s="77">
        <f t="shared" si="13"/>
        <v>0.22949556248534719</v>
      </c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</row>
    <row r="46" spans="1:64" s="76" customFormat="1" x14ac:dyDescent="0.4">
      <c r="A46" s="61" t="s">
        <v>123</v>
      </c>
      <c r="B46" s="47">
        <v>4557</v>
      </c>
      <c r="C46" s="99">
        <v>3192</v>
      </c>
      <c r="D46" s="67">
        <f t="shared" si="7"/>
        <v>1.4276315789473684</v>
      </c>
      <c r="E46" s="68">
        <f t="shared" si="8"/>
        <v>1365</v>
      </c>
      <c r="F46" s="47">
        <v>7051</v>
      </c>
      <c r="G46" s="97">
        <v>6228</v>
      </c>
      <c r="H46" s="70">
        <f t="shared" si="9"/>
        <v>1.1321451509312781</v>
      </c>
      <c r="I46" s="75">
        <f t="shared" si="10"/>
        <v>823</v>
      </c>
      <c r="J46" s="67">
        <f t="shared" si="11"/>
        <v>0.64629130619770248</v>
      </c>
      <c r="K46" s="78">
        <f t="shared" si="12"/>
        <v>0.51252408477842004</v>
      </c>
      <c r="L46" s="77">
        <f t="shared" si="13"/>
        <v>0.13376722141928243</v>
      </c>
    </row>
    <row r="47" spans="1:64" x14ac:dyDescent="0.4">
      <c r="A47" s="49" t="s">
        <v>84</v>
      </c>
      <c r="B47" s="47">
        <v>11879</v>
      </c>
      <c r="C47" s="97">
        <v>12827</v>
      </c>
      <c r="D47" s="69">
        <f t="shared" si="7"/>
        <v>0.92609339674124891</v>
      </c>
      <c r="E47" s="73">
        <f t="shared" si="8"/>
        <v>-948</v>
      </c>
      <c r="F47" s="47">
        <v>17711</v>
      </c>
      <c r="G47" s="95">
        <v>17270</v>
      </c>
      <c r="H47" s="67">
        <f t="shared" si="9"/>
        <v>1.0255356108859293</v>
      </c>
      <c r="I47" s="68">
        <f t="shared" si="10"/>
        <v>441</v>
      </c>
      <c r="J47" s="69">
        <f t="shared" si="11"/>
        <v>0.67071311614251028</v>
      </c>
      <c r="K47" s="67">
        <f t="shared" si="12"/>
        <v>0.74273306311522869</v>
      </c>
      <c r="L47" s="66">
        <f t="shared" si="13"/>
        <v>-7.2019946972718407E-2</v>
      </c>
    </row>
    <row r="48" spans="1:64" x14ac:dyDescent="0.4">
      <c r="A48" s="62" t="s">
        <v>126</v>
      </c>
      <c r="B48" s="47">
        <v>1164</v>
      </c>
      <c r="C48" s="95">
        <v>1271</v>
      </c>
      <c r="D48" s="64">
        <f t="shared" si="7"/>
        <v>0.91581431943351688</v>
      </c>
      <c r="E48" s="59">
        <f t="shared" si="8"/>
        <v>-107</v>
      </c>
      <c r="F48" s="47">
        <v>2698</v>
      </c>
      <c r="G48" s="97">
        <v>2550</v>
      </c>
      <c r="H48" s="58">
        <f t="shared" si="9"/>
        <v>1.0580392156862746</v>
      </c>
      <c r="I48" s="68">
        <f t="shared" si="10"/>
        <v>148</v>
      </c>
      <c r="J48" s="44">
        <f t="shared" si="11"/>
        <v>0.4314306893995552</v>
      </c>
      <c r="K48" s="44">
        <f t="shared" si="12"/>
        <v>0.49843137254901959</v>
      </c>
      <c r="L48" s="66">
        <f t="shared" si="13"/>
        <v>-6.7000683149464391E-2</v>
      </c>
    </row>
    <row r="49" spans="1:12" x14ac:dyDescent="0.4">
      <c r="A49" s="49" t="s">
        <v>85</v>
      </c>
      <c r="B49" s="74">
        <v>6189</v>
      </c>
      <c r="C49" s="47">
        <v>7004</v>
      </c>
      <c r="D49" s="69">
        <f t="shared" si="7"/>
        <v>0.88363792118789264</v>
      </c>
      <c r="E49" s="75">
        <f t="shared" si="8"/>
        <v>-815</v>
      </c>
      <c r="F49" s="74">
        <v>8550</v>
      </c>
      <c r="G49" s="47">
        <v>9764</v>
      </c>
      <c r="H49" s="67">
        <f t="shared" si="9"/>
        <v>0.8756657107742728</v>
      </c>
      <c r="I49" s="68">
        <f t="shared" si="10"/>
        <v>-1214</v>
      </c>
      <c r="J49" s="67">
        <f t="shared" si="11"/>
        <v>0.72385964912280698</v>
      </c>
      <c r="K49" s="67">
        <f t="shared" si="12"/>
        <v>0.71732896353953302</v>
      </c>
      <c r="L49" s="66">
        <f t="shared" si="13"/>
        <v>6.5306855832739652E-3</v>
      </c>
    </row>
    <row r="50" spans="1:12" x14ac:dyDescent="0.4">
      <c r="A50" s="49" t="s">
        <v>83</v>
      </c>
      <c r="B50" s="572">
        <v>2623</v>
      </c>
      <c r="C50" s="47">
        <v>2536</v>
      </c>
      <c r="D50" s="69">
        <f t="shared" si="7"/>
        <v>1.0343059936908516</v>
      </c>
      <c r="E50" s="68">
        <f t="shared" si="8"/>
        <v>87</v>
      </c>
      <c r="F50" s="572">
        <v>2700</v>
      </c>
      <c r="G50" s="47">
        <v>2700</v>
      </c>
      <c r="H50" s="58">
        <f t="shared" si="9"/>
        <v>1</v>
      </c>
      <c r="I50" s="45">
        <f t="shared" si="10"/>
        <v>0</v>
      </c>
      <c r="J50" s="44">
        <f t="shared" si="11"/>
        <v>0.9714814814814815</v>
      </c>
      <c r="K50" s="67">
        <f t="shared" si="12"/>
        <v>0.93925925925925924</v>
      </c>
      <c r="L50" s="66">
        <f t="shared" si="13"/>
        <v>3.2222222222222263E-2</v>
      </c>
    </row>
    <row r="51" spans="1:12" x14ac:dyDescent="0.4">
      <c r="A51" s="49" t="s">
        <v>122</v>
      </c>
      <c r="B51" s="47">
        <v>1486</v>
      </c>
      <c r="C51" s="79">
        <v>1157</v>
      </c>
      <c r="D51" s="64">
        <f t="shared" si="7"/>
        <v>1.2843560933448575</v>
      </c>
      <c r="E51" s="59">
        <f t="shared" si="8"/>
        <v>329</v>
      </c>
      <c r="F51" s="47">
        <v>1760</v>
      </c>
      <c r="G51" s="97">
        <v>1476</v>
      </c>
      <c r="H51" s="58">
        <f t="shared" si="9"/>
        <v>1.1924119241192412</v>
      </c>
      <c r="I51" s="45">
        <f t="shared" si="10"/>
        <v>284</v>
      </c>
      <c r="J51" s="44">
        <f t="shared" si="11"/>
        <v>0.84431818181818186</v>
      </c>
      <c r="K51" s="44">
        <f t="shared" si="12"/>
        <v>0.78387533875338755</v>
      </c>
      <c r="L51" s="43">
        <f t="shared" si="13"/>
        <v>6.0442843064794305E-2</v>
      </c>
    </row>
    <row r="52" spans="1:12" x14ac:dyDescent="0.4">
      <c r="A52" s="49" t="s">
        <v>121</v>
      </c>
      <c r="B52" s="60">
        <v>732</v>
      </c>
      <c r="C52" s="79">
        <v>915</v>
      </c>
      <c r="D52" s="69">
        <f t="shared" si="7"/>
        <v>0.8</v>
      </c>
      <c r="E52" s="68">
        <f t="shared" si="8"/>
        <v>-183</v>
      </c>
      <c r="F52" s="60">
        <v>1200</v>
      </c>
      <c r="G52" s="97">
        <v>1200</v>
      </c>
      <c r="H52" s="58">
        <f t="shared" si="9"/>
        <v>1</v>
      </c>
      <c r="I52" s="45">
        <f t="shared" si="10"/>
        <v>0</v>
      </c>
      <c r="J52" s="44">
        <f t="shared" si="11"/>
        <v>0.61</v>
      </c>
      <c r="K52" s="67">
        <f t="shared" si="12"/>
        <v>0.76249999999999996</v>
      </c>
      <c r="L52" s="66">
        <f t="shared" si="13"/>
        <v>-0.15249999999999997</v>
      </c>
    </row>
    <row r="53" spans="1:12" x14ac:dyDescent="0.4">
      <c r="A53" s="49" t="s">
        <v>82</v>
      </c>
      <c r="B53" s="60">
        <v>2001</v>
      </c>
      <c r="C53" s="47">
        <v>1550</v>
      </c>
      <c r="D53" s="64">
        <f t="shared" si="7"/>
        <v>1.2909677419354839</v>
      </c>
      <c r="E53" s="59">
        <f t="shared" si="8"/>
        <v>451</v>
      </c>
      <c r="F53" s="60">
        <v>3944</v>
      </c>
      <c r="G53" s="47">
        <v>1764</v>
      </c>
      <c r="H53" s="58">
        <f t="shared" si="9"/>
        <v>2.2358276643990931</v>
      </c>
      <c r="I53" s="45">
        <f t="shared" si="10"/>
        <v>2180</v>
      </c>
      <c r="J53" s="44">
        <f t="shared" si="11"/>
        <v>0.50735294117647056</v>
      </c>
      <c r="K53" s="44">
        <f t="shared" si="12"/>
        <v>0.87868480725623588</v>
      </c>
      <c r="L53" s="43">
        <f t="shared" si="13"/>
        <v>-0.37133186607976532</v>
      </c>
    </row>
    <row r="54" spans="1:12" x14ac:dyDescent="0.4">
      <c r="A54" s="49" t="s">
        <v>81</v>
      </c>
      <c r="B54" s="47">
        <v>1320</v>
      </c>
      <c r="C54" s="47">
        <v>1200</v>
      </c>
      <c r="D54" s="64">
        <f t="shared" si="7"/>
        <v>1.1000000000000001</v>
      </c>
      <c r="E54" s="45">
        <f t="shared" si="8"/>
        <v>120</v>
      </c>
      <c r="F54" s="47">
        <v>2700</v>
      </c>
      <c r="G54" s="47">
        <v>2595</v>
      </c>
      <c r="H54" s="44">
        <f t="shared" si="9"/>
        <v>1.0404624277456647</v>
      </c>
      <c r="I54" s="45">
        <f t="shared" si="10"/>
        <v>105</v>
      </c>
      <c r="J54" s="44">
        <f t="shared" si="11"/>
        <v>0.48888888888888887</v>
      </c>
      <c r="K54" s="44">
        <f t="shared" si="12"/>
        <v>0.46242774566473988</v>
      </c>
      <c r="L54" s="43">
        <f t="shared" si="13"/>
        <v>2.6461143224148997E-2</v>
      </c>
    </row>
    <row r="55" spans="1:12" x14ac:dyDescent="0.4">
      <c r="A55" s="49" t="s">
        <v>236</v>
      </c>
      <c r="B55" s="47">
        <v>638</v>
      </c>
      <c r="C55" s="83"/>
      <c r="D55" s="64" t="e">
        <f t="shared" si="7"/>
        <v>#DIV/0!</v>
      </c>
      <c r="E55" s="45">
        <f t="shared" si="8"/>
        <v>638</v>
      </c>
      <c r="F55" s="47">
        <v>1732</v>
      </c>
      <c r="G55" s="83"/>
      <c r="H55" s="44" t="e">
        <f t="shared" si="9"/>
        <v>#DIV/0!</v>
      </c>
      <c r="I55" s="45">
        <f t="shared" si="10"/>
        <v>1732</v>
      </c>
      <c r="J55" s="44">
        <f t="shared" si="11"/>
        <v>0.36836027713625868</v>
      </c>
      <c r="K55" s="44" t="e">
        <f t="shared" si="12"/>
        <v>#DIV/0!</v>
      </c>
      <c r="L55" s="43" t="e">
        <f t="shared" si="13"/>
        <v>#DIV/0!</v>
      </c>
    </row>
    <row r="56" spans="1:12" x14ac:dyDescent="0.4">
      <c r="A56" s="65" t="s">
        <v>80</v>
      </c>
      <c r="B56" s="47">
        <v>901</v>
      </c>
      <c r="C56" s="60">
        <v>895</v>
      </c>
      <c r="D56" s="64">
        <f t="shared" si="7"/>
        <v>1.0067039106145252</v>
      </c>
      <c r="E56" s="59">
        <f t="shared" si="8"/>
        <v>6</v>
      </c>
      <c r="F56" s="47">
        <v>1218</v>
      </c>
      <c r="G56" s="60">
        <v>1205</v>
      </c>
      <c r="H56" s="58">
        <f t="shared" si="9"/>
        <v>1.0107883817427386</v>
      </c>
      <c r="I56" s="45">
        <f t="shared" si="10"/>
        <v>13</v>
      </c>
      <c r="J56" s="44">
        <f t="shared" si="11"/>
        <v>0.73973727422003288</v>
      </c>
      <c r="K56" s="58">
        <f t="shared" si="12"/>
        <v>0.74273858921161828</v>
      </c>
      <c r="L56" s="57">
        <f t="shared" si="13"/>
        <v>-3.001314991585402E-3</v>
      </c>
    </row>
    <row r="57" spans="1:12" x14ac:dyDescent="0.4">
      <c r="A57" s="49" t="s">
        <v>79</v>
      </c>
      <c r="B57" s="47">
        <v>477</v>
      </c>
      <c r="C57" s="47">
        <v>512</v>
      </c>
      <c r="D57" s="64">
        <f t="shared" si="7"/>
        <v>0.931640625</v>
      </c>
      <c r="E57" s="45">
        <f t="shared" si="8"/>
        <v>-35</v>
      </c>
      <c r="F57" s="47">
        <v>1200</v>
      </c>
      <c r="G57" s="47">
        <v>1200</v>
      </c>
      <c r="H57" s="44">
        <f t="shared" si="9"/>
        <v>1</v>
      </c>
      <c r="I57" s="45">
        <f t="shared" si="10"/>
        <v>0</v>
      </c>
      <c r="J57" s="44">
        <f t="shared" si="11"/>
        <v>0.39750000000000002</v>
      </c>
      <c r="K57" s="44">
        <f t="shared" si="12"/>
        <v>0.42666666666666669</v>
      </c>
      <c r="L57" s="43">
        <f t="shared" si="13"/>
        <v>-2.9166666666666674E-2</v>
      </c>
    </row>
    <row r="58" spans="1:12" x14ac:dyDescent="0.4">
      <c r="A58" s="49" t="s">
        <v>78</v>
      </c>
      <c r="B58" s="60">
        <v>473</v>
      </c>
      <c r="C58" s="60">
        <v>591</v>
      </c>
      <c r="D58" s="86">
        <f t="shared" si="7"/>
        <v>0.80033840947546531</v>
      </c>
      <c r="E58" s="59">
        <f t="shared" si="8"/>
        <v>-118</v>
      </c>
      <c r="F58" s="60">
        <v>1075</v>
      </c>
      <c r="G58" s="60">
        <v>1210</v>
      </c>
      <c r="H58" s="58">
        <f t="shared" si="9"/>
        <v>0.88842975206611574</v>
      </c>
      <c r="I58" s="59">
        <f t="shared" si="10"/>
        <v>-135</v>
      </c>
      <c r="J58" s="58">
        <f t="shared" si="11"/>
        <v>0.44</v>
      </c>
      <c r="K58" s="58">
        <f t="shared" si="12"/>
        <v>0.48842975206611572</v>
      </c>
      <c r="L58" s="57">
        <f t="shared" si="13"/>
        <v>-4.8429752066115717E-2</v>
      </c>
    </row>
    <row r="59" spans="1:12" x14ac:dyDescent="0.4">
      <c r="A59" s="62" t="s">
        <v>77</v>
      </c>
      <c r="B59" s="47">
        <v>1794</v>
      </c>
      <c r="C59" s="47">
        <v>1997</v>
      </c>
      <c r="D59" s="64">
        <f t="shared" si="7"/>
        <v>0.89834752128192286</v>
      </c>
      <c r="E59" s="45">
        <f t="shared" si="8"/>
        <v>-203</v>
      </c>
      <c r="F59" s="47">
        <v>3660</v>
      </c>
      <c r="G59" s="47">
        <v>3657</v>
      </c>
      <c r="H59" s="44">
        <f t="shared" si="9"/>
        <v>1.0008203445447088</v>
      </c>
      <c r="I59" s="45">
        <f t="shared" si="10"/>
        <v>3</v>
      </c>
      <c r="J59" s="44">
        <f t="shared" si="11"/>
        <v>0.49016393442622952</v>
      </c>
      <c r="K59" s="44">
        <f t="shared" si="12"/>
        <v>0.5460760185944763</v>
      </c>
      <c r="L59" s="43">
        <f t="shared" si="13"/>
        <v>-5.5912084168246778E-2</v>
      </c>
    </row>
    <row r="60" spans="1:12" x14ac:dyDescent="0.4">
      <c r="A60" s="55" t="s">
        <v>120</v>
      </c>
      <c r="B60" s="82"/>
      <c r="C60" s="82"/>
      <c r="D60" s="58" t="e">
        <f t="shared" si="7"/>
        <v>#DIV/0!</v>
      </c>
      <c r="E60" s="59">
        <f t="shared" si="8"/>
        <v>0</v>
      </c>
      <c r="F60" s="82"/>
      <c r="G60" s="82"/>
      <c r="H60" s="58" t="e">
        <f t="shared" si="9"/>
        <v>#DIV/0!</v>
      </c>
      <c r="I60" s="59">
        <f t="shared" si="10"/>
        <v>0</v>
      </c>
      <c r="J60" s="58" t="e">
        <f t="shared" si="11"/>
        <v>#DIV/0!</v>
      </c>
      <c r="K60" s="58" t="e">
        <f t="shared" si="12"/>
        <v>#DIV/0!</v>
      </c>
      <c r="L60" s="57" t="e">
        <f t="shared" si="13"/>
        <v>#DIV/0!</v>
      </c>
    </row>
    <row r="61" spans="1:12" x14ac:dyDescent="0.4">
      <c r="A61" s="42" t="s">
        <v>119</v>
      </c>
      <c r="B61" s="56"/>
      <c r="C61" s="56"/>
      <c r="D61" s="38" t="e">
        <f t="shared" si="7"/>
        <v>#DIV/0!</v>
      </c>
      <c r="E61" s="39">
        <f t="shared" si="8"/>
        <v>0</v>
      </c>
      <c r="F61" s="56"/>
      <c r="G61" s="56"/>
      <c r="H61" s="38" t="e">
        <f t="shared" si="9"/>
        <v>#DIV/0!</v>
      </c>
      <c r="I61" s="39">
        <f t="shared" si="10"/>
        <v>0</v>
      </c>
      <c r="J61" s="38" t="e">
        <f t="shared" si="11"/>
        <v>#DIV/0!</v>
      </c>
      <c r="K61" s="38" t="e">
        <f t="shared" si="12"/>
        <v>#DIV/0!</v>
      </c>
      <c r="L61" s="37" t="e">
        <f t="shared" si="13"/>
        <v>#DIV/0!</v>
      </c>
    </row>
    <row r="62" spans="1:12" s="36" customFormat="1" x14ac:dyDescent="0.4">
      <c r="A62" s="160" t="s">
        <v>118</v>
      </c>
      <c r="B62" s="146">
        <f>SUM(B63:B66)</f>
        <v>634</v>
      </c>
      <c r="C62" s="146">
        <f>SUM(C63:C66)</f>
        <v>664</v>
      </c>
      <c r="D62" s="143">
        <f t="shared" si="7"/>
        <v>0.95481927710843373</v>
      </c>
      <c r="E62" s="165">
        <f t="shared" si="8"/>
        <v>-30</v>
      </c>
      <c r="F62" s="146">
        <f>SUM(F63:F66)</f>
        <v>1449</v>
      </c>
      <c r="G62" s="146">
        <f>SUM(G63:G66)</f>
        <v>1488</v>
      </c>
      <c r="H62" s="143">
        <f t="shared" si="9"/>
        <v>0.97379032258064513</v>
      </c>
      <c r="I62" s="165">
        <f t="shared" si="10"/>
        <v>-39</v>
      </c>
      <c r="J62" s="143">
        <f t="shared" si="11"/>
        <v>0.43754313319530713</v>
      </c>
      <c r="K62" s="143">
        <f t="shared" si="12"/>
        <v>0.44623655913978494</v>
      </c>
      <c r="L62" s="164">
        <f t="shared" si="13"/>
        <v>-8.6934259444778061E-3</v>
      </c>
    </row>
    <row r="63" spans="1:12" s="36" customFormat="1" x14ac:dyDescent="0.4">
      <c r="A63" s="55" t="s">
        <v>76</v>
      </c>
      <c r="B63" s="54">
        <v>164</v>
      </c>
      <c r="C63" s="54">
        <v>155</v>
      </c>
      <c r="D63" s="51">
        <f t="shared" si="7"/>
        <v>1.0580645161290323</v>
      </c>
      <c r="E63" s="52">
        <f t="shared" si="8"/>
        <v>9</v>
      </c>
      <c r="F63" s="54">
        <v>273</v>
      </c>
      <c r="G63" s="54">
        <v>290</v>
      </c>
      <c r="H63" s="51">
        <f t="shared" si="9"/>
        <v>0.94137931034482758</v>
      </c>
      <c r="I63" s="52">
        <f t="shared" si="10"/>
        <v>-17</v>
      </c>
      <c r="J63" s="51">
        <f t="shared" si="11"/>
        <v>0.60073260073260071</v>
      </c>
      <c r="K63" s="51">
        <f t="shared" si="12"/>
        <v>0.53448275862068961</v>
      </c>
      <c r="L63" s="50">
        <f t="shared" si="13"/>
        <v>6.6249842111911095E-2</v>
      </c>
    </row>
    <row r="64" spans="1:12" s="36" customFormat="1" x14ac:dyDescent="0.4">
      <c r="A64" s="49" t="s">
        <v>117</v>
      </c>
      <c r="B64" s="47">
        <v>158</v>
      </c>
      <c r="C64" s="47">
        <v>147</v>
      </c>
      <c r="D64" s="44">
        <f t="shared" si="7"/>
        <v>1.0748299319727892</v>
      </c>
      <c r="E64" s="45">
        <f t="shared" si="8"/>
        <v>11</v>
      </c>
      <c r="F64" s="47">
        <v>280</v>
      </c>
      <c r="G64" s="47">
        <v>295</v>
      </c>
      <c r="H64" s="44">
        <f t="shared" si="9"/>
        <v>0.94915254237288138</v>
      </c>
      <c r="I64" s="45">
        <f t="shared" si="10"/>
        <v>-15</v>
      </c>
      <c r="J64" s="44">
        <f t="shared" si="11"/>
        <v>0.56428571428571428</v>
      </c>
      <c r="K64" s="44">
        <f t="shared" si="12"/>
        <v>0.49830508474576274</v>
      </c>
      <c r="L64" s="43">
        <f t="shared" si="13"/>
        <v>6.5980629539951541E-2</v>
      </c>
    </row>
    <row r="65" spans="1:12" s="36" customFormat="1" x14ac:dyDescent="0.4">
      <c r="A65" s="48" t="s">
        <v>116</v>
      </c>
      <c r="B65" s="47">
        <v>107</v>
      </c>
      <c r="C65" s="47">
        <v>94</v>
      </c>
      <c r="D65" s="44">
        <f t="shared" si="7"/>
        <v>1.1382978723404256</v>
      </c>
      <c r="E65" s="45">
        <f t="shared" si="8"/>
        <v>13</v>
      </c>
      <c r="F65" s="47">
        <v>299</v>
      </c>
      <c r="G65" s="47">
        <v>300</v>
      </c>
      <c r="H65" s="44">
        <f t="shared" si="9"/>
        <v>0.9966666666666667</v>
      </c>
      <c r="I65" s="45">
        <f t="shared" si="10"/>
        <v>-1</v>
      </c>
      <c r="J65" s="44">
        <f t="shared" si="11"/>
        <v>0.35785953177257523</v>
      </c>
      <c r="K65" s="44">
        <f t="shared" si="12"/>
        <v>0.31333333333333335</v>
      </c>
      <c r="L65" s="43">
        <f t="shared" si="13"/>
        <v>4.4526198439241882E-2</v>
      </c>
    </row>
    <row r="66" spans="1:12" s="36" customFormat="1" x14ac:dyDescent="0.4">
      <c r="A66" s="42" t="s">
        <v>115</v>
      </c>
      <c r="B66" s="41">
        <v>205</v>
      </c>
      <c r="C66" s="41">
        <v>268</v>
      </c>
      <c r="D66" s="38">
        <f t="shared" si="7"/>
        <v>0.7649253731343284</v>
      </c>
      <c r="E66" s="39">
        <f t="shared" si="8"/>
        <v>-63</v>
      </c>
      <c r="F66" s="41">
        <v>597</v>
      </c>
      <c r="G66" s="41">
        <v>603</v>
      </c>
      <c r="H66" s="38">
        <f t="shared" si="9"/>
        <v>0.99004975124378114</v>
      </c>
      <c r="I66" s="39">
        <f t="shared" si="10"/>
        <v>-6</v>
      </c>
      <c r="J66" s="38">
        <f t="shared" si="11"/>
        <v>0.34338358458961477</v>
      </c>
      <c r="K66" s="38">
        <f t="shared" si="12"/>
        <v>0.44444444444444442</v>
      </c>
      <c r="L66" s="37">
        <f t="shared" si="13"/>
        <v>-0.10106085985482965</v>
      </c>
    </row>
    <row r="67" spans="1:12" x14ac:dyDescent="0.4">
      <c r="A67" s="136" t="s">
        <v>98</v>
      </c>
      <c r="B67" s="435"/>
      <c r="C67" s="435"/>
      <c r="D67" s="275"/>
      <c r="E67" s="436"/>
      <c r="F67" s="435"/>
      <c r="G67" s="435"/>
      <c r="H67" s="275"/>
      <c r="I67" s="276"/>
      <c r="J67" s="275"/>
      <c r="K67" s="275"/>
      <c r="L67" s="274"/>
    </row>
    <row r="68" spans="1:12" x14ac:dyDescent="0.4">
      <c r="A68" s="227" t="s">
        <v>114</v>
      </c>
      <c r="B68" s="433"/>
      <c r="C68" s="432"/>
      <c r="D68" s="271"/>
      <c r="E68" s="434"/>
      <c r="F68" s="433"/>
      <c r="G68" s="432"/>
      <c r="H68" s="271"/>
      <c r="I68" s="270"/>
      <c r="J68" s="269"/>
      <c r="K68" s="269"/>
      <c r="L68" s="268"/>
    </row>
    <row r="69" spans="1:12" s="36" customFormat="1" x14ac:dyDescent="0.4">
      <c r="A69" s="49" t="s">
        <v>255</v>
      </c>
      <c r="B69" s="647"/>
      <c r="C69" s="647"/>
      <c r="D69" s="646"/>
      <c r="E69" s="645"/>
      <c r="F69" s="647"/>
      <c r="G69" s="647"/>
      <c r="H69" s="646"/>
      <c r="I69" s="645"/>
      <c r="J69" s="644"/>
      <c r="K69" s="644"/>
      <c r="L69" s="643"/>
    </row>
    <row r="70" spans="1:12" x14ac:dyDescent="0.4">
      <c r="A70" s="61" t="s">
        <v>113</v>
      </c>
      <c r="B70" s="431"/>
      <c r="C70" s="430"/>
      <c r="D70" s="265"/>
      <c r="E70" s="429"/>
      <c r="F70" s="431"/>
      <c r="G70" s="430"/>
      <c r="H70" s="265"/>
      <c r="I70" s="264"/>
      <c r="J70" s="263"/>
      <c r="K70" s="263"/>
      <c r="L70" s="262"/>
    </row>
    <row r="71" spans="1:12" x14ac:dyDescent="0.4">
      <c r="A71" s="61" t="s">
        <v>97</v>
      </c>
      <c r="B71" s="431"/>
      <c r="C71" s="430"/>
      <c r="D71" s="265"/>
      <c r="E71" s="429"/>
      <c r="F71" s="431"/>
      <c r="G71" s="430"/>
      <c r="H71" s="265"/>
      <c r="I71" s="264"/>
      <c r="J71" s="263"/>
      <c r="K71" s="263"/>
      <c r="L71" s="262"/>
    </row>
    <row r="72" spans="1:12" x14ac:dyDescent="0.4">
      <c r="A72" s="61" t="s">
        <v>112</v>
      </c>
      <c r="B72" s="431"/>
      <c r="C72" s="430"/>
      <c r="D72" s="265"/>
      <c r="E72" s="429"/>
      <c r="F72" s="431"/>
      <c r="G72" s="430"/>
      <c r="H72" s="265"/>
      <c r="I72" s="264"/>
      <c r="J72" s="263"/>
      <c r="K72" s="263"/>
      <c r="L72" s="262"/>
    </row>
    <row r="73" spans="1:12" x14ac:dyDescent="0.4">
      <c r="A73" s="42" t="s">
        <v>96</v>
      </c>
      <c r="B73" s="428"/>
      <c r="C73" s="427"/>
      <c r="D73" s="265"/>
      <c r="E73" s="429"/>
      <c r="F73" s="428"/>
      <c r="G73" s="427"/>
      <c r="H73" s="265"/>
      <c r="I73" s="264">
        <f>+F73-G73</f>
        <v>0</v>
      </c>
      <c r="J73" s="263"/>
      <c r="K73" s="263"/>
      <c r="L73" s="262"/>
    </row>
    <row r="74" spans="1:12" x14ac:dyDescent="0.4">
      <c r="A74" s="136" t="s">
        <v>111</v>
      </c>
      <c r="B74" s="424"/>
      <c r="C74" s="423"/>
      <c r="D74" s="252"/>
      <c r="E74" s="425"/>
      <c r="F74" s="424"/>
      <c r="G74" s="423"/>
      <c r="H74" s="252"/>
      <c r="I74" s="251"/>
      <c r="J74" s="250"/>
      <c r="K74" s="250"/>
      <c r="L74" s="249"/>
    </row>
    <row r="75" spans="1:12" x14ac:dyDescent="0.4">
      <c r="A75" s="214" t="s">
        <v>110</v>
      </c>
      <c r="B75" s="426"/>
      <c r="C75" s="423"/>
      <c r="D75" s="252"/>
      <c r="E75" s="425"/>
      <c r="F75" s="424"/>
      <c r="G75" s="423"/>
      <c r="H75" s="252"/>
      <c r="I75" s="251"/>
      <c r="J75" s="250"/>
      <c r="K75" s="250"/>
      <c r="L75" s="249"/>
    </row>
    <row r="76" spans="1:12" x14ac:dyDescent="0.4">
      <c r="A76" s="33" t="s">
        <v>109</v>
      </c>
      <c r="C76" s="33"/>
      <c r="E76" s="34"/>
      <c r="G76" s="33"/>
      <c r="I76" s="34"/>
      <c r="K76" s="33"/>
    </row>
    <row r="77" spans="1:12" x14ac:dyDescent="0.4">
      <c r="A77" s="35" t="s">
        <v>108</v>
      </c>
      <c r="C77" s="33"/>
      <c r="E77" s="34"/>
      <c r="G77" s="33"/>
      <c r="I77" s="34"/>
      <c r="K77" s="33"/>
    </row>
    <row r="78" spans="1:12" x14ac:dyDescent="0.4">
      <c r="A78" s="33" t="s">
        <v>107</v>
      </c>
    </row>
    <row r="79" spans="1:12" x14ac:dyDescent="0.4">
      <c r="A79" s="33" t="s">
        <v>156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zoomScaleNormal="100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12月(中旬)</v>
      </c>
      <c r="F1" s="779" t="s">
        <v>70</v>
      </c>
      <c r="G1" s="780"/>
      <c r="H1" s="780"/>
      <c r="I1" s="781"/>
      <c r="J1" s="780"/>
      <c r="K1" s="780"/>
      <c r="L1" s="781"/>
    </row>
    <row r="2" spans="1:12" s="33" customFormat="1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s="33" customFormat="1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s="33" customFormat="1" x14ac:dyDescent="0.4">
      <c r="A4" s="685"/>
      <c r="B4" s="686" t="s">
        <v>261</v>
      </c>
      <c r="C4" s="687" t="s">
        <v>260</v>
      </c>
      <c r="D4" s="685" t="s">
        <v>93</v>
      </c>
      <c r="E4" s="685"/>
      <c r="F4" s="699" t="str">
        <f>+B4</f>
        <v>(11'12/11～20)</v>
      </c>
      <c r="G4" s="699" t="str">
        <f>+C4</f>
        <v>(10'12/11～20)</v>
      </c>
      <c r="H4" s="685" t="s">
        <v>93</v>
      </c>
      <c r="I4" s="685"/>
      <c r="J4" s="699" t="str">
        <f>+B4</f>
        <v>(11'12/11～20)</v>
      </c>
      <c r="K4" s="699" t="str">
        <f>+C4</f>
        <v>(10'12/11～20)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160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135">
        <f>+B7+B41+B67</f>
        <v>114764</v>
      </c>
      <c r="C6" s="135">
        <f>+C7+C41+C67</f>
        <v>113586</v>
      </c>
      <c r="D6" s="132">
        <f t="shared" ref="D6:D37" si="0">+B6/C6</f>
        <v>1.0103709964256158</v>
      </c>
      <c r="E6" s="172">
        <f t="shared" ref="E6:E37" si="1">+B6-C6</f>
        <v>1178</v>
      </c>
      <c r="F6" s="135">
        <f>+F7+F41+F67</f>
        <v>208539</v>
      </c>
      <c r="G6" s="135">
        <f>+G7+G41+G67</f>
        <v>200598</v>
      </c>
      <c r="H6" s="132">
        <f t="shared" ref="H6:H37" si="2">+F6/G6</f>
        <v>1.0395866359584842</v>
      </c>
      <c r="I6" s="172">
        <f t="shared" ref="I6:I37" si="3">+F6-G6</f>
        <v>7941</v>
      </c>
      <c r="J6" s="132">
        <f t="shared" ref="J6:J37" si="4">+B6/F6</f>
        <v>0.55032392022595289</v>
      </c>
      <c r="K6" s="132">
        <f t="shared" ref="K6:K37" si="5">+C6/G6</f>
        <v>0.56623695151497022</v>
      </c>
      <c r="L6" s="167">
        <f t="shared" ref="L6:L37" si="6">+J6-K6</f>
        <v>-1.5913031289017332E-2</v>
      </c>
    </row>
    <row r="7" spans="1:12" s="35" customFormat="1" x14ac:dyDescent="0.4">
      <c r="A7" s="136" t="s">
        <v>90</v>
      </c>
      <c r="B7" s="135">
        <f>+B8+B18+B38</f>
        <v>51096</v>
      </c>
      <c r="C7" s="135">
        <f>+C8+C18+C38</f>
        <v>49429</v>
      </c>
      <c r="D7" s="132">
        <f t="shared" si="0"/>
        <v>1.0337251411114932</v>
      </c>
      <c r="E7" s="172">
        <f t="shared" si="1"/>
        <v>1667</v>
      </c>
      <c r="F7" s="135">
        <f>+F8+F18+F38</f>
        <v>96314</v>
      </c>
      <c r="G7" s="135">
        <f>+G8+G18+G38</f>
        <v>87631</v>
      </c>
      <c r="H7" s="132">
        <f t="shared" si="2"/>
        <v>1.0990859399071105</v>
      </c>
      <c r="I7" s="172">
        <f t="shared" si="3"/>
        <v>8683</v>
      </c>
      <c r="J7" s="132">
        <f t="shared" si="4"/>
        <v>0.53051477459144047</v>
      </c>
      <c r="K7" s="132">
        <f t="shared" si="5"/>
        <v>0.56405838116648221</v>
      </c>
      <c r="L7" s="167">
        <f t="shared" si="6"/>
        <v>-3.354360657504174E-2</v>
      </c>
    </row>
    <row r="8" spans="1:12" x14ac:dyDescent="0.4">
      <c r="A8" s="160" t="s">
        <v>150</v>
      </c>
      <c r="B8" s="146">
        <f>SUM(B9:B17)</f>
        <v>38080</v>
      </c>
      <c r="C8" s="146">
        <f>SUM(C9:C17)</f>
        <v>39357</v>
      </c>
      <c r="D8" s="143">
        <f t="shared" si="0"/>
        <v>0.96755342124653809</v>
      </c>
      <c r="E8" s="165">
        <f t="shared" si="1"/>
        <v>-1277</v>
      </c>
      <c r="F8" s="146">
        <f>SUM(F9:F17)</f>
        <v>70510</v>
      </c>
      <c r="G8" s="146">
        <f>SUM(G9:G17)</f>
        <v>68991</v>
      </c>
      <c r="H8" s="143">
        <f t="shared" si="2"/>
        <v>1.0220173645837862</v>
      </c>
      <c r="I8" s="165">
        <f t="shared" si="3"/>
        <v>1519</v>
      </c>
      <c r="J8" s="143">
        <f t="shared" si="4"/>
        <v>0.54006523897319525</v>
      </c>
      <c r="K8" s="143">
        <f t="shared" si="5"/>
        <v>0.57046571291907644</v>
      </c>
      <c r="L8" s="164">
        <f t="shared" si="6"/>
        <v>-3.040047394588119E-2</v>
      </c>
    </row>
    <row r="9" spans="1:12" x14ac:dyDescent="0.4">
      <c r="A9" s="48" t="s">
        <v>86</v>
      </c>
      <c r="B9" s="79">
        <v>30173</v>
      </c>
      <c r="C9" s="79">
        <v>27899</v>
      </c>
      <c r="D9" s="64">
        <f t="shared" si="0"/>
        <v>1.0815082977884511</v>
      </c>
      <c r="E9" s="72">
        <f t="shared" si="1"/>
        <v>2274</v>
      </c>
      <c r="F9" s="79">
        <v>53774</v>
      </c>
      <c r="G9" s="79">
        <v>47137</v>
      </c>
      <c r="H9" s="64">
        <f t="shared" si="2"/>
        <v>1.1408023421091711</v>
      </c>
      <c r="I9" s="72">
        <f t="shared" si="3"/>
        <v>6637</v>
      </c>
      <c r="J9" s="64">
        <f t="shared" si="4"/>
        <v>0.56110759846766101</v>
      </c>
      <c r="K9" s="64">
        <f t="shared" si="5"/>
        <v>0.59187050512336381</v>
      </c>
      <c r="L9" s="81">
        <f t="shared" si="6"/>
        <v>-3.0762906655702804E-2</v>
      </c>
    </row>
    <row r="10" spans="1:12" x14ac:dyDescent="0.4">
      <c r="A10" s="49" t="s">
        <v>89</v>
      </c>
      <c r="B10" s="79">
        <v>3414</v>
      </c>
      <c r="C10" s="79">
        <v>2832</v>
      </c>
      <c r="D10" s="44">
        <f t="shared" si="0"/>
        <v>1.2055084745762712</v>
      </c>
      <c r="E10" s="45">
        <f t="shared" si="1"/>
        <v>582</v>
      </c>
      <c r="F10" s="79">
        <v>7141</v>
      </c>
      <c r="G10" s="79">
        <v>5663</v>
      </c>
      <c r="H10" s="44">
        <f t="shared" si="2"/>
        <v>1.2609924068514922</v>
      </c>
      <c r="I10" s="45">
        <f t="shared" si="3"/>
        <v>1478</v>
      </c>
      <c r="J10" s="44">
        <f t="shared" si="4"/>
        <v>0.47808430191849882</v>
      </c>
      <c r="K10" s="44">
        <f t="shared" si="5"/>
        <v>0.50008829242451003</v>
      </c>
      <c r="L10" s="43">
        <f t="shared" si="6"/>
        <v>-2.2003990506011206E-2</v>
      </c>
    </row>
    <row r="11" spans="1:12" x14ac:dyDescent="0.4">
      <c r="A11" s="49" t="s">
        <v>124</v>
      </c>
      <c r="B11" s="79">
        <v>3866</v>
      </c>
      <c r="C11" s="79">
        <v>3541</v>
      </c>
      <c r="D11" s="44">
        <f t="shared" si="0"/>
        <v>1.0917819824908217</v>
      </c>
      <c r="E11" s="45">
        <f t="shared" si="1"/>
        <v>325</v>
      </c>
      <c r="F11" s="79">
        <v>8145</v>
      </c>
      <c r="G11" s="79">
        <v>6860</v>
      </c>
      <c r="H11" s="44">
        <f t="shared" si="2"/>
        <v>1.1873177842565599</v>
      </c>
      <c r="I11" s="45">
        <f t="shared" si="3"/>
        <v>1285</v>
      </c>
      <c r="J11" s="44">
        <f t="shared" si="4"/>
        <v>0.47464702271332104</v>
      </c>
      <c r="K11" s="44">
        <f t="shared" si="5"/>
        <v>0.51618075801749275</v>
      </c>
      <c r="L11" s="43">
        <f t="shared" si="6"/>
        <v>-4.1533735304171704E-2</v>
      </c>
    </row>
    <row r="12" spans="1:12" x14ac:dyDescent="0.4">
      <c r="A12" s="49" t="s">
        <v>84</v>
      </c>
      <c r="B12" s="85"/>
      <c r="C12" s="79">
        <v>49</v>
      </c>
      <c r="D12" s="44">
        <f t="shared" si="0"/>
        <v>0</v>
      </c>
      <c r="E12" s="45">
        <f t="shared" si="1"/>
        <v>-49</v>
      </c>
      <c r="F12" s="85"/>
      <c r="G12" s="79">
        <v>261</v>
      </c>
      <c r="H12" s="44">
        <f t="shared" si="2"/>
        <v>0</v>
      </c>
      <c r="I12" s="45">
        <f t="shared" si="3"/>
        <v>-261</v>
      </c>
      <c r="J12" s="44" t="e">
        <f t="shared" si="4"/>
        <v>#DIV/0!</v>
      </c>
      <c r="K12" s="44">
        <f t="shared" si="5"/>
        <v>0.18773946360153257</v>
      </c>
      <c r="L12" s="43" t="e">
        <f t="shared" si="6"/>
        <v>#DIV/0!</v>
      </c>
    </row>
    <row r="13" spans="1:12" x14ac:dyDescent="0.4">
      <c r="A13" s="49" t="s">
        <v>85</v>
      </c>
      <c r="B13" s="85"/>
      <c r="C13" s="79">
        <v>4328</v>
      </c>
      <c r="D13" s="44">
        <f t="shared" si="0"/>
        <v>0</v>
      </c>
      <c r="E13" s="45">
        <f t="shared" si="1"/>
        <v>-4328</v>
      </c>
      <c r="F13" s="85"/>
      <c r="G13" s="79">
        <v>7720</v>
      </c>
      <c r="H13" s="44">
        <f t="shared" si="2"/>
        <v>0</v>
      </c>
      <c r="I13" s="45">
        <f t="shared" si="3"/>
        <v>-7720</v>
      </c>
      <c r="J13" s="44" t="e">
        <f t="shared" si="4"/>
        <v>#DIV/0!</v>
      </c>
      <c r="K13" s="44">
        <f t="shared" si="5"/>
        <v>0.56062176165803113</v>
      </c>
      <c r="L13" s="43" t="e">
        <f t="shared" si="6"/>
        <v>#DIV/0!</v>
      </c>
    </row>
    <row r="14" spans="1:12" x14ac:dyDescent="0.4">
      <c r="A14" s="55" t="s">
        <v>149</v>
      </c>
      <c r="B14" s="90">
        <v>627</v>
      </c>
      <c r="C14" s="90">
        <v>708</v>
      </c>
      <c r="D14" s="58">
        <f t="shared" si="0"/>
        <v>0.88559322033898302</v>
      </c>
      <c r="E14" s="59">
        <f t="shared" si="1"/>
        <v>-81</v>
      </c>
      <c r="F14" s="90">
        <v>1450</v>
      </c>
      <c r="G14" s="90">
        <v>1350</v>
      </c>
      <c r="H14" s="58">
        <f t="shared" si="2"/>
        <v>1.0740740740740742</v>
      </c>
      <c r="I14" s="59">
        <f t="shared" si="3"/>
        <v>100</v>
      </c>
      <c r="J14" s="58">
        <f t="shared" si="4"/>
        <v>0.4324137931034483</v>
      </c>
      <c r="K14" s="58">
        <f t="shared" si="5"/>
        <v>0.52444444444444449</v>
      </c>
      <c r="L14" s="57">
        <f t="shared" si="6"/>
        <v>-9.2030651340996195E-2</v>
      </c>
    </row>
    <row r="15" spans="1:12" x14ac:dyDescent="0.4">
      <c r="A15" s="49" t="s">
        <v>148</v>
      </c>
      <c r="B15" s="83"/>
      <c r="C15" s="83"/>
      <c r="D15" s="44" t="e">
        <f t="shared" si="0"/>
        <v>#DIV/0!</v>
      </c>
      <c r="E15" s="45">
        <f t="shared" si="1"/>
        <v>0</v>
      </c>
      <c r="F15" s="83"/>
      <c r="G15" s="83"/>
      <c r="H15" s="44" t="e">
        <f t="shared" si="2"/>
        <v>#DIV/0!</v>
      </c>
      <c r="I15" s="45">
        <f t="shared" si="3"/>
        <v>0</v>
      </c>
      <c r="J15" s="44" t="e">
        <f t="shared" si="4"/>
        <v>#DIV/0!</v>
      </c>
      <c r="K15" s="44" t="e">
        <f t="shared" si="5"/>
        <v>#DIV/0!</v>
      </c>
      <c r="L15" s="43" t="e">
        <f t="shared" si="6"/>
        <v>#DIV/0!</v>
      </c>
    </row>
    <row r="16" spans="1:12" x14ac:dyDescent="0.4">
      <c r="A16" s="61" t="s">
        <v>147</v>
      </c>
      <c r="B16" s="85"/>
      <c r="C16" s="85"/>
      <c r="D16" s="44" t="e">
        <f t="shared" si="0"/>
        <v>#DIV/0!</v>
      </c>
      <c r="E16" s="45">
        <f t="shared" si="1"/>
        <v>0</v>
      </c>
      <c r="F16" s="85"/>
      <c r="G16" s="85"/>
      <c r="H16" s="64" t="e">
        <f t="shared" si="2"/>
        <v>#DIV/0!</v>
      </c>
      <c r="I16" s="72">
        <f t="shared" si="3"/>
        <v>0</v>
      </c>
      <c r="J16" s="86" t="e">
        <f t="shared" si="4"/>
        <v>#DIV/0!</v>
      </c>
      <c r="K16" s="86" t="e">
        <f t="shared" si="5"/>
        <v>#DIV/0!</v>
      </c>
      <c r="L16" s="57" t="e">
        <f t="shared" si="6"/>
        <v>#DIV/0!</v>
      </c>
    </row>
    <row r="17" spans="1:12" x14ac:dyDescent="0.4">
      <c r="A17" s="61" t="s">
        <v>146</v>
      </c>
      <c r="B17" s="84"/>
      <c r="C17" s="84"/>
      <c r="D17" s="86" t="e">
        <f t="shared" si="0"/>
        <v>#DIV/0!</v>
      </c>
      <c r="E17" s="59">
        <f t="shared" si="1"/>
        <v>0</v>
      </c>
      <c r="F17" s="84"/>
      <c r="G17" s="84"/>
      <c r="H17" s="86" t="e">
        <f t="shared" si="2"/>
        <v>#DIV/0!</v>
      </c>
      <c r="I17" s="91">
        <f t="shared" si="3"/>
        <v>0</v>
      </c>
      <c r="J17" s="58" t="e">
        <f t="shared" si="4"/>
        <v>#DIV/0!</v>
      </c>
      <c r="K17" s="58" t="e">
        <f t="shared" si="5"/>
        <v>#DIV/0!</v>
      </c>
      <c r="L17" s="57" t="e">
        <f t="shared" si="6"/>
        <v>#DIV/0!</v>
      </c>
    </row>
    <row r="18" spans="1:12" x14ac:dyDescent="0.4">
      <c r="A18" s="160" t="s">
        <v>145</v>
      </c>
      <c r="B18" s="146">
        <f>SUM(B19:B37)</f>
        <v>12597</v>
      </c>
      <c r="C18" s="146">
        <f>SUM(C19:C37)</f>
        <v>9690</v>
      </c>
      <c r="D18" s="143">
        <f t="shared" si="0"/>
        <v>1.3</v>
      </c>
      <c r="E18" s="165">
        <f t="shared" si="1"/>
        <v>2907</v>
      </c>
      <c r="F18" s="146">
        <f>SUM(F19:F37)</f>
        <v>24875</v>
      </c>
      <c r="G18" s="146">
        <f>SUM(G19:G37)</f>
        <v>17750</v>
      </c>
      <c r="H18" s="143">
        <f t="shared" si="2"/>
        <v>1.4014084507042253</v>
      </c>
      <c r="I18" s="165">
        <f t="shared" si="3"/>
        <v>7125</v>
      </c>
      <c r="J18" s="143">
        <f t="shared" si="4"/>
        <v>0.50641206030150754</v>
      </c>
      <c r="K18" s="143">
        <f t="shared" si="5"/>
        <v>0.54591549295774644</v>
      </c>
      <c r="L18" s="164">
        <f t="shared" si="6"/>
        <v>-3.9503432656238902E-2</v>
      </c>
    </row>
    <row r="19" spans="1:12" x14ac:dyDescent="0.4">
      <c r="A19" s="48" t="s">
        <v>144</v>
      </c>
      <c r="B19" s="83"/>
      <c r="C19" s="85"/>
      <c r="D19" s="64" t="e">
        <f t="shared" si="0"/>
        <v>#DIV/0!</v>
      </c>
      <c r="E19" s="72">
        <f t="shared" si="1"/>
        <v>0</v>
      </c>
      <c r="F19" s="85"/>
      <c r="G19" s="85"/>
      <c r="H19" s="64" t="e">
        <f t="shared" si="2"/>
        <v>#DIV/0!</v>
      </c>
      <c r="I19" s="72">
        <f t="shared" si="3"/>
        <v>0</v>
      </c>
      <c r="J19" s="64" t="e">
        <f t="shared" si="4"/>
        <v>#DIV/0!</v>
      </c>
      <c r="K19" s="64" t="e">
        <f t="shared" si="5"/>
        <v>#DIV/0!</v>
      </c>
      <c r="L19" s="81" t="e">
        <f t="shared" si="6"/>
        <v>#DIV/0!</v>
      </c>
    </row>
    <row r="20" spans="1:12" x14ac:dyDescent="0.4">
      <c r="A20" s="49" t="s">
        <v>124</v>
      </c>
      <c r="B20" s="663"/>
      <c r="C20" s="85"/>
      <c r="D20" s="44" t="e">
        <f t="shared" si="0"/>
        <v>#DIV/0!</v>
      </c>
      <c r="E20" s="45">
        <f t="shared" si="1"/>
        <v>0</v>
      </c>
      <c r="F20" s="85"/>
      <c r="G20" s="85"/>
      <c r="H20" s="44" t="e">
        <f t="shared" si="2"/>
        <v>#DIV/0!</v>
      </c>
      <c r="I20" s="45">
        <f t="shared" si="3"/>
        <v>0</v>
      </c>
      <c r="J20" s="44" t="e">
        <f t="shared" si="4"/>
        <v>#DIV/0!</v>
      </c>
      <c r="K20" s="44" t="e">
        <f t="shared" si="5"/>
        <v>#DIV/0!</v>
      </c>
      <c r="L20" s="43" t="e">
        <f t="shared" si="6"/>
        <v>#DIV/0!</v>
      </c>
    </row>
    <row r="21" spans="1:12" x14ac:dyDescent="0.4">
      <c r="A21" s="49" t="s">
        <v>113</v>
      </c>
      <c r="B21" s="47">
        <v>5868</v>
      </c>
      <c r="C21" s="79">
        <v>5365</v>
      </c>
      <c r="D21" s="44">
        <f t="shared" si="0"/>
        <v>1.0937558247903076</v>
      </c>
      <c r="E21" s="45">
        <f t="shared" si="1"/>
        <v>503</v>
      </c>
      <c r="F21" s="79">
        <v>8880</v>
      </c>
      <c r="G21" s="79">
        <v>7320</v>
      </c>
      <c r="H21" s="44">
        <f t="shared" si="2"/>
        <v>1.2131147540983607</v>
      </c>
      <c r="I21" s="45">
        <f t="shared" si="3"/>
        <v>1560</v>
      </c>
      <c r="J21" s="44">
        <f t="shared" si="4"/>
        <v>0.66081081081081083</v>
      </c>
      <c r="K21" s="44">
        <f t="shared" si="5"/>
        <v>0.73292349726775952</v>
      </c>
      <c r="L21" s="43">
        <f t="shared" si="6"/>
        <v>-7.2112686456948683E-2</v>
      </c>
    </row>
    <row r="22" spans="1:12" x14ac:dyDescent="0.4">
      <c r="A22" s="49" t="s">
        <v>143</v>
      </c>
      <c r="B22" s="47">
        <v>1025</v>
      </c>
      <c r="C22" s="79">
        <v>1114</v>
      </c>
      <c r="D22" s="44">
        <f t="shared" si="0"/>
        <v>0.92010771992818674</v>
      </c>
      <c r="E22" s="45">
        <f t="shared" si="1"/>
        <v>-89</v>
      </c>
      <c r="F22" s="79">
        <v>2945</v>
      </c>
      <c r="G22" s="79">
        <v>2995</v>
      </c>
      <c r="H22" s="44">
        <f t="shared" si="2"/>
        <v>0.98330550918196991</v>
      </c>
      <c r="I22" s="45">
        <f t="shared" si="3"/>
        <v>-50</v>
      </c>
      <c r="J22" s="44">
        <f t="shared" si="4"/>
        <v>0.34804753820033957</v>
      </c>
      <c r="K22" s="44">
        <f t="shared" si="5"/>
        <v>0.37195325542570951</v>
      </c>
      <c r="L22" s="43">
        <f t="shared" si="6"/>
        <v>-2.3905717225369938E-2</v>
      </c>
    </row>
    <row r="23" spans="1:12" x14ac:dyDescent="0.4">
      <c r="A23" s="49" t="s">
        <v>142</v>
      </c>
      <c r="B23" s="60">
        <v>524</v>
      </c>
      <c r="C23" s="79">
        <v>677</v>
      </c>
      <c r="D23" s="58">
        <f t="shared" si="0"/>
        <v>0.77400295420974885</v>
      </c>
      <c r="E23" s="59">
        <f t="shared" si="1"/>
        <v>-153</v>
      </c>
      <c r="F23" s="79">
        <v>1475</v>
      </c>
      <c r="G23" s="79">
        <v>1495</v>
      </c>
      <c r="H23" s="58">
        <f t="shared" si="2"/>
        <v>0.98662207357859533</v>
      </c>
      <c r="I23" s="59">
        <f t="shared" si="3"/>
        <v>-20</v>
      </c>
      <c r="J23" s="58">
        <f t="shared" si="4"/>
        <v>0.3552542372881356</v>
      </c>
      <c r="K23" s="58">
        <f t="shared" si="5"/>
        <v>0.45284280936454852</v>
      </c>
      <c r="L23" s="57">
        <f t="shared" si="6"/>
        <v>-9.7588572076412916E-2</v>
      </c>
    </row>
    <row r="24" spans="1:12" x14ac:dyDescent="0.4">
      <c r="A24" s="61" t="s">
        <v>141</v>
      </c>
      <c r="B24" s="83"/>
      <c r="C24" s="85"/>
      <c r="D24" s="44" t="e">
        <f t="shared" si="0"/>
        <v>#DIV/0!</v>
      </c>
      <c r="E24" s="45">
        <f t="shared" si="1"/>
        <v>0</v>
      </c>
      <c r="F24" s="85"/>
      <c r="G24" s="85"/>
      <c r="H24" s="44" t="e">
        <f t="shared" si="2"/>
        <v>#DIV/0!</v>
      </c>
      <c r="I24" s="45">
        <f t="shared" si="3"/>
        <v>0</v>
      </c>
      <c r="J24" s="44" t="e">
        <f t="shared" si="4"/>
        <v>#DIV/0!</v>
      </c>
      <c r="K24" s="44" t="e">
        <f t="shared" si="5"/>
        <v>#DIV/0!</v>
      </c>
      <c r="L24" s="43" t="e">
        <f t="shared" si="6"/>
        <v>#DIV/0!</v>
      </c>
    </row>
    <row r="25" spans="1:12" x14ac:dyDescent="0.4">
      <c r="A25" s="61" t="s">
        <v>140</v>
      </c>
      <c r="B25" s="105">
        <v>601</v>
      </c>
      <c r="C25" s="79">
        <v>626</v>
      </c>
      <c r="D25" s="44">
        <f t="shared" si="0"/>
        <v>0.96006389776357826</v>
      </c>
      <c r="E25" s="45">
        <f t="shared" si="1"/>
        <v>-25</v>
      </c>
      <c r="F25" s="79">
        <v>1480</v>
      </c>
      <c r="G25" s="79">
        <v>1495</v>
      </c>
      <c r="H25" s="44">
        <f t="shared" si="2"/>
        <v>0.98996655518394649</v>
      </c>
      <c r="I25" s="45">
        <f t="shared" si="3"/>
        <v>-15</v>
      </c>
      <c r="J25" s="44">
        <f t="shared" si="4"/>
        <v>0.4060810810810811</v>
      </c>
      <c r="K25" s="44">
        <f t="shared" si="5"/>
        <v>0.41872909698996658</v>
      </c>
      <c r="L25" s="43">
        <f t="shared" si="6"/>
        <v>-1.2648015908885479E-2</v>
      </c>
    </row>
    <row r="26" spans="1:12" s="33" customFormat="1" x14ac:dyDescent="0.4">
      <c r="A26" s="61" t="s">
        <v>225</v>
      </c>
      <c r="B26" s="104"/>
      <c r="C26" s="83"/>
      <c r="D26" s="44" t="e">
        <f t="shared" si="0"/>
        <v>#DIV/0!</v>
      </c>
      <c r="E26" s="45">
        <f t="shared" si="1"/>
        <v>0</v>
      </c>
      <c r="F26" s="83"/>
      <c r="G26" s="83"/>
      <c r="H26" s="44" t="e">
        <f t="shared" si="2"/>
        <v>#DIV/0!</v>
      </c>
      <c r="I26" s="45">
        <f t="shared" si="3"/>
        <v>0</v>
      </c>
      <c r="J26" s="44" t="e">
        <f t="shared" si="4"/>
        <v>#DIV/0!</v>
      </c>
      <c r="K26" s="44" t="e">
        <f t="shared" si="5"/>
        <v>#DIV/0!</v>
      </c>
      <c r="L26" s="43" t="e">
        <f t="shared" si="6"/>
        <v>#DIV/0!</v>
      </c>
    </row>
    <row r="27" spans="1:12" x14ac:dyDescent="0.4">
      <c r="A27" s="49" t="s">
        <v>139</v>
      </c>
      <c r="B27" s="83"/>
      <c r="C27" s="85"/>
      <c r="D27" s="44" t="e">
        <f t="shared" si="0"/>
        <v>#DIV/0!</v>
      </c>
      <c r="E27" s="45">
        <f t="shared" si="1"/>
        <v>0</v>
      </c>
      <c r="F27" s="85"/>
      <c r="G27" s="85"/>
      <c r="H27" s="44" t="e">
        <f t="shared" si="2"/>
        <v>#DIV/0!</v>
      </c>
      <c r="I27" s="45">
        <f t="shared" si="3"/>
        <v>0</v>
      </c>
      <c r="J27" s="44" t="e">
        <f t="shared" si="4"/>
        <v>#DIV/0!</v>
      </c>
      <c r="K27" s="44" t="e">
        <f t="shared" si="5"/>
        <v>#DIV/0!</v>
      </c>
      <c r="L27" s="43" t="e">
        <f t="shared" si="6"/>
        <v>#DIV/0!</v>
      </c>
    </row>
    <row r="28" spans="1:12" x14ac:dyDescent="0.4">
      <c r="A28" s="49" t="s">
        <v>138</v>
      </c>
      <c r="B28" s="79">
        <v>376</v>
      </c>
      <c r="C28" s="79">
        <v>378</v>
      </c>
      <c r="D28" s="44">
        <f t="shared" si="0"/>
        <v>0.99470899470899465</v>
      </c>
      <c r="E28" s="45">
        <f t="shared" si="1"/>
        <v>-2</v>
      </c>
      <c r="F28" s="79">
        <v>1330</v>
      </c>
      <c r="G28" s="79">
        <v>1500</v>
      </c>
      <c r="H28" s="44">
        <f t="shared" si="2"/>
        <v>0.88666666666666671</v>
      </c>
      <c r="I28" s="45">
        <f t="shared" si="3"/>
        <v>-170</v>
      </c>
      <c r="J28" s="44">
        <f t="shared" si="4"/>
        <v>0.28270676691729324</v>
      </c>
      <c r="K28" s="44">
        <f t="shared" si="5"/>
        <v>0.252</v>
      </c>
      <c r="L28" s="43">
        <f t="shared" si="6"/>
        <v>3.0706766917293238E-2</v>
      </c>
    </row>
    <row r="29" spans="1:12" x14ac:dyDescent="0.4">
      <c r="A29" s="49" t="s">
        <v>213</v>
      </c>
      <c r="B29" s="84"/>
      <c r="C29" s="85"/>
      <c r="D29" s="44" t="e">
        <f t="shared" si="0"/>
        <v>#DIV/0!</v>
      </c>
      <c r="E29" s="45">
        <f t="shared" si="1"/>
        <v>0</v>
      </c>
      <c r="F29" s="85"/>
      <c r="G29" s="85"/>
      <c r="H29" s="44" t="e">
        <f t="shared" si="2"/>
        <v>#DIV/0!</v>
      </c>
      <c r="I29" s="45">
        <f t="shared" si="3"/>
        <v>0</v>
      </c>
      <c r="J29" s="44" t="e">
        <f t="shared" si="4"/>
        <v>#DIV/0!</v>
      </c>
      <c r="K29" s="44" t="e">
        <f t="shared" si="5"/>
        <v>#DIV/0!</v>
      </c>
      <c r="L29" s="43" t="e">
        <f t="shared" si="6"/>
        <v>#DIV/0!</v>
      </c>
    </row>
    <row r="30" spans="1:12" x14ac:dyDescent="0.4">
      <c r="A30" s="49" t="s">
        <v>137</v>
      </c>
      <c r="B30" s="82"/>
      <c r="C30" s="85"/>
      <c r="D30" s="58" t="e">
        <f t="shared" si="0"/>
        <v>#DIV/0!</v>
      </c>
      <c r="E30" s="59">
        <f t="shared" si="1"/>
        <v>0</v>
      </c>
      <c r="F30" s="85"/>
      <c r="G30" s="85"/>
      <c r="H30" s="58" t="e">
        <f t="shared" si="2"/>
        <v>#DIV/0!</v>
      </c>
      <c r="I30" s="59">
        <f t="shared" si="3"/>
        <v>0</v>
      </c>
      <c r="J30" s="58" t="e">
        <f t="shared" si="4"/>
        <v>#DIV/0!</v>
      </c>
      <c r="K30" s="58" t="e">
        <f t="shared" si="5"/>
        <v>#DIV/0!</v>
      </c>
      <c r="L30" s="57" t="e">
        <f t="shared" si="6"/>
        <v>#DIV/0!</v>
      </c>
    </row>
    <row r="31" spans="1:12" x14ac:dyDescent="0.4">
      <c r="A31" s="61" t="s">
        <v>136</v>
      </c>
      <c r="B31" s="83"/>
      <c r="C31" s="85"/>
      <c r="D31" s="44" t="e">
        <f t="shared" si="0"/>
        <v>#DIV/0!</v>
      </c>
      <c r="E31" s="45">
        <f t="shared" si="1"/>
        <v>0</v>
      </c>
      <c r="F31" s="85"/>
      <c r="G31" s="85"/>
      <c r="H31" s="44" t="e">
        <f t="shared" si="2"/>
        <v>#DIV/0!</v>
      </c>
      <c r="I31" s="45">
        <f t="shared" si="3"/>
        <v>0</v>
      </c>
      <c r="J31" s="44" t="e">
        <f t="shared" si="4"/>
        <v>#DIV/0!</v>
      </c>
      <c r="K31" s="44" t="e">
        <f t="shared" si="5"/>
        <v>#DIV/0!</v>
      </c>
      <c r="L31" s="43" t="e">
        <f t="shared" si="6"/>
        <v>#DIV/0!</v>
      </c>
    </row>
    <row r="32" spans="1:12" x14ac:dyDescent="0.4">
      <c r="A32" s="49" t="s">
        <v>135</v>
      </c>
      <c r="B32" s="47">
        <v>640</v>
      </c>
      <c r="C32" s="79">
        <v>714</v>
      </c>
      <c r="D32" s="44">
        <f t="shared" si="0"/>
        <v>0.89635854341736698</v>
      </c>
      <c r="E32" s="45">
        <f t="shared" si="1"/>
        <v>-74</v>
      </c>
      <c r="F32" s="79">
        <v>1470</v>
      </c>
      <c r="G32" s="79">
        <v>1495</v>
      </c>
      <c r="H32" s="44">
        <f t="shared" si="2"/>
        <v>0.98327759197324416</v>
      </c>
      <c r="I32" s="45">
        <f t="shared" si="3"/>
        <v>-25</v>
      </c>
      <c r="J32" s="44">
        <f t="shared" si="4"/>
        <v>0.43537414965986393</v>
      </c>
      <c r="K32" s="44">
        <f t="shared" si="5"/>
        <v>0.47759197324414715</v>
      </c>
      <c r="L32" s="43">
        <f t="shared" si="6"/>
        <v>-4.2217823584283221E-2</v>
      </c>
    </row>
    <row r="33" spans="1:12" x14ac:dyDescent="0.4">
      <c r="A33" s="61" t="s">
        <v>134</v>
      </c>
      <c r="B33" s="82"/>
      <c r="C33" s="85"/>
      <c r="D33" s="58" t="e">
        <f t="shared" si="0"/>
        <v>#DIV/0!</v>
      </c>
      <c r="E33" s="59">
        <f t="shared" si="1"/>
        <v>0</v>
      </c>
      <c r="F33" s="85"/>
      <c r="G33" s="85"/>
      <c r="H33" s="58" t="e">
        <f t="shared" si="2"/>
        <v>#DIV/0!</v>
      </c>
      <c r="I33" s="59">
        <f t="shared" si="3"/>
        <v>0</v>
      </c>
      <c r="J33" s="58" t="e">
        <f t="shared" si="4"/>
        <v>#DIV/0!</v>
      </c>
      <c r="K33" s="58" t="e">
        <f t="shared" si="5"/>
        <v>#DIV/0!</v>
      </c>
      <c r="L33" s="57" t="e">
        <f t="shared" si="6"/>
        <v>#DIV/0!</v>
      </c>
    </row>
    <row r="34" spans="1:12" x14ac:dyDescent="0.4">
      <c r="A34" s="61" t="s">
        <v>133</v>
      </c>
      <c r="B34" s="60">
        <v>592</v>
      </c>
      <c r="C34" s="90">
        <v>816</v>
      </c>
      <c r="D34" s="58">
        <f t="shared" si="0"/>
        <v>0.72549019607843135</v>
      </c>
      <c r="E34" s="59">
        <f t="shared" si="1"/>
        <v>-224</v>
      </c>
      <c r="F34" s="90">
        <v>1475</v>
      </c>
      <c r="G34" s="90">
        <v>1450</v>
      </c>
      <c r="H34" s="58">
        <f t="shared" si="2"/>
        <v>1.0172413793103448</v>
      </c>
      <c r="I34" s="59">
        <f t="shared" si="3"/>
        <v>25</v>
      </c>
      <c r="J34" s="58">
        <f t="shared" si="4"/>
        <v>0.40135593220338983</v>
      </c>
      <c r="K34" s="58">
        <f t="shared" si="5"/>
        <v>0.56275862068965521</v>
      </c>
      <c r="L34" s="57">
        <f t="shared" si="6"/>
        <v>-0.16140268848626538</v>
      </c>
    </row>
    <row r="35" spans="1:12" x14ac:dyDescent="0.4">
      <c r="A35" s="49" t="s">
        <v>132</v>
      </c>
      <c r="B35" s="83"/>
      <c r="C35" s="83"/>
      <c r="D35" s="44" t="e">
        <f t="shared" si="0"/>
        <v>#DIV/0!</v>
      </c>
      <c r="E35" s="45">
        <f t="shared" si="1"/>
        <v>0</v>
      </c>
      <c r="F35" s="83"/>
      <c r="G35" s="83"/>
      <c r="H35" s="44" t="e">
        <f t="shared" si="2"/>
        <v>#DIV/0!</v>
      </c>
      <c r="I35" s="45">
        <f t="shared" si="3"/>
        <v>0</v>
      </c>
      <c r="J35" s="44" t="e">
        <f t="shared" si="4"/>
        <v>#DIV/0!</v>
      </c>
      <c r="K35" s="44" t="e">
        <f t="shared" si="5"/>
        <v>#DIV/0!</v>
      </c>
      <c r="L35" s="43" t="e">
        <f t="shared" si="6"/>
        <v>#DIV/0!</v>
      </c>
    </row>
    <row r="36" spans="1:12" x14ac:dyDescent="0.4">
      <c r="A36" s="61" t="s">
        <v>88</v>
      </c>
      <c r="B36" s="82"/>
      <c r="C36" s="84"/>
      <c r="D36" s="58" t="e">
        <f t="shared" si="0"/>
        <v>#DIV/0!</v>
      </c>
      <c r="E36" s="59">
        <f t="shared" si="1"/>
        <v>0</v>
      </c>
      <c r="F36" s="84"/>
      <c r="G36" s="84"/>
      <c r="H36" s="58" t="e">
        <f t="shared" si="2"/>
        <v>#DIV/0!</v>
      </c>
      <c r="I36" s="59">
        <f t="shared" si="3"/>
        <v>0</v>
      </c>
      <c r="J36" s="58" t="e">
        <f t="shared" si="4"/>
        <v>#DIV/0!</v>
      </c>
      <c r="K36" s="58" t="e">
        <f t="shared" si="5"/>
        <v>#DIV/0!</v>
      </c>
      <c r="L36" s="57" t="e">
        <f t="shared" si="6"/>
        <v>#DIV/0!</v>
      </c>
    </row>
    <row r="37" spans="1:12" x14ac:dyDescent="0.4">
      <c r="A37" s="42" t="s">
        <v>131</v>
      </c>
      <c r="B37" s="41">
        <v>2971</v>
      </c>
      <c r="C37" s="56"/>
      <c r="D37" s="58" t="e">
        <f t="shared" si="0"/>
        <v>#DIV/0!</v>
      </c>
      <c r="E37" s="59">
        <f t="shared" si="1"/>
        <v>2971</v>
      </c>
      <c r="F37" s="41">
        <v>5820</v>
      </c>
      <c r="G37" s="56"/>
      <c r="H37" s="58" t="e">
        <f t="shared" si="2"/>
        <v>#DIV/0!</v>
      </c>
      <c r="I37" s="59">
        <f t="shared" si="3"/>
        <v>5820</v>
      </c>
      <c r="J37" s="58">
        <f t="shared" si="4"/>
        <v>0.51048109965635735</v>
      </c>
      <c r="K37" s="58" t="e">
        <f t="shared" si="5"/>
        <v>#DIV/0!</v>
      </c>
      <c r="L37" s="57" t="e">
        <f t="shared" si="6"/>
        <v>#DIV/0!</v>
      </c>
    </row>
    <row r="38" spans="1:12" x14ac:dyDescent="0.4">
      <c r="A38" s="160" t="s">
        <v>130</v>
      </c>
      <c r="B38" s="146">
        <f>SUM(B39:B40)</f>
        <v>419</v>
      </c>
      <c r="C38" s="146">
        <f>SUM(C39:C40)</f>
        <v>382</v>
      </c>
      <c r="D38" s="143">
        <f t="shared" ref="D38:D66" si="7">+B38/C38</f>
        <v>1.0968586387434556</v>
      </c>
      <c r="E38" s="165">
        <f t="shared" ref="E38:E66" si="8">+B38-C38</f>
        <v>37</v>
      </c>
      <c r="F38" s="146">
        <f>SUM(F39:F40)</f>
        <v>929</v>
      </c>
      <c r="G38" s="146">
        <f>SUM(G39:G40)</f>
        <v>890</v>
      </c>
      <c r="H38" s="143">
        <f t="shared" ref="H38:H66" si="9">+F38/G38</f>
        <v>1.0438202247191011</v>
      </c>
      <c r="I38" s="165">
        <f t="shared" ref="I38:I66" si="10">+F38-G38</f>
        <v>39</v>
      </c>
      <c r="J38" s="143">
        <f t="shared" ref="J38:J66" si="11">+B38/F38</f>
        <v>0.45102260495156082</v>
      </c>
      <c r="K38" s="143">
        <f t="shared" ref="K38:K66" si="12">+C38/G38</f>
        <v>0.42921348314606744</v>
      </c>
      <c r="L38" s="164">
        <f t="shared" ref="L38:L66" si="13">+J38-K38</f>
        <v>2.1809121805493381E-2</v>
      </c>
    </row>
    <row r="39" spans="1:12" x14ac:dyDescent="0.4">
      <c r="A39" s="48" t="s">
        <v>129</v>
      </c>
      <c r="B39" s="79">
        <v>203</v>
      </c>
      <c r="C39" s="79">
        <v>229</v>
      </c>
      <c r="D39" s="64">
        <f t="shared" si="7"/>
        <v>0.88646288209606983</v>
      </c>
      <c r="E39" s="72">
        <f t="shared" si="8"/>
        <v>-26</v>
      </c>
      <c r="F39" s="79">
        <v>539</v>
      </c>
      <c r="G39" s="79">
        <v>500</v>
      </c>
      <c r="H39" s="64">
        <f t="shared" si="9"/>
        <v>1.0780000000000001</v>
      </c>
      <c r="I39" s="72">
        <f t="shared" si="10"/>
        <v>39</v>
      </c>
      <c r="J39" s="64">
        <f t="shared" si="11"/>
        <v>0.37662337662337664</v>
      </c>
      <c r="K39" s="64">
        <f t="shared" si="12"/>
        <v>0.45800000000000002</v>
      </c>
      <c r="L39" s="81">
        <f t="shared" si="13"/>
        <v>-8.137662337662338E-2</v>
      </c>
    </row>
    <row r="40" spans="1:12" x14ac:dyDescent="0.4">
      <c r="A40" s="49" t="s">
        <v>128</v>
      </c>
      <c r="B40" s="79">
        <v>216</v>
      </c>
      <c r="C40" s="79">
        <v>153</v>
      </c>
      <c r="D40" s="44">
        <f t="shared" si="7"/>
        <v>1.411764705882353</v>
      </c>
      <c r="E40" s="45">
        <f t="shared" si="8"/>
        <v>63</v>
      </c>
      <c r="F40" s="79">
        <v>390</v>
      </c>
      <c r="G40" s="79">
        <v>390</v>
      </c>
      <c r="H40" s="44">
        <f t="shared" si="9"/>
        <v>1</v>
      </c>
      <c r="I40" s="45">
        <f t="shared" si="10"/>
        <v>0</v>
      </c>
      <c r="J40" s="44">
        <f t="shared" si="11"/>
        <v>0.55384615384615388</v>
      </c>
      <c r="K40" s="44">
        <f t="shared" si="12"/>
        <v>0.3923076923076923</v>
      </c>
      <c r="L40" s="43">
        <f t="shared" si="13"/>
        <v>0.16153846153846158</v>
      </c>
    </row>
    <row r="41" spans="1:12" s="80" customFormat="1" x14ac:dyDescent="0.4">
      <c r="A41" s="136" t="s">
        <v>87</v>
      </c>
      <c r="B41" s="135">
        <f>B42+B62</f>
        <v>63668</v>
      </c>
      <c r="C41" s="135">
        <f>C42+C62</f>
        <v>64157</v>
      </c>
      <c r="D41" s="132">
        <f t="shared" si="7"/>
        <v>0.99237807254079835</v>
      </c>
      <c r="E41" s="172">
        <f t="shared" si="8"/>
        <v>-489</v>
      </c>
      <c r="F41" s="135">
        <f>F42+F62</f>
        <v>112225</v>
      </c>
      <c r="G41" s="135">
        <f>G42+G62</f>
        <v>112967</v>
      </c>
      <c r="H41" s="132">
        <f t="shared" si="9"/>
        <v>0.99343171014544074</v>
      </c>
      <c r="I41" s="172">
        <f t="shared" si="10"/>
        <v>-742</v>
      </c>
      <c r="J41" s="132">
        <f t="shared" si="11"/>
        <v>0.56732457117398083</v>
      </c>
      <c r="K41" s="132">
        <f t="shared" si="12"/>
        <v>0.56792691671018969</v>
      </c>
      <c r="L41" s="167">
        <f t="shared" si="13"/>
        <v>-6.0234553620885922E-4</v>
      </c>
    </row>
    <row r="42" spans="1:12" s="80" customFormat="1" x14ac:dyDescent="0.4">
      <c r="A42" s="160" t="s">
        <v>127</v>
      </c>
      <c r="B42" s="135">
        <f>SUM(B43:B61)</f>
        <v>63089</v>
      </c>
      <c r="C42" s="135">
        <f>SUM(C43:C61)</f>
        <v>63596</v>
      </c>
      <c r="D42" s="132">
        <f t="shared" si="7"/>
        <v>0.99202780049059691</v>
      </c>
      <c r="E42" s="172">
        <f t="shared" si="8"/>
        <v>-507</v>
      </c>
      <c r="F42" s="135">
        <f>SUM(F43:F61)</f>
        <v>110810</v>
      </c>
      <c r="G42" s="135">
        <f>SUM(G43:G61)</f>
        <v>111481</v>
      </c>
      <c r="H42" s="132">
        <f t="shared" si="9"/>
        <v>0.99398103712740282</v>
      </c>
      <c r="I42" s="172">
        <f t="shared" si="10"/>
        <v>-671</v>
      </c>
      <c r="J42" s="132">
        <f t="shared" si="11"/>
        <v>0.56934392202869777</v>
      </c>
      <c r="K42" s="132">
        <f t="shared" si="12"/>
        <v>0.57046492227375067</v>
      </c>
      <c r="L42" s="167">
        <f t="shared" si="13"/>
        <v>-1.1210002450529055E-3</v>
      </c>
    </row>
    <row r="43" spans="1:12" x14ac:dyDescent="0.4">
      <c r="A43" s="49" t="s">
        <v>86</v>
      </c>
      <c r="B43" s="106">
        <f>'[4]12月(上旬～中旬)'!B42-'12月(上旬)'!B43</f>
        <v>27645</v>
      </c>
      <c r="C43" s="106">
        <f>'[4]12月(上旬～中旬)'!C42-'12月(上旬)'!C43</f>
        <v>25125</v>
      </c>
      <c r="D43" s="662">
        <f t="shared" si="7"/>
        <v>1.1002985074626865</v>
      </c>
      <c r="E43" s="59">
        <f t="shared" si="8"/>
        <v>2520</v>
      </c>
      <c r="F43" s="106">
        <f>'[4]12月(上旬～中旬)'!F42-'12月(上旬)'!F43</f>
        <v>42306</v>
      </c>
      <c r="G43" s="106">
        <f>'[4]12月(上旬～中旬)'!G42-'12月(上旬)'!G43</f>
        <v>43504</v>
      </c>
      <c r="H43" s="58">
        <f t="shared" si="9"/>
        <v>0.97246230231702835</v>
      </c>
      <c r="I43" s="59">
        <f t="shared" si="10"/>
        <v>-1198</v>
      </c>
      <c r="J43" s="58">
        <f t="shared" si="11"/>
        <v>0.65345341086370723</v>
      </c>
      <c r="K43" s="58">
        <f t="shared" si="12"/>
        <v>0.57753310040456052</v>
      </c>
      <c r="L43" s="57">
        <f t="shared" si="13"/>
        <v>7.5920310459146712E-2</v>
      </c>
    </row>
    <row r="44" spans="1:12" x14ac:dyDescent="0.4">
      <c r="A44" s="49" t="s">
        <v>125</v>
      </c>
      <c r="B44" s="46">
        <f>'[4]12月(上旬～中旬)'!B43-'12月(上旬)'!B44</f>
        <v>2576</v>
      </c>
      <c r="C44" s="46">
        <f>'[4]12月(上旬～中旬)'!C43-'12月(上旬)'!C44</f>
        <v>3924</v>
      </c>
      <c r="D44" s="44">
        <f t="shared" si="7"/>
        <v>0.65647298674821608</v>
      </c>
      <c r="E44" s="45">
        <f t="shared" si="8"/>
        <v>-1348</v>
      </c>
      <c r="F44" s="46">
        <f>'[4]12月(上旬～中旬)'!F43-'12月(上旬)'!F44</f>
        <v>5802</v>
      </c>
      <c r="G44" s="46">
        <f>'[4]12月(上旬～中旬)'!G43-'12月(上旬)'!G44</f>
        <v>5638</v>
      </c>
      <c r="H44" s="70">
        <f t="shared" si="9"/>
        <v>1.0290883291947499</v>
      </c>
      <c r="I44" s="45">
        <f t="shared" si="10"/>
        <v>164</v>
      </c>
      <c r="J44" s="44">
        <f t="shared" si="11"/>
        <v>0.44398483281627027</v>
      </c>
      <c r="K44" s="44">
        <f t="shared" si="12"/>
        <v>0.69599148634267471</v>
      </c>
      <c r="L44" s="43">
        <f t="shared" si="13"/>
        <v>-0.25200665352640444</v>
      </c>
    </row>
    <row r="45" spans="1:12" x14ac:dyDescent="0.4">
      <c r="A45" s="61" t="s">
        <v>124</v>
      </c>
      <c r="B45" s="46">
        <f>'[4]12月(上旬～中旬)'!B44-'12月(上旬)'!B45</f>
        <v>4171</v>
      </c>
      <c r="C45" s="46">
        <f>'[4]12月(上旬～中旬)'!C44-'12月(上旬)'!C45</f>
        <v>4829</v>
      </c>
      <c r="D45" s="69">
        <f t="shared" si="7"/>
        <v>0.86373990474218265</v>
      </c>
      <c r="E45" s="68">
        <f t="shared" si="8"/>
        <v>-658</v>
      </c>
      <c r="F45" s="46">
        <f>'[4]12月(上旬～中旬)'!F44-'12月(上旬)'!F45</f>
        <v>7734</v>
      </c>
      <c r="G45" s="46">
        <f>'[4]12月(上旬～中旬)'!G44-'12月(上旬)'!G45</f>
        <v>10002</v>
      </c>
      <c r="H45" s="70">
        <f t="shared" si="9"/>
        <v>0.77324535092981406</v>
      </c>
      <c r="I45" s="45">
        <f t="shared" si="10"/>
        <v>-2268</v>
      </c>
      <c r="J45" s="44">
        <f t="shared" si="11"/>
        <v>0.53930695629687098</v>
      </c>
      <c r="K45" s="44">
        <f t="shared" si="12"/>
        <v>0.48280343931213759</v>
      </c>
      <c r="L45" s="43">
        <f t="shared" si="13"/>
        <v>5.6503516984733382E-2</v>
      </c>
    </row>
    <row r="46" spans="1:12" x14ac:dyDescent="0.4">
      <c r="A46" s="61" t="s">
        <v>123</v>
      </c>
      <c r="B46" s="46">
        <f>'[4]12月(上旬～中旬)'!B45-'12月(上旬)'!B46</f>
        <v>2590</v>
      </c>
      <c r="C46" s="46">
        <f>'[4]12月(上旬～中旬)'!C45-'12月(上旬)'!C46</f>
        <v>2651</v>
      </c>
      <c r="D46" s="69">
        <f t="shared" si="7"/>
        <v>0.976989815164089</v>
      </c>
      <c r="E46" s="68">
        <f t="shared" si="8"/>
        <v>-61</v>
      </c>
      <c r="F46" s="46">
        <f>'[4]12月(上旬～中旬)'!F45-'12月(上旬)'!F46</f>
        <v>6956</v>
      </c>
      <c r="G46" s="46">
        <f>'[4]12月(上旬～中旬)'!G45-'12月(上旬)'!G46</f>
        <v>6571</v>
      </c>
      <c r="H46" s="70">
        <f t="shared" si="9"/>
        <v>1.0585907776594126</v>
      </c>
      <c r="I46" s="45">
        <f t="shared" si="10"/>
        <v>385</v>
      </c>
      <c r="J46" s="44">
        <f t="shared" si="11"/>
        <v>0.37234042553191488</v>
      </c>
      <c r="K46" s="44">
        <f t="shared" si="12"/>
        <v>0.40343935474052656</v>
      </c>
      <c r="L46" s="43">
        <f t="shared" si="13"/>
        <v>-3.1098929208611681E-2</v>
      </c>
    </row>
    <row r="47" spans="1:12" x14ac:dyDescent="0.4">
      <c r="A47" s="49" t="s">
        <v>84</v>
      </c>
      <c r="B47" s="46">
        <f>'[4]12月(上旬～中旬)'!B46-'12月(上旬)'!B47</f>
        <v>11124</v>
      </c>
      <c r="C47" s="46">
        <f>'[4]12月(上旬～中旬)'!C46-'12月(上旬)'!C47</f>
        <v>11502</v>
      </c>
      <c r="D47" s="69">
        <f t="shared" si="7"/>
        <v>0.96713615023474175</v>
      </c>
      <c r="E47" s="68">
        <f t="shared" si="8"/>
        <v>-378</v>
      </c>
      <c r="F47" s="46">
        <f>'[4]12月(上旬～中旬)'!F46-'12月(上旬)'!F47</f>
        <v>16842</v>
      </c>
      <c r="G47" s="46">
        <f>'[4]12月(上旬～中旬)'!G46-'12月(上旬)'!G47</f>
        <v>16761</v>
      </c>
      <c r="H47" s="70">
        <f t="shared" si="9"/>
        <v>1.0048326472167532</v>
      </c>
      <c r="I47" s="45">
        <f t="shared" si="10"/>
        <v>81</v>
      </c>
      <c r="J47" s="44">
        <f t="shared" si="11"/>
        <v>0.66049162807267547</v>
      </c>
      <c r="K47" s="44">
        <f t="shared" si="12"/>
        <v>0.68623590477895113</v>
      </c>
      <c r="L47" s="43">
        <f t="shared" si="13"/>
        <v>-2.5744276706275659E-2</v>
      </c>
    </row>
    <row r="48" spans="1:12" x14ac:dyDescent="0.4">
      <c r="A48" s="49" t="s">
        <v>126</v>
      </c>
      <c r="B48" s="46">
        <f>'[4]12月(上旬～中旬)'!B47-'12月(上旬)'!B48</f>
        <v>1230</v>
      </c>
      <c r="C48" s="46">
        <f>'[4]12月(上旬～中旬)'!C47-'12月(上旬)'!C48</f>
        <v>1201</v>
      </c>
      <c r="D48" s="44">
        <f t="shared" si="7"/>
        <v>1.0241465445462115</v>
      </c>
      <c r="E48" s="45">
        <f t="shared" si="8"/>
        <v>29</v>
      </c>
      <c r="F48" s="46">
        <f>'[4]12月(上旬～中旬)'!F47-'12月(上旬)'!F48</f>
        <v>2700</v>
      </c>
      <c r="G48" s="46">
        <f>'[4]12月(上旬～中旬)'!G47-'12月(上旬)'!G48</f>
        <v>2700</v>
      </c>
      <c r="H48" s="44">
        <f t="shared" si="9"/>
        <v>1</v>
      </c>
      <c r="I48" s="45">
        <f t="shared" si="10"/>
        <v>0</v>
      </c>
      <c r="J48" s="44">
        <f t="shared" si="11"/>
        <v>0.45555555555555555</v>
      </c>
      <c r="K48" s="44">
        <f t="shared" si="12"/>
        <v>0.44481481481481483</v>
      </c>
      <c r="L48" s="43">
        <f t="shared" si="13"/>
        <v>1.0740740740740717E-2</v>
      </c>
    </row>
    <row r="49" spans="1:12" x14ac:dyDescent="0.4">
      <c r="A49" s="49" t="s">
        <v>85</v>
      </c>
      <c r="B49" s="46">
        <f>'[4]12月(上旬～中旬)'!B48-'12月(上旬)'!B49</f>
        <v>4090</v>
      </c>
      <c r="C49" s="46">
        <f>'[4]12月(上旬～中旬)'!C48-'12月(上旬)'!C49</f>
        <v>4991</v>
      </c>
      <c r="D49" s="69">
        <f t="shared" si="7"/>
        <v>0.81947505509917851</v>
      </c>
      <c r="E49" s="59">
        <f t="shared" si="8"/>
        <v>-901</v>
      </c>
      <c r="F49" s="46">
        <f>'[4]12月(上旬～中旬)'!F48-'12月(上旬)'!F49</f>
        <v>8227</v>
      </c>
      <c r="G49" s="46">
        <f>'[4]12月(上旬～中旬)'!G48-'12月(上旬)'!G49</f>
        <v>9097</v>
      </c>
      <c r="H49" s="70">
        <f t="shared" si="9"/>
        <v>0.9043640760690338</v>
      </c>
      <c r="I49" s="45">
        <f t="shared" si="10"/>
        <v>-870</v>
      </c>
      <c r="J49" s="44">
        <f t="shared" si="11"/>
        <v>0.49714355171994651</v>
      </c>
      <c r="K49" s="44">
        <f t="shared" si="12"/>
        <v>0.54864240958557764</v>
      </c>
      <c r="L49" s="43">
        <f t="shared" si="13"/>
        <v>-5.1498857865631131E-2</v>
      </c>
    </row>
    <row r="50" spans="1:12" x14ac:dyDescent="0.4">
      <c r="A50" s="49" t="s">
        <v>83</v>
      </c>
      <c r="B50" s="46">
        <f>'[4]12月(上旬～中旬)'!B49-'12月(上旬)'!B50</f>
        <v>2265</v>
      </c>
      <c r="C50" s="46">
        <f>'[4]12月(上旬～中旬)'!C49-'12月(上旬)'!C50</f>
        <v>1736</v>
      </c>
      <c r="D50" s="69">
        <f t="shared" si="7"/>
        <v>1.3047235023041475</v>
      </c>
      <c r="E50" s="59">
        <f t="shared" si="8"/>
        <v>529</v>
      </c>
      <c r="F50" s="46">
        <f>'[4]12月(上旬～中旬)'!F49-'12月(上旬)'!F50</f>
        <v>2700</v>
      </c>
      <c r="G50" s="46">
        <f>'[4]12月(上旬～中旬)'!G49-'12月(上旬)'!G50</f>
        <v>2700</v>
      </c>
      <c r="H50" s="67">
        <f t="shared" si="9"/>
        <v>1</v>
      </c>
      <c r="I50" s="45">
        <f t="shared" si="10"/>
        <v>0</v>
      </c>
      <c r="J50" s="44">
        <f t="shared" si="11"/>
        <v>0.83888888888888891</v>
      </c>
      <c r="K50" s="44">
        <f t="shared" si="12"/>
        <v>0.64296296296296296</v>
      </c>
      <c r="L50" s="43">
        <f t="shared" si="13"/>
        <v>0.19592592592592595</v>
      </c>
    </row>
    <row r="51" spans="1:12" x14ac:dyDescent="0.4">
      <c r="A51" s="49" t="s">
        <v>122</v>
      </c>
      <c r="B51" s="46">
        <f>'[4]12月(上旬～中旬)'!B50-'12月(上旬)'!B51</f>
        <v>812</v>
      </c>
      <c r="C51" s="46">
        <f>'[4]12月(上旬～中旬)'!C50-'12月(上旬)'!C51</f>
        <v>807</v>
      </c>
      <c r="D51" s="69">
        <f t="shared" si="7"/>
        <v>1.0061957868649318</v>
      </c>
      <c r="E51" s="59">
        <f t="shared" si="8"/>
        <v>5</v>
      </c>
      <c r="F51" s="46">
        <f>'[4]12月(上旬～中旬)'!F50-'12月(上旬)'!F51</f>
        <v>1464</v>
      </c>
      <c r="G51" s="46">
        <f>'[4]12月(上旬～中旬)'!G50-'12月(上旬)'!G51</f>
        <v>1384</v>
      </c>
      <c r="H51" s="78">
        <f t="shared" si="9"/>
        <v>1.0578034682080926</v>
      </c>
      <c r="I51" s="45">
        <f t="shared" si="10"/>
        <v>80</v>
      </c>
      <c r="J51" s="44">
        <f t="shared" si="11"/>
        <v>0.55464480874316935</v>
      </c>
      <c r="K51" s="44">
        <f t="shared" si="12"/>
        <v>0.58309248554913296</v>
      </c>
      <c r="L51" s="43">
        <f t="shared" si="13"/>
        <v>-2.8447676805963606E-2</v>
      </c>
    </row>
    <row r="52" spans="1:12" x14ac:dyDescent="0.4">
      <c r="A52" s="49" t="s">
        <v>121</v>
      </c>
      <c r="B52" s="46">
        <f>'[4]12月(上旬～中旬)'!B51-'12月(上旬)'!B52</f>
        <v>692</v>
      </c>
      <c r="C52" s="46">
        <f>'[4]12月(上旬～中旬)'!C51-'12月(上旬)'!C52</f>
        <v>714</v>
      </c>
      <c r="D52" s="69">
        <f t="shared" si="7"/>
        <v>0.96918767507002801</v>
      </c>
      <c r="E52" s="59">
        <f t="shared" si="8"/>
        <v>-22</v>
      </c>
      <c r="F52" s="46">
        <f>'[4]12月(上旬～中旬)'!F51-'12月(上旬)'!F52</f>
        <v>1200</v>
      </c>
      <c r="G52" s="46">
        <f>'[4]12月(上旬～中旬)'!G51-'12月(上旬)'!G52</f>
        <v>1200</v>
      </c>
      <c r="H52" s="67">
        <f t="shared" si="9"/>
        <v>1</v>
      </c>
      <c r="I52" s="45">
        <f t="shared" si="10"/>
        <v>0</v>
      </c>
      <c r="J52" s="44">
        <f t="shared" si="11"/>
        <v>0.57666666666666666</v>
      </c>
      <c r="K52" s="44">
        <f t="shared" si="12"/>
        <v>0.59499999999999997</v>
      </c>
      <c r="L52" s="43">
        <f t="shared" si="13"/>
        <v>-1.8333333333333313E-2</v>
      </c>
    </row>
    <row r="53" spans="1:12" x14ac:dyDescent="0.4">
      <c r="A53" s="49" t="s">
        <v>82</v>
      </c>
      <c r="B53" s="46">
        <f>'[4]12月(上旬～中旬)'!B52-'12月(上旬)'!B53</f>
        <v>1632</v>
      </c>
      <c r="C53" s="46">
        <f>'[4]12月(上旬～中旬)'!C52-'12月(上旬)'!C53</f>
        <v>1574</v>
      </c>
      <c r="D53" s="69">
        <f t="shared" si="7"/>
        <v>1.036848792884371</v>
      </c>
      <c r="E53" s="59">
        <f t="shared" si="8"/>
        <v>58</v>
      </c>
      <c r="F53" s="46">
        <f>'[4]12月(上旬～中旬)'!F52-'12月(上旬)'!F53</f>
        <v>3736</v>
      </c>
      <c r="G53" s="46">
        <f>'[4]12月(上旬～中旬)'!G52-'12月(上旬)'!G53</f>
        <v>2076</v>
      </c>
      <c r="H53" s="70">
        <f t="shared" si="9"/>
        <v>1.7996146435452793</v>
      </c>
      <c r="I53" s="45">
        <f t="shared" si="10"/>
        <v>1660</v>
      </c>
      <c r="J53" s="44">
        <f t="shared" si="11"/>
        <v>0.43683083511777304</v>
      </c>
      <c r="K53" s="44">
        <f t="shared" si="12"/>
        <v>0.75818882466281312</v>
      </c>
      <c r="L53" s="43">
        <f t="shared" si="13"/>
        <v>-0.32135798954504008</v>
      </c>
    </row>
    <row r="54" spans="1:12" x14ac:dyDescent="0.4">
      <c r="A54" s="49" t="s">
        <v>81</v>
      </c>
      <c r="B54" s="46">
        <f>'[4]12月(上旬～中旬)'!B53-'12月(上旬)'!B54</f>
        <v>1000</v>
      </c>
      <c r="C54" s="46">
        <f>'[4]12月(上旬～中旬)'!C53-'12月(上旬)'!C54</f>
        <v>1319</v>
      </c>
      <c r="D54" s="69">
        <f t="shared" si="7"/>
        <v>0.75815011372251706</v>
      </c>
      <c r="E54" s="45">
        <f t="shared" si="8"/>
        <v>-319</v>
      </c>
      <c r="F54" s="46">
        <f>'[4]12月(上旬～中旬)'!F53-'12月(上旬)'!F54</f>
        <v>2700</v>
      </c>
      <c r="G54" s="46">
        <f>'[4]12月(上旬～中旬)'!G53-'12月(上旬)'!G54</f>
        <v>2596</v>
      </c>
      <c r="H54" s="67">
        <f t="shared" si="9"/>
        <v>1.0400616332819723</v>
      </c>
      <c r="I54" s="45">
        <f t="shared" si="10"/>
        <v>104</v>
      </c>
      <c r="J54" s="44">
        <f t="shared" si="11"/>
        <v>0.37037037037037035</v>
      </c>
      <c r="K54" s="44">
        <f t="shared" si="12"/>
        <v>0.50808936825885975</v>
      </c>
      <c r="L54" s="43">
        <f t="shared" si="13"/>
        <v>-0.1377189978884894</v>
      </c>
    </row>
    <row r="55" spans="1:12" x14ac:dyDescent="0.4">
      <c r="A55" s="49" t="s">
        <v>236</v>
      </c>
      <c r="B55" s="46">
        <f>'[4]12月(上旬～中旬)'!B54-'12月(上旬)'!B55</f>
        <v>632</v>
      </c>
      <c r="C55" s="46">
        <f>'[4]12月(上旬～中旬)'!C54-'12月(上旬)'!C55</f>
        <v>0</v>
      </c>
      <c r="D55" s="69" t="e">
        <f t="shared" si="7"/>
        <v>#DIV/0!</v>
      </c>
      <c r="E55" s="45">
        <f t="shared" si="8"/>
        <v>632</v>
      </c>
      <c r="F55" s="46">
        <f>'[4]12月(上旬～中旬)'!F54-'12月(上旬)'!F55</f>
        <v>1404</v>
      </c>
      <c r="G55" s="46">
        <f>'[4]12月(上旬～中旬)'!G54-'12月(上旬)'!G55</f>
        <v>0</v>
      </c>
      <c r="H55" s="67" t="e">
        <f t="shared" si="9"/>
        <v>#DIV/0!</v>
      </c>
      <c r="I55" s="45">
        <f t="shared" si="10"/>
        <v>1404</v>
      </c>
      <c r="J55" s="44">
        <f t="shared" si="11"/>
        <v>0.45014245014245013</v>
      </c>
      <c r="K55" s="44" t="e">
        <f t="shared" si="12"/>
        <v>#DIV/0!</v>
      </c>
      <c r="L55" s="43" t="e">
        <f t="shared" si="13"/>
        <v>#DIV/0!</v>
      </c>
    </row>
    <row r="56" spans="1:12" x14ac:dyDescent="0.4">
      <c r="A56" s="61" t="s">
        <v>80</v>
      </c>
      <c r="B56" s="46">
        <f>'[4]12月(上旬～中旬)'!B55-'12月(上旬)'!B56</f>
        <v>488</v>
      </c>
      <c r="C56" s="46">
        <f>'[4]12月(上旬～中旬)'!C55-'12月(上旬)'!C56</f>
        <v>664</v>
      </c>
      <c r="D56" s="69">
        <f t="shared" si="7"/>
        <v>0.73493975903614461</v>
      </c>
      <c r="E56" s="59">
        <f t="shared" si="8"/>
        <v>-176</v>
      </c>
      <c r="F56" s="46">
        <f>'[4]12月(上旬～中旬)'!F55-'12月(上旬)'!F56</f>
        <v>979</v>
      </c>
      <c r="G56" s="46">
        <f>'[4]12月(上旬～中旬)'!G55-'12月(上旬)'!G56</f>
        <v>1198</v>
      </c>
      <c r="H56" s="70">
        <f t="shared" si="9"/>
        <v>0.81719532554257091</v>
      </c>
      <c r="I56" s="45">
        <f t="shared" si="10"/>
        <v>-219</v>
      </c>
      <c r="J56" s="44">
        <f t="shared" si="11"/>
        <v>0.49846782431052095</v>
      </c>
      <c r="K56" s="58">
        <f t="shared" si="12"/>
        <v>0.55425709515859767</v>
      </c>
      <c r="L56" s="57">
        <f t="shared" si="13"/>
        <v>-5.5789270848076722E-2</v>
      </c>
    </row>
    <row r="57" spans="1:12" x14ac:dyDescent="0.4">
      <c r="A57" s="49" t="s">
        <v>79</v>
      </c>
      <c r="B57" s="46">
        <f>'[4]12月(上旬～中旬)'!B56-'12月(上旬)'!B57</f>
        <v>245</v>
      </c>
      <c r="C57" s="46">
        <f>'[4]12月(上旬～中旬)'!C56-'12月(上旬)'!C57</f>
        <v>396</v>
      </c>
      <c r="D57" s="64">
        <f t="shared" si="7"/>
        <v>0.61868686868686873</v>
      </c>
      <c r="E57" s="45">
        <f t="shared" si="8"/>
        <v>-151</v>
      </c>
      <c r="F57" s="46">
        <f>'[4]12月(上旬～中旬)'!F56-'12月(上旬)'!F57</f>
        <v>1200</v>
      </c>
      <c r="G57" s="46">
        <f>'[4]12月(上旬～中旬)'!G56-'12月(上旬)'!G57</f>
        <v>1200</v>
      </c>
      <c r="H57" s="44">
        <f t="shared" si="9"/>
        <v>1</v>
      </c>
      <c r="I57" s="45">
        <f t="shared" si="10"/>
        <v>0</v>
      </c>
      <c r="J57" s="44">
        <f t="shared" si="11"/>
        <v>0.20416666666666666</v>
      </c>
      <c r="K57" s="44">
        <f t="shared" si="12"/>
        <v>0.33</v>
      </c>
      <c r="L57" s="43">
        <f t="shared" si="13"/>
        <v>-0.12583333333333335</v>
      </c>
    </row>
    <row r="58" spans="1:12" x14ac:dyDescent="0.4">
      <c r="A58" s="49" t="s">
        <v>78</v>
      </c>
      <c r="B58" s="46">
        <f>'[4]12月(上旬～中旬)'!B57-'12月(上旬)'!B58</f>
        <v>373</v>
      </c>
      <c r="C58" s="46">
        <f>'[4]12月(上旬～中旬)'!C57-'12月(上旬)'!C58</f>
        <v>566</v>
      </c>
      <c r="D58" s="64">
        <f t="shared" si="7"/>
        <v>0.6590106007067138</v>
      </c>
      <c r="E58" s="45">
        <f t="shared" si="8"/>
        <v>-193</v>
      </c>
      <c r="F58" s="46">
        <f>'[4]12月(上旬～中旬)'!F57-'12月(上旬)'!F58</f>
        <v>1200</v>
      </c>
      <c r="G58" s="46">
        <f>'[4]12月(上旬～中旬)'!G57-'12月(上旬)'!G58</f>
        <v>1194</v>
      </c>
      <c r="H58" s="44">
        <f t="shared" si="9"/>
        <v>1.0050251256281406</v>
      </c>
      <c r="I58" s="45">
        <f t="shared" si="10"/>
        <v>6</v>
      </c>
      <c r="J58" s="44">
        <f t="shared" si="11"/>
        <v>0.31083333333333335</v>
      </c>
      <c r="K58" s="44">
        <f t="shared" si="12"/>
        <v>0.47403685092127301</v>
      </c>
      <c r="L58" s="43">
        <f t="shared" si="13"/>
        <v>-0.16320351758793966</v>
      </c>
    </row>
    <row r="59" spans="1:12" x14ac:dyDescent="0.4">
      <c r="A59" s="49" t="s">
        <v>77</v>
      </c>
      <c r="B59" s="46">
        <f>'[4]12月(上旬～中旬)'!B58-'12月(上旬)'!B59</f>
        <v>1524</v>
      </c>
      <c r="C59" s="46">
        <f>'[4]12月(上旬～中旬)'!C58-'12月(上旬)'!C59</f>
        <v>1597</v>
      </c>
      <c r="D59" s="69">
        <f t="shared" si="7"/>
        <v>0.95428929242329363</v>
      </c>
      <c r="E59" s="45">
        <f t="shared" si="8"/>
        <v>-73</v>
      </c>
      <c r="F59" s="46">
        <f>'[4]12月(上旬～中旬)'!F58-'12月(上旬)'!F59</f>
        <v>3660</v>
      </c>
      <c r="G59" s="46">
        <f>'[4]12月(上旬～中旬)'!G58-'12月(上旬)'!G59</f>
        <v>3660</v>
      </c>
      <c r="H59" s="67">
        <f t="shared" si="9"/>
        <v>1</v>
      </c>
      <c r="I59" s="45">
        <f t="shared" si="10"/>
        <v>0</v>
      </c>
      <c r="J59" s="44">
        <f t="shared" si="11"/>
        <v>0.4163934426229508</v>
      </c>
      <c r="K59" s="44">
        <f t="shared" si="12"/>
        <v>0.43633879781420765</v>
      </c>
      <c r="L59" s="43">
        <f t="shared" si="13"/>
        <v>-1.9945355191256842E-2</v>
      </c>
    </row>
    <row r="60" spans="1:12" x14ac:dyDescent="0.4">
      <c r="A60" s="55" t="s">
        <v>120</v>
      </c>
      <c r="B60" s="63">
        <f>'[4]12月(上旬～中旬)'!B59-'12月(上旬)'!B60</f>
        <v>0</v>
      </c>
      <c r="C60" s="46">
        <f>'[4]12月(上旬～中旬)'!C59-'12月(上旬)'!C60</f>
        <v>0</v>
      </c>
      <c r="D60" s="86" t="e">
        <f t="shared" si="7"/>
        <v>#DIV/0!</v>
      </c>
      <c r="E60" s="59">
        <f t="shared" si="8"/>
        <v>0</v>
      </c>
      <c r="F60" s="63">
        <f>'[4]12月(上旬～中旬)'!F59-'12月(上旬)'!F60</f>
        <v>0</v>
      </c>
      <c r="G60" s="46">
        <f>'[4]12月(上旬～中旬)'!G59-'12月(上旬)'!G60</f>
        <v>0</v>
      </c>
      <c r="H60" s="58" t="e">
        <f t="shared" si="9"/>
        <v>#DIV/0!</v>
      </c>
      <c r="I60" s="59">
        <f t="shared" si="10"/>
        <v>0</v>
      </c>
      <c r="J60" s="58" t="e">
        <f t="shared" si="11"/>
        <v>#DIV/0!</v>
      </c>
      <c r="K60" s="58" t="e">
        <f t="shared" si="12"/>
        <v>#DIV/0!</v>
      </c>
      <c r="L60" s="57" t="e">
        <f t="shared" si="13"/>
        <v>#DIV/0!</v>
      </c>
    </row>
    <row r="61" spans="1:12" x14ac:dyDescent="0.4">
      <c r="A61" s="42" t="s">
        <v>119</v>
      </c>
      <c r="B61" s="40">
        <f>'[4]12月(上旬～中旬)'!B60-'12月(上旬)'!B61</f>
        <v>0</v>
      </c>
      <c r="C61" s="46">
        <f>'[4]12月(上旬～中旬)'!C60-'12月(上旬)'!C61</f>
        <v>0</v>
      </c>
      <c r="D61" s="38" t="e">
        <f t="shared" si="7"/>
        <v>#DIV/0!</v>
      </c>
      <c r="E61" s="39">
        <f t="shared" si="8"/>
        <v>0</v>
      </c>
      <c r="F61" s="40">
        <f>'[4]12月(上旬～中旬)'!F60-'12月(上旬)'!F61</f>
        <v>0</v>
      </c>
      <c r="G61" s="46">
        <f>'[4]12月(上旬～中旬)'!G60-'12月(上旬)'!G61</f>
        <v>0</v>
      </c>
      <c r="H61" s="38" t="e">
        <f t="shared" si="9"/>
        <v>#DIV/0!</v>
      </c>
      <c r="I61" s="39">
        <f t="shared" si="10"/>
        <v>0</v>
      </c>
      <c r="J61" s="38" t="e">
        <f t="shared" si="11"/>
        <v>#DIV/0!</v>
      </c>
      <c r="K61" s="38" t="e">
        <f t="shared" si="12"/>
        <v>#DIV/0!</v>
      </c>
      <c r="L61" s="37" t="e">
        <f t="shared" si="13"/>
        <v>#DIV/0!</v>
      </c>
    </row>
    <row r="62" spans="1:12" x14ac:dyDescent="0.4">
      <c r="A62" s="160" t="s">
        <v>118</v>
      </c>
      <c r="B62" s="146">
        <f>SUM(B63:B66)</f>
        <v>579</v>
      </c>
      <c r="C62" s="146">
        <f>SUM(C63:C66)</f>
        <v>561</v>
      </c>
      <c r="D62" s="143">
        <f t="shared" si="7"/>
        <v>1.0320855614973261</v>
      </c>
      <c r="E62" s="165">
        <f t="shared" si="8"/>
        <v>18</v>
      </c>
      <c r="F62" s="146">
        <f>SUM(F63:F66)</f>
        <v>1415</v>
      </c>
      <c r="G62" s="146">
        <f>SUM(G63:G66)</f>
        <v>1486</v>
      </c>
      <c r="H62" s="143">
        <f t="shared" si="9"/>
        <v>0.95222072678331093</v>
      </c>
      <c r="I62" s="165">
        <f t="shared" si="10"/>
        <v>-71</v>
      </c>
      <c r="J62" s="143">
        <f t="shared" si="11"/>
        <v>0.40918727915194347</v>
      </c>
      <c r="K62" s="143">
        <f t="shared" si="12"/>
        <v>0.3775235531628533</v>
      </c>
      <c r="L62" s="164">
        <f t="shared" si="13"/>
        <v>3.1663725989090175E-2</v>
      </c>
    </row>
    <row r="63" spans="1:12" x14ac:dyDescent="0.4">
      <c r="A63" s="55" t="s">
        <v>76</v>
      </c>
      <c r="B63" s="90">
        <v>128</v>
      </c>
      <c r="C63" s="90">
        <v>148</v>
      </c>
      <c r="D63" s="86">
        <f t="shared" si="7"/>
        <v>0.86486486486486491</v>
      </c>
      <c r="E63" s="91">
        <f t="shared" si="8"/>
        <v>-20</v>
      </c>
      <c r="F63" s="90">
        <v>299</v>
      </c>
      <c r="G63" s="90">
        <v>298</v>
      </c>
      <c r="H63" s="86">
        <f t="shared" si="9"/>
        <v>1.0033557046979866</v>
      </c>
      <c r="I63" s="91">
        <f t="shared" si="10"/>
        <v>1</v>
      </c>
      <c r="J63" s="86">
        <f t="shared" si="11"/>
        <v>0.42809364548494983</v>
      </c>
      <c r="K63" s="86">
        <f t="shared" si="12"/>
        <v>0.49664429530201343</v>
      </c>
      <c r="L63" s="661">
        <f t="shared" si="13"/>
        <v>-6.8550649817063602E-2</v>
      </c>
    </row>
    <row r="64" spans="1:12" x14ac:dyDescent="0.4">
      <c r="A64" s="49" t="s">
        <v>117</v>
      </c>
      <c r="B64" s="47">
        <v>105</v>
      </c>
      <c r="C64" s="47">
        <v>105</v>
      </c>
      <c r="D64" s="44">
        <f t="shared" si="7"/>
        <v>1</v>
      </c>
      <c r="E64" s="45">
        <f t="shared" si="8"/>
        <v>0</v>
      </c>
      <c r="F64" s="47">
        <v>220</v>
      </c>
      <c r="G64" s="47">
        <v>286</v>
      </c>
      <c r="H64" s="44">
        <f t="shared" si="9"/>
        <v>0.76923076923076927</v>
      </c>
      <c r="I64" s="45">
        <f t="shared" si="10"/>
        <v>-66</v>
      </c>
      <c r="J64" s="44">
        <f t="shared" si="11"/>
        <v>0.47727272727272729</v>
      </c>
      <c r="K64" s="44">
        <f t="shared" si="12"/>
        <v>0.36713286713286714</v>
      </c>
      <c r="L64" s="43">
        <f t="shared" si="13"/>
        <v>0.11013986013986016</v>
      </c>
    </row>
    <row r="65" spans="1:12" x14ac:dyDescent="0.4">
      <c r="A65" s="48" t="s">
        <v>116</v>
      </c>
      <c r="B65" s="90">
        <v>84</v>
      </c>
      <c r="C65" s="90">
        <v>102</v>
      </c>
      <c r="D65" s="44">
        <f t="shared" si="7"/>
        <v>0.82352941176470584</v>
      </c>
      <c r="E65" s="45">
        <f t="shared" si="8"/>
        <v>-18</v>
      </c>
      <c r="F65" s="47">
        <v>299</v>
      </c>
      <c r="G65" s="47">
        <v>299</v>
      </c>
      <c r="H65" s="44">
        <f t="shared" si="9"/>
        <v>1</v>
      </c>
      <c r="I65" s="45">
        <f t="shared" si="10"/>
        <v>0</v>
      </c>
      <c r="J65" s="44">
        <f t="shared" si="11"/>
        <v>0.28093645484949831</v>
      </c>
      <c r="K65" s="44">
        <f t="shared" si="12"/>
        <v>0.34113712374581939</v>
      </c>
      <c r="L65" s="43">
        <f t="shared" si="13"/>
        <v>-6.0200668896321086E-2</v>
      </c>
    </row>
    <row r="66" spans="1:12" x14ac:dyDescent="0.4">
      <c r="A66" s="42" t="s">
        <v>115</v>
      </c>
      <c r="B66" s="41">
        <v>262</v>
      </c>
      <c r="C66" s="41">
        <v>206</v>
      </c>
      <c r="D66" s="38">
        <f t="shared" si="7"/>
        <v>1.2718446601941749</v>
      </c>
      <c r="E66" s="39">
        <f t="shared" si="8"/>
        <v>56</v>
      </c>
      <c r="F66" s="41">
        <v>597</v>
      </c>
      <c r="G66" s="41">
        <v>603</v>
      </c>
      <c r="H66" s="38">
        <f t="shared" si="9"/>
        <v>0.99004975124378114</v>
      </c>
      <c r="I66" s="39">
        <f t="shared" si="10"/>
        <v>-6</v>
      </c>
      <c r="J66" s="38">
        <f t="shared" si="11"/>
        <v>0.4388609715242881</v>
      </c>
      <c r="K66" s="38">
        <f t="shared" si="12"/>
        <v>0.34162520729684909</v>
      </c>
      <c r="L66" s="37">
        <f t="shared" si="13"/>
        <v>9.7235764227439014E-2</v>
      </c>
    </row>
    <row r="67" spans="1:12" x14ac:dyDescent="0.4">
      <c r="A67" s="136" t="s">
        <v>98</v>
      </c>
      <c r="B67" s="660"/>
      <c r="C67" s="660"/>
      <c r="D67" s="275"/>
      <c r="E67" s="276"/>
      <c r="F67" s="660"/>
      <c r="G67" s="660"/>
      <c r="H67" s="275"/>
      <c r="I67" s="276"/>
      <c r="J67" s="275"/>
      <c r="K67" s="275"/>
      <c r="L67" s="274"/>
    </row>
    <row r="68" spans="1:12" x14ac:dyDescent="0.4">
      <c r="A68" s="227" t="s">
        <v>114</v>
      </c>
      <c r="B68" s="659"/>
      <c r="C68" s="658"/>
      <c r="D68" s="271"/>
      <c r="E68" s="270"/>
      <c r="F68" s="659"/>
      <c r="G68" s="658"/>
      <c r="H68" s="271"/>
      <c r="I68" s="270"/>
      <c r="J68" s="269"/>
      <c r="K68" s="269"/>
      <c r="L68" s="268"/>
    </row>
    <row r="69" spans="1:12" x14ac:dyDescent="0.4">
      <c r="A69" s="49" t="s">
        <v>255</v>
      </c>
      <c r="B69" s="647"/>
      <c r="C69" s="647"/>
      <c r="D69" s="646"/>
      <c r="E69" s="645"/>
      <c r="F69" s="647"/>
      <c r="G69" s="647"/>
      <c r="H69" s="646"/>
      <c r="I69" s="645"/>
      <c r="J69" s="644"/>
      <c r="K69" s="644"/>
      <c r="L69" s="643"/>
    </row>
    <row r="70" spans="1:12" x14ac:dyDescent="0.4">
      <c r="A70" s="55" t="s">
        <v>159</v>
      </c>
      <c r="B70" s="657"/>
      <c r="C70" s="656"/>
      <c r="D70" s="655"/>
      <c r="E70" s="654"/>
      <c r="F70" s="657"/>
      <c r="G70" s="656"/>
      <c r="H70" s="655"/>
      <c r="I70" s="654"/>
      <c r="J70" s="653"/>
      <c r="K70" s="653"/>
      <c r="L70" s="652"/>
    </row>
    <row r="71" spans="1:12" x14ac:dyDescent="0.4">
      <c r="A71" s="61" t="s">
        <v>97</v>
      </c>
      <c r="B71" s="651"/>
      <c r="C71" s="465"/>
      <c r="D71" s="265"/>
      <c r="E71" s="264"/>
      <c r="F71" s="651"/>
      <c r="G71" s="465"/>
      <c r="H71" s="265"/>
      <c r="I71" s="264"/>
      <c r="J71" s="263"/>
      <c r="K71" s="263"/>
      <c r="L71" s="262"/>
    </row>
    <row r="72" spans="1:12" x14ac:dyDescent="0.4">
      <c r="A72" s="61" t="s">
        <v>112</v>
      </c>
      <c r="B72" s="651"/>
      <c r="C72" s="465"/>
      <c r="D72" s="265"/>
      <c r="E72" s="264"/>
      <c r="F72" s="651"/>
      <c r="G72" s="465"/>
      <c r="H72" s="265"/>
      <c r="I72" s="264"/>
      <c r="J72" s="263"/>
      <c r="K72" s="263"/>
      <c r="L72" s="262"/>
    </row>
    <row r="73" spans="1:12" x14ac:dyDescent="0.4">
      <c r="A73" s="42" t="s">
        <v>96</v>
      </c>
      <c r="B73" s="650"/>
      <c r="C73" s="464"/>
      <c r="D73" s="265"/>
      <c r="E73" s="264"/>
      <c r="F73" s="650"/>
      <c r="G73" s="464"/>
      <c r="H73" s="265"/>
      <c r="I73" s="264">
        <f>+F73-G73</f>
        <v>0</v>
      </c>
      <c r="J73" s="263"/>
      <c r="K73" s="263"/>
      <c r="L73" s="262"/>
    </row>
    <row r="74" spans="1:12" x14ac:dyDescent="0.4">
      <c r="A74" s="136" t="s">
        <v>111</v>
      </c>
      <c r="B74" s="648"/>
      <c r="C74" s="463"/>
      <c r="D74" s="252"/>
      <c r="E74" s="251"/>
      <c r="F74" s="648"/>
      <c r="G74" s="463"/>
      <c r="H74" s="252"/>
      <c r="I74" s="251"/>
      <c r="J74" s="250"/>
      <c r="K74" s="250"/>
      <c r="L74" s="249"/>
    </row>
    <row r="75" spans="1:12" x14ac:dyDescent="0.4">
      <c r="A75" s="214" t="s">
        <v>110</v>
      </c>
      <c r="B75" s="649"/>
      <c r="C75" s="463"/>
      <c r="D75" s="252"/>
      <c r="E75" s="251"/>
      <c r="F75" s="648"/>
      <c r="G75" s="463"/>
      <c r="H75" s="252"/>
      <c r="I75" s="251"/>
      <c r="J75" s="250"/>
      <c r="K75" s="250"/>
      <c r="L75" s="249"/>
    </row>
    <row r="76" spans="1:12" x14ac:dyDescent="0.4">
      <c r="A76" s="33" t="s">
        <v>109</v>
      </c>
      <c r="B76" s="34"/>
      <c r="C76" s="33"/>
      <c r="D76" s="33"/>
      <c r="E76" s="34"/>
      <c r="F76" s="34"/>
      <c r="G76" s="33"/>
      <c r="H76" s="33"/>
      <c r="I76" s="34"/>
      <c r="J76" s="34"/>
      <c r="K76" s="33"/>
      <c r="L76" s="33"/>
    </row>
    <row r="77" spans="1:12" x14ac:dyDescent="0.4">
      <c r="A77" s="35" t="s">
        <v>108</v>
      </c>
      <c r="B77" s="34"/>
      <c r="C77" s="33"/>
      <c r="D77" s="33"/>
      <c r="E77" s="34"/>
      <c r="F77" s="34"/>
      <c r="G77" s="33"/>
      <c r="H77" s="33"/>
      <c r="I77" s="34"/>
      <c r="J77" s="34"/>
      <c r="K77" s="33"/>
      <c r="L77" s="33"/>
    </row>
    <row r="78" spans="1:12" s="33" customFormat="1" x14ac:dyDescent="0.4">
      <c r="A78" s="33" t="s">
        <v>107</v>
      </c>
      <c r="B78" s="34"/>
      <c r="C78" s="34"/>
      <c r="F78" s="34"/>
      <c r="G78" s="34"/>
      <c r="J78" s="34"/>
      <c r="K78" s="34"/>
    </row>
    <row r="79" spans="1:12" x14ac:dyDescent="0.4">
      <c r="A79" s="33" t="s">
        <v>95</v>
      </c>
      <c r="B79" s="34"/>
      <c r="C79" s="34"/>
      <c r="D79" s="33"/>
      <c r="E79" s="33"/>
      <c r="F79" s="34"/>
      <c r="G79" s="34"/>
      <c r="H79" s="33"/>
      <c r="I79" s="33"/>
      <c r="J79" s="34"/>
      <c r="K79" s="34"/>
      <c r="L79" s="3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zoomScaleNormal="100"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12月(下旬)</v>
      </c>
      <c r="F1" s="779" t="s">
        <v>70</v>
      </c>
      <c r="G1" s="780"/>
      <c r="H1" s="780"/>
      <c r="I1" s="781"/>
      <c r="J1" s="780"/>
      <c r="K1" s="780"/>
      <c r="L1" s="781"/>
    </row>
    <row r="2" spans="1:12" s="33" customFormat="1" x14ac:dyDescent="0.4">
      <c r="A2" s="701"/>
      <c r="B2" s="774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s="33" customFormat="1" x14ac:dyDescent="0.4">
      <c r="A3" s="685"/>
      <c r="B3" s="697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s="33" customFormat="1" x14ac:dyDescent="0.4">
      <c r="A4" s="685"/>
      <c r="B4" s="686" t="s">
        <v>263</v>
      </c>
      <c r="C4" s="687" t="s">
        <v>262</v>
      </c>
      <c r="D4" s="685" t="s">
        <v>93</v>
      </c>
      <c r="E4" s="685"/>
      <c r="F4" s="699" t="str">
        <f>+B4</f>
        <v>(11'12/21～31)</v>
      </c>
      <c r="G4" s="699" t="str">
        <f>+C4</f>
        <v>(10'12/21～31)</v>
      </c>
      <c r="H4" s="685" t="s">
        <v>93</v>
      </c>
      <c r="I4" s="685"/>
      <c r="J4" s="699" t="str">
        <f>+B4</f>
        <v>(11'12/21～31)</v>
      </c>
      <c r="K4" s="699" t="str">
        <f>+C4</f>
        <v>(10'12/21～31)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204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135">
        <f>+B7+B41+B67</f>
        <v>166405</v>
      </c>
      <c r="C6" s="135">
        <f>+C7+C41+C67</f>
        <v>155679</v>
      </c>
      <c r="D6" s="132">
        <f t="shared" ref="D6:D37" si="0">+B6/C6</f>
        <v>1.0688981815145266</v>
      </c>
      <c r="E6" s="172">
        <f t="shared" ref="E6:E37" si="1">+B6-C6</f>
        <v>10726</v>
      </c>
      <c r="F6" s="135">
        <f>+F7+F41+F67</f>
        <v>235974</v>
      </c>
      <c r="G6" s="135">
        <f>+G7+G41+G67</f>
        <v>220385</v>
      </c>
      <c r="H6" s="132">
        <f t="shared" ref="H6:H37" si="2">+F6/G6</f>
        <v>1.0707353041268688</v>
      </c>
      <c r="I6" s="172">
        <f t="shared" ref="I6:I37" si="3">+F6-G6</f>
        <v>15589</v>
      </c>
      <c r="J6" s="132">
        <f t="shared" ref="J6:J16" si="4">+B6/F6</f>
        <v>0.70518362192444928</v>
      </c>
      <c r="K6" s="132">
        <f t="shared" ref="K6:K16" si="5">+C6/G6</f>
        <v>0.70639562583660409</v>
      </c>
      <c r="L6" s="167">
        <f t="shared" ref="L6:L16" si="6">+J6-K6</f>
        <v>-1.2120039121548132E-3</v>
      </c>
    </row>
    <row r="7" spans="1:12" s="35" customFormat="1" x14ac:dyDescent="0.4">
      <c r="A7" s="136" t="s">
        <v>90</v>
      </c>
      <c r="B7" s="203">
        <f>+B8+B18+B38</f>
        <v>75310</v>
      </c>
      <c r="C7" s="135">
        <f>+C8+C18+C38</f>
        <v>70037</v>
      </c>
      <c r="D7" s="132">
        <f t="shared" si="0"/>
        <v>1.0752887759327212</v>
      </c>
      <c r="E7" s="172">
        <f t="shared" si="1"/>
        <v>5273</v>
      </c>
      <c r="F7" s="135">
        <f>+F8+F18+F38</f>
        <v>108383</v>
      </c>
      <c r="G7" s="135">
        <f>+G8+G18+G38</f>
        <v>97878</v>
      </c>
      <c r="H7" s="132">
        <f t="shared" si="2"/>
        <v>1.1073274893234435</v>
      </c>
      <c r="I7" s="202">
        <f t="shared" si="3"/>
        <v>10505</v>
      </c>
      <c r="J7" s="132">
        <f t="shared" si="4"/>
        <v>0.69485066846276633</v>
      </c>
      <c r="K7" s="132">
        <f t="shared" si="5"/>
        <v>0.71555405709148123</v>
      </c>
      <c r="L7" s="167">
        <f t="shared" si="6"/>
        <v>-2.0703388628714903E-2</v>
      </c>
    </row>
    <row r="8" spans="1:12" x14ac:dyDescent="0.4">
      <c r="A8" s="160" t="s">
        <v>150</v>
      </c>
      <c r="B8" s="665">
        <f>SUM(B9:B17)</f>
        <v>56649</v>
      </c>
      <c r="C8" s="146">
        <f>SUM(C9:C17)</f>
        <v>56934</v>
      </c>
      <c r="D8" s="143">
        <f t="shared" si="0"/>
        <v>0.99499420381494363</v>
      </c>
      <c r="E8" s="664">
        <f t="shared" si="1"/>
        <v>-285</v>
      </c>
      <c r="F8" s="146">
        <f>SUM(F9:F17)</f>
        <v>80370</v>
      </c>
      <c r="G8" s="146">
        <f>SUM(G9:G17)</f>
        <v>77165</v>
      </c>
      <c r="H8" s="143">
        <f t="shared" si="2"/>
        <v>1.0415343743925354</v>
      </c>
      <c r="I8" s="664">
        <f t="shared" si="3"/>
        <v>3205</v>
      </c>
      <c r="J8" s="143">
        <f t="shared" si="4"/>
        <v>0.70485255692422544</v>
      </c>
      <c r="K8" s="143">
        <f t="shared" si="5"/>
        <v>0.73782155122140869</v>
      </c>
      <c r="L8" s="164">
        <f t="shared" si="6"/>
        <v>-3.2968994297183252E-2</v>
      </c>
    </row>
    <row r="9" spans="1:12" x14ac:dyDescent="0.4">
      <c r="A9" s="48" t="s">
        <v>86</v>
      </c>
      <c r="B9" s="96">
        <f>'12月(月間)'!B9-'[4]12月(上旬～中旬)'!B8</f>
        <v>42028</v>
      </c>
      <c r="C9" s="96">
        <f>'12月(月間)'!C9-'[4]12月(上旬～中旬)'!C8</f>
        <v>39277</v>
      </c>
      <c r="D9" s="64">
        <f t="shared" si="0"/>
        <v>1.0700409909107111</v>
      </c>
      <c r="E9" s="73">
        <f t="shared" si="1"/>
        <v>2751</v>
      </c>
      <c r="F9" s="71">
        <f>'12月(月間)'!F9-'[4]12月(上旬～中旬)'!F8</f>
        <v>59112</v>
      </c>
      <c r="G9" s="71">
        <f>'12月(月間)'!G9-'[4]12月(上旬～中旬)'!G8</f>
        <v>51562</v>
      </c>
      <c r="H9" s="64">
        <f t="shared" si="2"/>
        <v>1.1464256623094526</v>
      </c>
      <c r="I9" s="73">
        <f t="shared" si="3"/>
        <v>7550</v>
      </c>
      <c r="J9" s="64">
        <f t="shared" si="4"/>
        <v>0.71098930843145214</v>
      </c>
      <c r="K9" s="64">
        <f t="shared" si="5"/>
        <v>0.76174314417594358</v>
      </c>
      <c r="L9" s="81">
        <f t="shared" si="6"/>
        <v>-5.0753835744491438E-2</v>
      </c>
    </row>
    <row r="10" spans="1:12" x14ac:dyDescent="0.4">
      <c r="A10" s="49" t="s">
        <v>89</v>
      </c>
      <c r="B10" s="96">
        <f>'12月(月間)'!B10-'[4]12月(上旬～中旬)'!B9</f>
        <v>7145</v>
      </c>
      <c r="C10" s="96">
        <f>'12月(月間)'!C10-'[4]12月(上旬～中旬)'!C9</f>
        <v>5779</v>
      </c>
      <c r="D10" s="44">
        <f t="shared" si="0"/>
        <v>1.2363730749264579</v>
      </c>
      <c r="E10" s="68">
        <f t="shared" si="1"/>
        <v>1366</v>
      </c>
      <c r="F10" s="71">
        <f>'12月(月間)'!F10-'[4]12月(上旬～中旬)'!F9</f>
        <v>10522</v>
      </c>
      <c r="G10" s="71">
        <f>'12月(月間)'!G10-'[4]12月(上旬～中旬)'!G9</f>
        <v>8371</v>
      </c>
      <c r="H10" s="44">
        <f t="shared" si="2"/>
        <v>1.2569585473659062</v>
      </c>
      <c r="I10" s="68">
        <f t="shared" si="3"/>
        <v>2151</v>
      </c>
      <c r="J10" s="44">
        <f t="shared" si="4"/>
        <v>0.67905341189887858</v>
      </c>
      <c r="K10" s="44">
        <f t="shared" si="5"/>
        <v>0.6903595747222554</v>
      </c>
      <c r="L10" s="43">
        <f t="shared" si="6"/>
        <v>-1.130616282337682E-2</v>
      </c>
    </row>
    <row r="11" spans="1:12" x14ac:dyDescent="0.4">
      <c r="A11" s="49" t="s">
        <v>124</v>
      </c>
      <c r="B11" s="96">
        <f>'12月(月間)'!B11-'[4]12月(上旬～中旬)'!B10</f>
        <v>6706</v>
      </c>
      <c r="C11" s="96">
        <f>'12月(月間)'!C11-'[4]12月(上旬～中旬)'!C10</f>
        <v>4719</v>
      </c>
      <c r="D11" s="44">
        <f t="shared" si="0"/>
        <v>1.4210637847001484</v>
      </c>
      <c r="E11" s="68">
        <f t="shared" si="1"/>
        <v>1987</v>
      </c>
      <c r="F11" s="71">
        <f>'12月(月間)'!F11-'[4]12月(上旬～中旬)'!F10</f>
        <v>9141</v>
      </c>
      <c r="G11" s="71">
        <f>'12月(月間)'!G11-'[4]12月(上旬～中旬)'!G10</f>
        <v>7387</v>
      </c>
      <c r="H11" s="44">
        <f t="shared" si="2"/>
        <v>1.2374441586571003</v>
      </c>
      <c r="I11" s="68">
        <f t="shared" si="3"/>
        <v>1754</v>
      </c>
      <c r="J11" s="44">
        <f t="shared" si="4"/>
        <v>0.73361776610874085</v>
      </c>
      <c r="K11" s="44">
        <f t="shared" si="5"/>
        <v>0.63882496277243805</v>
      </c>
      <c r="L11" s="43">
        <f t="shared" si="6"/>
        <v>9.47928033363028E-2</v>
      </c>
    </row>
    <row r="12" spans="1:12" x14ac:dyDescent="0.4">
      <c r="A12" s="49" t="s">
        <v>84</v>
      </c>
      <c r="B12" s="96">
        <f>'12月(月間)'!B12-'[4]12月(上旬～中旬)'!B11</f>
        <v>0</v>
      </c>
      <c r="C12" s="96">
        <f>'12月(月間)'!C12-'[4]12月(上旬～中旬)'!C11</f>
        <v>0</v>
      </c>
      <c r="D12" s="44" t="e">
        <f t="shared" si="0"/>
        <v>#DIV/0!</v>
      </c>
      <c r="E12" s="68">
        <f t="shared" si="1"/>
        <v>0</v>
      </c>
      <c r="F12" s="71">
        <f>'12月(月間)'!F12-'[4]12月(上旬～中旬)'!F11</f>
        <v>0</v>
      </c>
      <c r="G12" s="71">
        <f>'12月(月間)'!G12-'[4]12月(上旬～中旬)'!G11</f>
        <v>0</v>
      </c>
      <c r="H12" s="44" t="e">
        <f t="shared" si="2"/>
        <v>#DIV/0!</v>
      </c>
      <c r="I12" s="68">
        <f t="shared" si="3"/>
        <v>0</v>
      </c>
      <c r="J12" s="44" t="e">
        <f t="shared" si="4"/>
        <v>#DIV/0!</v>
      </c>
      <c r="K12" s="44" t="e">
        <f t="shared" si="5"/>
        <v>#DIV/0!</v>
      </c>
      <c r="L12" s="43" t="e">
        <f t="shared" si="6"/>
        <v>#DIV/0!</v>
      </c>
    </row>
    <row r="13" spans="1:12" x14ac:dyDescent="0.4">
      <c r="A13" s="49" t="s">
        <v>85</v>
      </c>
      <c r="B13" s="96">
        <f>'12月(月間)'!B13-'[4]12月(上旬～中旬)'!B12</f>
        <v>0</v>
      </c>
      <c r="C13" s="96">
        <f>'12月(月間)'!C13-'[4]12月(上旬～中旬)'!C12</f>
        <v>6245</v>
      </c>
      <c r="D13" s="44">
        <f t="shared" si="0"/>
        <v>0</v>
      </c>
      <c r="E13" s="68">
        <f t="shared" si="1"/>
        <v>-6245</v>
      </c>
      <c r="F13" s="71">
        <f>'12月(月間)'!F13-'[4]12月(上旬～中旬)'!F12</f>
        <v>0</v>
      </c>
      <c r="G13" s="71">
        <f>'12月(月間)'!G13-'[4]12月(上旬～中旬)'!G12</f>
        <v>8360</v>
      </c>
      <c r="H13" s="44">
        <f t="shared" si="2"/>
        <v>0</v>
      </c>
      <c r="I13" s="68">
        <f t="shared" si="3"/>
        <v>-8360</v>
      </c>
      <c r="J13" s="44" t="e">
        <f t="shared" si="4"/>
        <v>#DIV/0!</v>
      </c>
      <c r="K13" s="44">
        <f t="shared" si="5"/>
        <v>0.74700956937799046</v>
      </c>
      <c r="L13" s="43" t="e">
        <f t="shared" si="6"/>
        <v>#DIV/0!</v>
      </c>
    </row>
    <row r="14" spans="1:12" x14ac:dyDescent="0.4">
      <c r="A14" s="55" t="s">
        <v>149</v>
      </c>
      <c r="B14" s="98">
        <f>'12月(月間)'!B14-'[4]12月(上旬～中旬)'!B13</f>
        <v>770</v>
      </c>
      <c r="C14" s="96">
        <f>'12月(月間)'!C14-'[4]12月(上旬～中旬)'!C13</f>
        <v>914</v>
      </c>
      <c r="D14" s="58">
        <f t="shared" si="0"/>
        <v>0.84245076586433265</v>
      </c>
      <c r="E14" s="75">
        <f t="shared" si="1"/>
        <v>-144</v>
      </c>
      <c r="F14" s="89">
        <f>'12月(月間)'!F14-'[4]12月(上旬～中旬)'!F13</f>
        <v>1595</v>
      </c>
      <c r="G14" s="89">
        <f>'12月(月間)'!G14-'[4]12月(上旬～中旬)'!G13</f>
        <v>1485</v>
      </c>
      <c r="H14" s="58">
        <f t="shared" si="2"/>
        <v>1.0740740740740742</v>
      </c>
      <c r="I14" s="75">
        <f t="shared" si="3"/>
        <v>110</v>
      </c>
      <c r="J14" s="58">
        <f t="shared" si="4"/>
        <v>0.48275862068965519</v>
      </c>
      <c r="K14" s="58">
        <f t="shared" si="5"/>
        <v>0.61548821548821553</v>
      </c>
      <c r="L14" s="57">
        <f t="shared" si="6"/>
        <v>-0.13272959479856034</v>
      </c>
    </row>
    <row r="15" spans="1:12" x14ac:dyDescent="0.4">
      <c r="A15" s="49" t="s">
        <v>148</v>
      </c>
      <c r="B15" s="94">
        <f>'12月(月間)'!B15-'[4]12月(上旬～中旬)'!B14</f>
        <v>0</v>
      </c>
      <c r="C15" s="96">
        <f>'12月(月間)'!C15-'[4]12月(上旬～中旬)'!C14</f>
        <v>0</v>
      </c>
      <c r="D15" s="44" t="e">
        <f t="shared" si="0"/>
        <v>#DIV/0!</v>
      </c>
      <c r="E15" s="68">
        <f t="shared" si="1"/>
        <v>0</v>
      </c>
      <c r="F15" s="46">
        <f>'12月(月間)'!F15-'[4]12月(上旬～中旬)'!F14</f>
        <v>0</v>
      </c>
      <c r="G15" s="46">
        <f>'12月(月間)'!G15-'[4]12月(上旬～中旬)'!G14</f>
        <v>0</v>
      </c>
      <c r="H15" s="44" t="e">
        <f t="shared" si="2"/>
        <v>#DIV/0!</v>
      </c>
      <c r="I15" s="68">
        <f t="shared" si="3"/>
        <v>0</v>
      </c>
      <c r="J15" s="44" t="e">
        <f t="shared" si="4"/>
        <v>#DIV/0!</v>
      </c>
      <c r="K15" s="44" t="e">
        <f t="shared" si="5"/>
        <v>#DIV/0!</v>
      </c>
      <c r="L15" s="43" t="e">
        <f t="shared" si="6"/>
        <v>#DIV/0!</v>
      </c>
    </row>
    <row r="16" spans="1:12" s="33" customFormat="1" x14ac:dyDescent="0.4">
      <c r="A16" s="61" t="s">
        <v>147</v>
      </c>
      <c r="B16" s="96">
        <f>'12月(月間)'!B16-'[4]12月(上旬～中旬)'!B15</f>
        <v>0</v>
      </c>
      <c r="C16" s="96">
        <f>'12月(月間)'!C16-'[4]12月(上旬～中旬)'!C15</f>
        <v>0</v>
      </c>
      <c r="D16" s="44" t="e">
        <f t="shared" si="0"/>
        <v>#DIV/0!</v>
      </c>
      <c r="E16" s="68">
        <f t="shared" si="1"/>
        <v>0</v>
      </c>
      <c r="F16" s="71">
        <f>'12月(月間)'!F16-'[4]12月(上旬～中旬)'!F15</f>
        <v>0</v>
      </c>
      <c r="G16" s="71">
        <f>'12月(月間)'!G16-'[4]12月(上旬～中旬)'!G15</f>
        <v>0</v>
      </c>
      <c r="H16" s="44" t="e">
        <f t="shared" si="2"/>
        <v>#DIV/0!</v>
      </c>
      <c r="I16" s="68">
        <f t="shared" si="3"/>
        <v>0</v>
      </c>
      <c r="J16" s="44" t="e">
        <f t="shared" si="4"/>
        <v>#DIV/0!</v>
      </c>
      <c r="K16" s="44" t="e">
        <f t="shared" si="5"/>
        <v>#DIV/0!</v>
      </c>
      <c r="L16" s="43" t="e">
        <f t="shared" si="6"/>
        <v>#DIV/0!</v>
      </c>
    </row>
    <row r="17" spans="1:12" x14ac:dyDescent="0.4">
      <c r="A17" s="61" t="s">
        <v>146</v>
      </c>
      <c r="B17" s="63">
        <f>'12月(月間)'!B17-'[4]12月(上旬～中旬)'!B16</f>
        <v>0</v>
      </c>
      <c r="C17" s="96">
        <f>'12月(月間)'!C17-'[4]12月(上旬～中旬)'!C16</f>
        <v>0</v>
      </c>
      <c r="D17" s="58" t="e">
        <f t="shared" si="0"/>
        <v>#DIV/0!</v>
      </c>
      <c r="E17" s="59">
        <f t="shared" si="1"/>
        <v>0</v>
      </c>
      <c r="F17" s="63">
        <f>'12月(月間)'!F17-'[4]12月(上旬～中旬)'!F16</f>
        <v>0</v>
      </c>
      <c r="G17" s="63">
        <f>'12月(月間)'!G17-'[4]12月(上旬～中旬)'!G16</f>
        <v>0</v>
      </c>
      <c r="H17" s="58" t="e">
        <f t="shared" si="2"/>
        <v>#DIV/0!</v>
      </c>
      <c r="I17" s="75">
        <f t="shared" si="3"/>
        <v>0</v>
      </c>
      <c r="J17" s="58" t="e">
        <f t="shared" ref="J17:J48" si="7">+B17/F17</f>
        <v>#DIV/0!</v>
      </c>
      <c r="K17" s="86"/>
      <c r="L17" s="661"/>
    </row>
    <row r="18" spans="1:12" x14ac:dyDescent="0.4">
      <c r="A18" s="160" t="s">
        <v>145</v>
      </c>
      <c r="B18" s="665">
        <f>SUM(B19:B37)</f>
        <v>18172</v>
      </c>
      <c r="C18" s="665">
        <f>SUM(C19:C37)</f>
        <v>12645</v>
      </c>
      <c r="D18" s="143">
        <f t="shared" si="0"/>
        <v>1.4370897587979439</v>
      </c>
      <c r="E18" s="664">
        <f t="shared" si="1"/>
        <v>5527</v>
      </c>
      <c r="F18" s="146">
        <f>SUM(F19:F37)</f>
        <v>27045</v>
      </c>
      <c r="G18" s="146">
        <f>SUM(G19:G37)</f>
        <v>19510</v>
      </c>
      <c r="H18" s="143">
        <f t="shared" si="2"/>
        <v>1.3862121988723732</v>
      </c>
      <c r="I18" s="664">
        <f t="shared" si="3"/>
        <v>7535</v>
      </c>
      <c r="J18" s="143">
        <f t="shared" si="7"/>
        <v>0.67191717507857274</v>
      </c>
      <c r="K18" s="143">
        <f t="shared" ref="K18:K49" si="8">+C18/G18</f>
        <v>0.64812916453100977</v>
      </c>
      <c r="L18" s="164">
        <f t="shared" ref="L18:L49" si="9">+J18-K18</f>
        <v>2.3788010547562966E-2</v>
      </c>
    </row>
    <row r="19" spans="1:12" x14ac:dyDescent="0.4">
      <c r="A19" s="48" t="s">
        <v>144</v>
      </c>
      <c r="B19" s="96">
        <f>'12月(月間)'!B19-'[4]12月(上旬～中旬)'!B18</f>
        <v>0</v>
      </c>
      <c r="C19" s="96">
        <f>'12月(月間)'!C19-'[4]12月(上旬～中旬)'!C18</f>
        <v>0</v>
      </c>
      <c r="D19" s="64" t="e">
        <f t="shared" si="0"/>
        <v>#DIV/0!</v>
      </c>
      <c r="E19" s="73">
        <f t="shared" si="1"/>
        <v>0</v>
      </c>
      <c r="F19" s="71">
        <f>'12月(月間)'!F19-'[4]12月(上旬～中旬)'!F18</f>
        <v>0</v>
      </c>
      <c r="G19" s="71">
        <f>'12月(月間)'!G19-'[4]12月(上旬～中旬)'!G18</f>
        <v>0</v>
      </c>
      <c r="H19" s="64" t="e">
        <f t="shared" si="2"/>
        <v>#DIV/0!</v>
      </c>
      <c r="I19" s="73">
        <f t="shared" si="3"/>
        <v>0</v>
      </c>
      <c r="J19" s="64" t="e">
        <f t="shared" si="7"/>
        <v>#DIV/0!</v>
      </c>
      <c r="K19" s="64" t="e">
        <f t="shared" si="8"/>
        <v>#DIV/0!</v>
      </c>
      <c r="L19" s="81" t="e">
        <f t="shared" si="9"/>
        <v>#DIV/0!</v>
      </c>
    </row>
    <row r="20" spans="1:12" x14ac:dyDescent="0.4">
      <c r="A20" s="49" t="s">
        <v>124</v>
      </c>
      <c r="B20" s="96">
        <f>'12月(月間)'!B20-'[4]12月(上旬～中旬)'!B19</f>
        <v>0</v>
      </c>
      <c r="C20" s="96">
        <f>'12月(月間)'!C20-'[4]12月(上旬～中旬)'!C19</f>
        <v>0</v>
      </c>
      <c r="D20" s="44" t="e">
        <f t="shared" si="0"/>
        <v>#DIV/0!</v>
      </c>
      <c r="E20" s="68">
        <f t="shared" si="1"/>
        <v>0</v>
      </c>
      <c r="F20" s="71">
        <f>'12月(月間)'!F20-'[4]12月(上旬～中旬)'!F19</f>
        <v>0</v>
      </c>
      <c r="G20" s="71">
        <f>'12月(月間)'!G20-'[4]12月(上旬～中旬)'!G19</f>
        <v>0</v>
      </c>
      <c r="H20" s="44" t="e">
        <f t="shared" si="2"/>
        <v>#DIV/0!</v>
      </c>
      <c r="I20" s="68">
        <f t="shared" si="3"/>
        <v>0</v>
      </c>
      <c r="J20" s="44" t="e">
        <f t="shared" si="7"/>
        <v>#DIV/0!</v>
      </c>
      <c r="K20" s="44" t="e">
        <f t="shared" si="8"/>
        <v>#DIV/0!</v>
      </c>
      <c r="L20" s="43" t="e">
        <f t="shared" si="9"/>
        <v>#DIV/0!</v>
      </c>
    </row>
    <row r="21" spans="1:12" x14ac:dyDescent="0.4">
      <c r="A21" s="49" t="s">
        <v>113</v>
      </c>
      <c r="B21" s="96">
        <f>'12月(月間)'!B21-'[4]12月(上旬～中旬)'!B20</f>
        <v>6008</v>
      </c>
      <c r="C21" s="96">
        <f>'12月(月間)'!C21-'[4]12月(上旬～中旬)'!C20</f>
        <v>5388</v>
      </c>
      <c r="D21" s="44">
        <f t="shared" si="0"/>
        <v>1.1150705270972532</v>
      </c>
      <c r="E21" s="68">
        <f t="shared" si="1"/>
        <v>620</v>
      </c>
      <c r="F21" s="71">
        <f>'12月(月間)'!F21-'[4]12月(上旬～中旬)'!F20</f>
        <v>9595</v>
      </c>
      <c r="G21" s="71">
        <f>'12月(月間)'!G21-'[4]12月(上旬～中旬)'!G20</f>
        <v>8025</v>
      </c>
      <c r="H21" s="44">
        <f t="shared" si="2"/>
        <v>1.1956386292834891</v>
      </c>
      <c r="I21" s="68">
        <f t="shared" si="3"/>
        <v>1570</v>
      </c>
      <c r="J21" s="44">
        <f t="shared" si="7"/>
        <v>0.62615945805106832</v>
      </c>
      <c r="K21" s="44">
        <f t="shared" si="8"/>
        <v>0.67140186915887845</v>
      </c>
      <c r="L21" s="43">
        <f t="shared" si="9"/>
        <v>-4.5242411107810132E-2</v>
      </c>
    </row>
    <row r="22" spans="1:12" x14ac:dyDescent="0.4">
      <c r="A22" s="49" t="s">
        <v>143</v>
      </c>
      <c r="B22" s="96">
        <f>'12月(月間)'!B22-'[4]12月(上旬～中旬)'!B21</f>
        <v>1930</v>
      </c>
      <c r="C22" s="96">
        <f>'12月(月間)'!C22-'[4]12月(上旬～中旬)'!C21</f>
        <v>2023</v>
      </c>
      <c r="D22" s="44">
        <f t="shared" si="0"/>
        <v>0.95402867029164606</v>
      </c>
      <c r="E22" s="68">
        <f t="shared" si="1"/>
        <v>-93</v>
      </c>
      <c r="F22" s="71">
        <f>'12月(月間)'!F22-'[4]12月(上旬～中旬)'!F21</f>
        <v>2935</v>
      </c>
      <c r="G22" s="71">
        <f>'12月(月間)'!G22-'[4]12月(上旬～中旬)'!G21</f>
        <v>3290</v>
      </c>
      <c r="H22" s="44">
        <f t="shared" si="2"/>
        <v>0.89209726443769</v>
      </c>
      <c r="I22" s="68">
        <f t="shared" si="3"/>
        <v>-355</v>
      </c>
      <c r="J22" s="44">
        <f t="shared" si="7"/>
        <v>0.65758091993185686</v>
      </c>
      <c r="K22" s="44">
        <f t="shared" si="8"/>
        <v>0.61489361702127665</v>
      </c>
      <c r="L22" s="43">
        <f t="shared" si="9"/>
        <v>4.2687302910580205E-2</v>
      </c>
    </row>
    <row r="23" spans="1:12" x14ac:dyDescent="0.4">
      <c r="A23" s="49" t="s">
        <v>142</v>
      </c>
      <c r="B23" s="96">
        <f>'12月(月間)'!B23-'[4]12月(上旬～中旬)'!B22</f>
        <v>1018</v>
      </c>
      <c r="C23" s="96">
        <f>'12月(月間)'!C23-'[4]12月(上旬～中旬)'!C22</f>
        <v>1043</v>
      </c>
      <c r="D23" s="58">
        <f t="shared" si="0"/>
        <v>0.97603068072866728</v>
      </c>
      <c r="E23" s="75">
        <f t="shared" si="1"/>
        <v>-25</v>
      </c>
      <c r="F23" s="71">
        <f>'12月(月間)'!F23-'[4]12月(上旬～中旬)'!F22</f>
        <v>1625</v>
      </c>
      <c r="G23" s="71">
        <f>'12月(月間)'!G23-'[4]12月(上旬～中旬)'!G22</f>
        <v>1645</v>
      </c>
      <c r="H23" s="58">
        <f t="shared" si="2"/>
        <v>0.9878419452887538</v>
      </c>
      <c r="I23" s="75">
        <f t="shared" si="3"/>
        <v>-20</v>
      </c>
      <c r="J23" s="58">
        <f t="shared" si="7"/>
        <v>0.62646153846153851</v>
      </c>
      <c r="K23" s="58">
        <f t="shared" si="8"/>
        <v>0.63404255319148939</v>
      </c>
      <c r="L23" s="57">
        <f t="shared" si="9"/>
        <v>-7.5810147299508746E-3</v>
      </c>
    </row>
    <row r="24" spans="1:12" x14ac:dyDescent="0.4">
      <c r="A24" s="61" t="s">
        <v>141</v>
      </c>
      <c r="B24" s="96">
        <f>'12月(月間)'!B24-'[4]12月(上旬～中旬)'!B23</f>
        <v>0</v>
      </c>
      <c r="C24" s="96">
        <f>'12月(月間)'!C24-'[4]12月(上旬～中旬)'!C23</f>
        <v>0</v>
      </c>
      <c r="D24" s="44" t="e">
        <f t="shared" si="0"/>
        <v>#DIV/0!</v>
      </c>
      <c r="E24" s="68">
        <f t="shared" si="1"/>
        <v>0</v>
      </c>
      <c r="F24" s="71">
        <f>'12月(月間)'!F24-'[4]12月(上旬～中旬)'!F23</f>
        <v>0</v>
      </c>
      <c r="G24" s="71">
        <f>'12月(月間)'!G24-'[4]12月(上旬～中旬)'!G23</f>
        <v>0</v>
      </c>
      <c r="H24" s="44" t="e">
        <f t="shared" si="2"/>
        <v>#DIV/0!</v>
      </c>
      <c r="I24" s="68">
        <f t="shared" si="3"/>
        <v>0</v>
      </c>
      <c r="J24" s="44" t="e">
        <f t="shared" si="7"/>
        <v>#DIV/0!</v>
      </c>
      <c r="K24" s="44" t="e">
        <f t="shared" si="8"/>
        <v>#DIV/0!</v>
      </c>
      <c r="L24" s="43" t="e">
        <f t="shared" si="9"/>
        <v>#DIV/0!</v>
      </c>
    </row>
    <row r="25" spans="1:12" x14ac:dyDescent="0.4">
      <c r="A25" s="61" t="s">
        <v>140</v>
      </c>
      <c r="B25" s="96">
        <f>'12月(月間)'!B25-'[4]12月(上旬～中旬)'!B24</f>
        <v>1129</v>
      </c>
      <c r="C25" s="96">
        <f>'12月(月間)'!C25-'[4]12月(上旬～中旬)'!C24</f>
        <v>1103</v>
      </c>
      <c r="D25" s="44">
        <f t="shared" si="0"/>
        <v>1.0235720761559384</v>
      </c>
      <c r="E25" s="68">
        <f t="shared" si="1"/>
        <v>26</v>
      </c>
      <c r="F25" s="71">
        <f>'12月(月間)'!F25-'[4]12月(上旬～中旬)'!F24</f>
        <v>1620</v>
      </c>
      <c r="G25" s="71">
        <f>'12月(月間)'!G25-'[4]12月(上旬～中旬)'!G24</f>
        <v>1645</v>
      </c>
      <c r="H25" s="44">
        <f t="shared" si="2"/>
        <v>0.98480243161094227</v>
      </c>
      <c r="I25" s="68">
        <f t="shared" si="3"/>
        <v>-25</v>
      </c>
      <c r="J25" s="44">
        <f t="shared" si="7"/>
        <v>0.69691358024691363</v>
      </c>
      <c r="K25" s="44">
        <f t="shared" si="8"/>
        <v>0.670516717325228</v>
      </c>
      <c r="L25" s="43">
        <f t="shared" si="9"/>
        <v>2.6396862921685638E-2</v>
      </c>
    </row>
    <row r="26" spans="1:12" s="33" customFormat="1" x14ac:dyDescent="0.4">
      <c r="A26" s="61" t="s">
        <v>225</v>
      </c>
      <c r="B26" s="96">
        <f>'12月(月間)'!B26-'[4]12月(上旬～中旬)'!B25</f>
        <v>0</v>
      </c>
      <c r="C26" s="96">
        <f>'12月(月間)'!C26-'[4]12月(上旬～中旬)'!C25</f>
        <v>0</v>
      </c>
      <c r="D26" s="44" t="e">
        <f t="shared" si="0"/>
        <v>#DIV/0!</v>
      </c>
      <c r="E26" s="45">
        <f t="shared" si="1"/>
        <v>0</v>
      </c>
      <c r="F26" s="71">
        <f>'12月(月間)'!F26-'[4]12月(上旬～中旬)'!F25</f>
        <v>0</v>
      </c>
      <c r="G26" s="71">
        <f>'12月(月間)'!G26-'[4]12月(上旬～中旬)'!G25</f>
        <v>0</v>
      </c>
      <c r="H26" s="44" t="e">
        <f t="shared" si="2"/>
        <v>#DIV/0!</v>
      </c>
      <c r="I26" s="45">
        <f t="shared" si="3"/>
        <v>0</v>
      </c>
      <c r="J26" s="44" t="e">
        <f t="shared" si="7"/>
        <v>#DIV/0!</v>
      </c>
      <c r="K26" s="44" t="e">
        <f t="shared" si="8"/>
        <v>#DIV/0!</v>
      </c>
      <c r="L26" s="43" t="e">
        <f t="shared" si="9"/>
        <v>#DIV/0!</v>
      </c>
    </row>
    <row r="27" spans="1:12" x14ac:dyDescent="0.4">
      <c r="A27" s="49" t="s">
        <v>139</v>
      </c>
      <c r="B27" s="96">
        <f>'12月(月間)'!B27-'[4]12月(上旬～中旬)'!B26</f>
        <v>0</v>
      </c>
      <c r="C27" s="96">
        <f>'12月(月間)'!C27-'[4]12月(上旬～中旬)'!C26</f>
        <v>0</v>
      </c>
      <c r="D27" s="44" t="e">
        <f t="shared" si="0"/>
        <v>#DIV/0!</v>
      </c>
      <c r="E27" s="68">
        <f t="shared" si="1"/>
        <v>0</v>
      </c>
      <c r="F27" s="71">
        <f>'12月(月間)'!F27-'[4]12月(上旬～中旬)'!F26</f>
        <v>0</v>
      </c>
      <c r="G27" s="71">
        <f>'12月(月間)'!G27-'[4]12月(上旬～中旬)'!G26</f>
        <v>0</v>
      </c>
      <c r="H27" s="44" t="e">
        <f t="shared" si="2"/>
        <v>#DIV/0!</v>
      </c>
      <c r="I27" s="68">
        <f t="shared" si="3"/>
        <v>0</v>
      </c>
      <c r="J27" s="44" t="e">
        <f t="shared" si="7"/>
        <v>#DIV/0!</v>
      </c>
      <c r="K27" s="44" t="e">
        <f t="shared" si="8"/>
        <v>#DIV/0!</v>
      </c>
      <c r="L27" s="43" t="e">
        <f t="shared" si="9"/>
        <v>#DIV/0!</v>
      </c>
    </row>
    <row r="28" spans="1:12" x14ac:dyDescent="0.4">
      <c r="A28" s="49" t="s">
        <v>138</v>
      </c>
      <c r="B28" s="96">
        <f>'12月(月間)'!B28-'[4]12月(上旬～中旬)'!B27</f>
        <v>1131</v>
      </c>
      <c r="C28" s="96">
        <f>'12月(月間)'!C28-'[4]12月(上旬～中旬)'!C27</f>
        <v>1046</v>
      </c>
      <c r="D28" s="44">
        <f t="shared" si="0"/>
        <v>1.0812619502868068</v>
      </c>
      <c r="E28" s="68">
        <f t="shared" si="1"/>
        <v>85</v>
      </c>
      <c r="F28" s="71">
        <f>'12月(月間)'!F28-'[4]12月(上旬～中旬)'!F27</f>
        <v>1620</v>
      </c>
      <c r="G28" s="71">
        <f>'12月(月間)'!G28-'[4]12月(上旬～中旬)'!G27</f>
        <v>1650</v>
      </c>
      <c r="H28" s="44">
        <f t="shared" si="2"/>
        <v>0.98181818181818181</v>
      </c>
      <c r="I28" s="68">
        <f t="shared" si="3"/>
        <v>-30</v>
      </c>
      <c r="J28" s="44">
        <f t="shared" si="7"/>
        <v>0.69814814814814818</v>
      </c>
      <c r="K28" s="44">
        <f t="shared" si="8"/>
        <v>0.63393939393939391</v>
      </c>
      <c r="L28" s="43">
        <f t="shared" si="9"/>
        <v>6.4208754208754271E-2</v>
      </c>
    </row>
    <row r="29" spans="1:12" x14ac:dyDescent="0.4">
      <c r="A29" s="49" t="s">
        <v>213</v>
      </c>
      <c r="B29" s="96"/>
      <c r="C29" s="96"/>
      <c r="D29" s="44" t="e">
        <f t="shared" si="0"/>
        <v>#DIV/0!</v>
      </c>
      <c r="E29" s="68">
        <f t="shared" si="1"/>
        <v>0</v>
      </c>
      <c r="F29" s="71"/>
      <c r="G29" s="71"/>
      <c r="H29" s="44" t="e">
        <f t="shared" si="2"/>
        <v>#DIV/0!</v>
      </c>
      <c r="I29" s="68">
        <f t="shared" si="3"/>
        <v>0</v>
      </c>
      <c r="J29" s="44" t="e">
        <f t="shared" si="7"/>
        <v>#DIV/0!</v>
      </c>
      <c r="K29" s="44" t="e">
        <f t="shared" si="8"/>
        <v>#DIV/0!</v>
      </c>
      <c r="L29" s="43" t="e">
        <f t="shared" si="9"/>
        <v>#DIV/0!</v>
      </c>
    </row>
    <row r="30" spans="1:12" x14ac:dyDescent="0.4">
      <c r="A30" s="49" t="s">
        <v>137</v>
      </c>
      <c r="B30" s="96">
        <f>'12月(月間)'!B30-'[4]12月(上旬～中旬)'!B29</f>
        <v>0</v>
      </c>
      <c r="C30" s="96">
        <f>'12月(月間)'!C30-'[4]12月(上旬～中旬)'!C29</f>
        <v>0</v>
      </c>
      <c r="D30" s="58" t="e">
        <f t="shared" si="0"/>
        <v>#DIV/0!</v>
      </c>
      <c r="E30" s="75">
        <f t="shared" si="1"/>
        <v>0</v>
      </c>
      <c r="F30" s="71">
        <f>'12月(月間)'!F30-'[4]12月(上旬～中旬)'!F29</f>
        <v>0</v>
      </c>
      <c r="G30" s="71">
        <f>'12月(月間)'!G30-'[4]12月(上旬～中旬)'!G29</f>
        <v>0</v>
      </c>
      <c r="H30" s="58" t="e">
        <f t="shared" si="2"/>
        <v>#DIV/0!</v>
      </c>
      <c r="I30" s="75">
        <f t="shared" si="3"/>
        <v>0</v>
      </c>
      <c r="J30" s="58" t="e">
        <f t="shared" si="7"/>
        <v>#DIV/0!</v>
      </c>
      <c r="K30" s="58" t="e">
        <f t="shared" si="8"/>
        <v>#DIV/0!</v>
      </c>
      <c r="L30" s="57" t="e">
        <f t="shared" si="9"/>
        <v>#DIV/0!</v>
      </c>
    </row>
    <row r="31" spans="1:12" x14ac:dyDescent="0.4">
      <c r="A31" s="61" t="s">
        <v>136</v>
      </c>
      <c r="B31" s="96">
        <f>'12月(月間)'!B31-'[4]12月(上旬～中旬)'!B30</f>
        <v>0</v>
      </c>
      <c r="C31" s="96">
        <f>'12月(月間)'!C31-'[4]12月(上旬～中旬)'!C30</f>
        <v>0</v>
      </c>
      <c r="D31" s="44" t="e">
        <f t="shared" si="0"/>
        <v>#DIV/0!</v>
      </c>
      <c r="E31" s="68">
        <f t="shared" si="1"/>
        <v>0</v>
      </c>
      <c r="F31" s="71">
        <f>'12月(月間)'!F31-'[4]12月(上旬～中旬)'!F30</f>
        <v>0</v>
      </c>
      <c r="G31" s="71">
        <f>'12月(月間)'!G31-'[4]12月(上旬～中旬)'!G30</f>
        <v>0</v>
      </c>
      <c r="H31" s="44" t="e">
        <f t="shared" si="2"/>
        <v>#DIV/0!</v>
      </c>
      <c r="I31" s="68">
        <f t="shared" si="3"/>
        <v>0</v>
      </c>
      <c r="J31" s="44" t="e">
        <f t="shared" si="7"/>
        <v>#DIV/0!</v>
      </c>
      <c r="K31" s="44" t="e">
        <f t="shared" si="8"/>
        <v>#DIV/0!</v>
      </c>
      <c r="L31" s="43" t="e">
        <f t="shared" si="9"/>
        <v>#DIV/0!</v>
      </c>
    </row>
    <row r="32" spans="1:12" x14ac:dyDescent="0.4">
      <c r="A32" s="49" t="s">
        <v>135</v>
      </c>
      <c r="B32" s="96">
        <f>'12月(月間)'!B32-'[4]12月(上旬～中旬)'!B31</f>
        <v>1315</v>
      </c>
      <c r="C32" s="96">
        <f>'12月(月間)'!C32-'[4]12月(上旬～中旬)'!C31</f>
        <v>1054</v>
      </c>
      <c r="D32" s="44">
        <f t="shared" si="0"/>
        <v>1.247628083491461</v>
      </c>
      <c r="E32" s="68">
        <f t="shared" si="1"/>
        <v>261</v>
      </c>
      <c r="F32" s="71">
        <f>'12月(月間)'!F32-'[4]12月(上旬～中旬)'!F31</f>
        <v>1625</v>
      </c>
      <c r="G32" s="71">
        <f>'12月(月間)'!G32-'[4]12月(上旬～中旬)'!G31</f>
        <v>1650</v>
      </c>
      <c r="H32" s="44">
        <f t="shared" si="2"/>
        <v>0.98484848484848486</v>
      </c>
      <c r="I32" s="68">
        <f t="shared" si="3"/>
        <v>-25</v>
      </c>
      <c r="J32" s="44">
        <f t="shared" si="7"/>
        <v>0.8092307692307692</v>
      </c>
      <c r="K32" s="44">
        <f t="shared" si="8"/>
        <v>0.63878787878787879</v>
      </c>
      <c r="L32" s="43">
        <f t="shared" si="9"/>
        <v>0.1704428904428904</v>
      </c>
    </row>
    <row r="33" spans="1:12" x14ac:dyDescent="0.4">
      <c r="A33" s="61" t="s">
        <v>134</v>
      </c>
      <c r="B33" s="96">
        <f>'12月(月間)'!B33-'[4]12月(上旬～中旬)'!B32</f>
        <v>0</v>
      </c>
      <c r="C33" s="96">
        <f>'12月(月間)'!C33-'[4]12月(上旬～中旬)'!C32</f>
        <v>0</v>
      </c>
      <c r="D33" s="58" t="e">
        <f t="shared" si="0"/>
        <v>#DIV/0!</v>
      </c>
      <c r="E33" s="75">
        <f t="shared" si="1"/>
        <v>0</v>
      </c>
      <c r="F33" s="71">
        <f>'12月(月間)'!F33-'[4]12月(上旬～中旬)'!F32</f>
        <v>0</v>
      </c>
      <c r="G33" s="71">
        <f>'12月(月間)'!G33-'[4]12月(上旬～中旬)'!G32</f>
        <v>0</v>
      </c>
      <c r="H33" s="58" t="e">
        <f t="shared" si="2"/>
        <v>#DIV/0!</v>
      </c>
      <c r="I33" s="75">
        <f t="shared" si="3"/>
        <v>0</v>
      </c>
      <c r="J33" s="58" t="e">
        <f t="shared" si="7"/>
        <v>#DIV/0!</v>
      </c>
      <c r="K33" s="58" t="e">
        <f t="shared" si="8"/>
        <v>#DIV/0!</v>
      </c>
      <c r="L33" s="57" t="e">
        <f t="shared" si="9"/>
        <v>#DIV/0!</v>
      </c>
    </row>
    <row r="34" spans="1:12" x14ac:dyDescent="0.4">
      <c r="A34" s="61" t="s">
        <v>133</v>
      </c>
      <c r="B34" s="98">
        <f>'12月(月間)'!B34-'[4]12月(上旬～中旬)'!B33</f>
        <v>1204</v>
      </c>
      <c r="C34" s="96">
        <f>'12月(月間)'!C34-'[4]12月(上旬～中旬)'!C33</f>
        <v>988</v>
      </c>
      <c r="D34" s="58">
        <f t="shared" si="0"/>
        <v>1.2186234817813766</v>
      </c>
      <c r="E34" s="75">
        <f t="shared" si="1"/>
        <v>216</v>
      </c>
      <c r="F34" s="71">
        <f>'12月(月間)'!F34-'[4]12月(上旬～中旬)'!F33</f>
        <v>1615</v>
      </c>
      <c r="G34" s="89">
        <f>'12月(月間)'!G34-'[4]12月(上旬～中旬)'!G33</f>
        <v>1605</v>
      </c>
      <c r="H34" s="58">
        <f t="shared" si="2"/>
        <v>1.0062305295950156</v>
      </c>
      <c r="I34" s="75">
        <f t="shared" si="3"/>
        <v>10</v>
      </c>
      <c r="J34" s="58">
        <f t="shared" si="7"/>
        <v>0.74551083591331269</v>
      </c>
      <c r="K34" s="58">
        <f t="shared" si="8"/>
        <v>0.61557632398753892</v>
      </c>
      <c r="L34" s="57">
        <f t="shared" si="9"/>
        <v>0.12993451192577377</v>
      </c>
    </row>
    <row r="35" spans="1:12" x14ac:dyDescent="0.4">
      <c r="A35" s="49" t="s">
        <v>132</v>
      </c>
      <c r="B35" s="94">
        <f>'12月(月間)'!B35-'[4]12月(上旬～中旬)'!B34</f>
        <v>0</v>
      </c>
      <c r="C35" s="96">
        <f>'12月(月間)'!C35-'[4]12月(上旬～中旬)'!C34</f>
        <v>0</v>
      </c>
      <c r="D35" s="44" t="e">
        <f t="shared" si="0"/>
        <v>#DIV/0!</v>
      </c>
      <c r="E35" s="68">
        <f t="shared" si="1"/>
        <v>0</v>
      </c>
      <c r="F35" s="71">
        <f>'12月(月間)'!F35-'[4]12月(上旬～中旬)'!F34</f>
        <v>0</v>
      </c>
      <c r="G35" s="46">
        <f>'12月(月間)'!G35-'[4]12月(上旬～中旬)'!G34</f>
        <v>0</v>
      </c>
      <c r="H35" s="44" t="e">
        <f t="shared" si="2"/>
        <v>#DIV/0!</v>
      </c>
      <c r="I35" s="68">
        <f t="shared" si="3"/>
        <v>0</v>
      </c>
      <c r="J35" s="44" t="e">
        <f t="shared" si="7"/>
        <v>#DIV/0!</v>
      </c>
      <c r="K35" s="44" t="e">
        <f t="shared" si="8"/>
        <v>#DIV/0!</v>
      </c>
      <c r="L35" s="43" t="e">
        <f t="shared" si="9"/>
        <v>#DIV/0!</v>
      </c>
    </row>
    <row r="36" spans="1:12" x14ac:dyDescent="0.4">
      <c r="A36" s="61" t="s">
        <v>88</v>
      </c>
      <c r="B36" s="98">
        <f>'12月(月間)'!B36-'[4]12月(上旬～中旬)'!B35</f>
        <v>0</v>
      </c>
      <c r="C36" s="96">
        <f>'12月(月間)'!C36-'[4]12月(上旬～中旬)'!C35</f>
        <v>0</v>
      </c>
      <c r="D36" s="58" t="e">
        <f t="shared" si="0"/>
        <v>#DIV/0!</v>
      </c>
      <c r="E36" s="75">
        <f t="shared" si="1"/>
        <v>0</v>
      </c>
      <c r="F36" s="89">
        <f>'12月(月間)'!F36-'[4]12月(上旬～中旬)'!F35</f>
        <v>0</v>
      </c>
      <c r="G36" s="89">
        <f>'12月(月間)'!G36-'[4]12月(上旬～中旬)'!G35</f>
        <v>0</v>
      </c>
      <c r="H36" s="58" t="e">
        <f t="shared" si="2"/>
        <v>#DIV/0!</v>
      </c>
      <c r="I36" s="75">
        <f t="shared" si="3"/>
        <v>0</v>
      </c>
      <c r="J36" s="58" t="e">
        <f t="shared" si="7"/>
        <v>#DIV/0!</v>
      </c>
      <c r="K36" s="58" t="e">
        <f t="shared" si="8"/>
        <v>#DIV/0!</v>
      </c>
      <c r="L36" s="57" t="e">
        <f t="shared" si="9"/>
        <v>#DIV/0!</v>
      </c>
    </row>
    <row r="37" spans="1:12" x14ac:dyDescent="0.4">
      <c r="A37" s="42" t="s">
        <v>131</v>
      </c>
      <c r="B37" s="100">
        <f>'12月(月間)'!B37-'[4]12月(上旬～中旬)'!B36</f>
        <v>4437</v>
      </c>
      <c r="C37" s="96">
        <f>'12月(月間)'!C37-'[4]12月(上旬～中旬)'!C36</f>
        <v>0</v>
      </c>
      <c r="D37" s="38" t="e">
        <f t="shared" si="0"/>
        <v>#DIV/0!</v>
      </c>
      <c r="E37" s="92">
        <f t="shared" si="1"/>
        <v>4437</v>
      </c>
      <c r="F37" s="40">
        <f>'12月(月間)'!F37-'[4]12月(上旬～中旬)'!F36</f>
        <v>6410</v>
      </c>
      <c r="G37" s="40">
        <f>'12月(月間)'!G37-'[4]12月(上旬～中旬)'!G36</f>
        <v>0</v>
      </c>
      <c r="H37" s="38" t="e">
        <f t="shared" si="2"/>
        <v>#DIV/0!</v>
      </c>
      <c r="I37" s="92">
        <f t="shared" si="3"/>
        <v>6410</v>
      </c>
      <c r="J37" s="38">
        <f t="shared" si="7"/>
        <v>0.69219968798751952</v>
      </c>
      <c r="K37" s="38" t="e">
        <f t="shared" si="8"/>
        <v>#DIV/0!</v>
      </c>
      <c r="L37" s="37" t="e">
        <f t="shared" si="9"/>
        <v>#DIV/0!</v>
      </c>
    </row>
    <row r="38" spans="1:12" x14ac:dyDescent="0.4">
      <c r="A38" s="160" t="s">
        <v>130</v>
      </c>
      <c r="B38" s="665">
        <f>SUM(B39:B40)</f>
        <v>489</v>
      </c>
      <c r="C38" s="146">
        <f>SUM(C39:C40)</f>
        <v>458</v>
      </c>
      <c r="D38" s="143">
        <f t="shared" ref="D38:D66" si="10">+B38/C38</f>
        <v>1.0676855895196506</v>
      </c>
      <c r="E38" s="664">
        <f t="shared" ref="E38:E66" si="11">+B38-C38</f>
        <v>31</v>
      </c>
      <c r="F38" s="146">
        <f>SUM(F39:F40)</f>
        <v>968</v>
      </c>
      <c r="G38" s="146">
        <f>SUM(G39:G40)</f>
        <v>1203</v>
      </c>
      <c r="H38" s="143">
        <f t="shared" ref="H38:H66" si="12">+F38/G38</f>
        <v>0.80465502909393183</v>
      </c>
      <c r="I38" s="664">
        <f t="shared" ref="I38:I66" si="13">+F38-G38</f>
        <v>-235</v>
      </c>
      <c r="J38" s="143">
        <f t="shared" si="7"/>
        <v>0.5051652892561983</v>
      </c>
      <c r="K38" s="143">
        <f t="shared" si="8"/>
        <v>0.38071487946799665</v>
      </c>
      <c r="L38" s="164">
        <f t="shared" si="9"/>
        <v>0.12445040978820165</v>
      </c>
    </row>
    <row r="39" spans="1:12" x14ac:dyDescent="0.4">
      <c r="A39" s="48" t="s">
        <v>129</v>
      </c>
      <c r="B39" s="96">
        <f>'12月(月間)'!B39-'[4]12月(上旬～中旬)'!B38</f>
        <v>236</v>
      </c>
      <c r="C39" s="96">
        <f>'12月(月間)'!C39-'[4]12月(上旬～中旬)'!C38</f>
        <v>224</v>
      </c>
      <c r="D39" s="64">
        <f t="shared" si="10"/>
        <v>1.0535714285714286</v>
      </c>
      <c r="E39" s="73">
        <f t="shared" si="11"/>
        <v>12</v>
      </c>
      <c r="F39" s="71">
        <f>'12月(月間)'!F39-'[4]12月(上旬～中旬)'!F38</f>
        <v>539</v>
      </c>
      <c r="G39" s="71">
        <f>'12月(月間)'!G39-'[4]12月(上旬～中旬)'!G38</f>
        <v>774</v>
      </c>
      <c r="H39" s="64">
        <f t="shared" si="12"/>
        <v>0.69638242894056845</v>
      </c>
      <c r="I39" s="73">
        <f t="shared" si="13"/>
        <v>-235</v>
      </c>
      <c r="J39" s="64">
        <f t="shared" si="7"/>
        <v>0.43784786641929502</v>
      </c>
      <c r="K39" s="64">
        <f t="shared" si="8"/>
        <v>0.28940568475452194</v>
      </c>
      <c r="L39" s="81">
        <f t="shared" si="9"/>
        <v>0.14844218166477308</v>
      </c>
    </row>
    <row r="40" spans="1:12" x14ac:dyDescent="0.4">
      <c r="A40" s="49" t="s">
        <v>128</v>
      </c>
      <c r="B40" s="96">
        <f>'12月(月間)'!B40-'[4]12月(上旬～中旬)'!B39</f>
        <v>253</v>
      </c>
      <c r="C40" s="96">
        <f>'12月(月間)'!C40-'[4]12月(上旬～中旬)'!C39</f>
        <v>234</v>
      </c>
      <c r="D40" s="44">
        <f t="shared" si="10"/>
        <v>1.0811965811965811</v>
      </c>
      <c r="E40" s="68">
        <f t="shared" si="11"/>
        <v>19</v>
      </c>
      <c r="F40" s="71">
        <f>'12月(月間)'!F40-'[4]12月(上旬～中旬)'!F39</f>
        <v>429</v>
      </c>
      <c r="G40" s="71">
        <f>'12月(月間)'!G40-'[4]12月(上旬～中旬)'!G39</f>
        <v>429</v>
      </c>
      <c r="H40" s="44">
        <f t="shared" si="12"/>
        <v>1</v>
      </c>
      <c r="I40" s="68">
        <f t="shared" si="13"/>
        <v>0</v>
      </c>
      <c r="J40" s="44">
        <f t="shared" si="7"/>
        <v>0.58974358974358976</v>
      </c>
      <c r="K40" s="44">
        <f t="shared" si="8"/>
        <v>0.54545454545454541</v>
      </c>
      <c r="L40" s="43">
        <f t="shared" si="9"/>
        <v>4.4289044289044344E-2</v>
      </c>
    </row>
    <row r="41" spans="1:12" s="80" customFormat="1" x14ac:dyDescent="0.4">
      <c r="A41" s="136" t="s">
        <v>87</v>
      </c>
      <c r="B41" s="135">
        <f>B42+B62</f>
        <v>91095</v>
      </c>
      <c r="C41" s="135">
        <f>C42+C62</f>
        <v>85642</v>
      </c>
      <c r="D41" s="132">
        <f t="shared" si="10"/>
        <v>1.0636720300786997</v>
      </c>
      <c r="E41" s="172">
        <f t="shared" si="11"/>
        <v>5453</v>
      </c>
      <c r="F41" s="135">
        <f>F42+F62</f>
        <v>127591</v>
      </c>
      <c r="G41" s="135">
        <f>G42+G62</f>
        <v>122507</v>
      </c>
      <c r="H41" s="132">
        <f t="shared" si="12"/>
        <v>1.0414996694066461</v>
      </c>
      <c r="I41" s="172">
        <f t="shared" si="13"/>
        <v>5084</v>
      </c>
      <c r="J41" s="132">
        <f t="shared" si="7"/>
        <v>0.71396101605912643</v>
      </c>
      <c r="K41" s="132">
        <f t="shared" si="8"/>
        <v>0.69907842000865261</v>
      </c>
      <c r="L41" s="167">
        <f t="shared" si="9"/>
        <v>1.4882596050473818E-2</v>
      </c>
    </row>
    <row r="42" spans="1:12" s="80" customFormat="1" x14ac:dyDescent="0.4">
      <c r="A42" s="160" t="s">
        <v>127</v>
      </c>
      <c r="B42" s="203">
        <f>SUM(B43:B61)</f>
        <v>89962</v>
      </c>
      <c r="C42" s="135">
        <f>SUM(C43:C61)</f>
        <v>84641</v>
      </c>
      <c r="D42" s="132">
        <f t="shared" si="10"/>
        <v>1.0628655143488381</v>
      </c>
      <c r="E42" s="202">
        <f t="shared" si="11"/>
        <v>5321</v>
      </c>
      <c r="F42" s="203">
        <f>SUM(F43:F61)</f>
        <v>125944</v>
      </c>
      <c r="G42" s="135">
        <f>SUM(G43:G61)</f>
        <v>120833</v>
      </c>
      <c r="H42" s="132">
        <f t="shared" si="12"/>
        <v>1.0422980477187522</v>
      </c>
      <c r="I42" s="202">
        <f t="shared" si="13"/>
        <v>5111</v>
      </c>
      <c r="J42" s="132">
        <f t="shared" si="7"/>
        <v>0.71430159435939777</v>
      </c>
      <c r="K42" s="132">
        <f t="shared" si="8"/>
        <v>0.70047917373565172</v>
      </c>
      <c r="L42" s="167">
        <f t="shared" si="9"/>
        <v>1.3822420623746057E-2</v>
      </c>
    </row>
    <row r="43" spans="1:12" x14ac:dyDescent="0.4">
      <c r="A43" s="49" t="s">
        <v>86</v>
      </c>
      <c r="B43" s="53">
        <f>'12月(月間)'!B43-'[4]12月(上旬～中旬)'!B42</f>
        <v>42319</v>
      </c>
      <c r="C43" s="53">
        <f>'12月(月間)'!C43-'[4]12月(上旬～中旬)'!C42</f>
        <v>37420</v>
      </c>
      <c r="D43" s="51">
        <f t="shared" si="10"/>
        <v>1.1309192944949225</v>
      </c>
      <c r="E43" s="75">
        <f t="shared" si="11"/>
        <v>4899</v>
      </c>
      <c r="F43" s="53">
        <f>'12月(月間)'!F43-'[4]12月(上旬～中旬)'!F42</f>
        <v>51442</v>
      </c>
      <c r="G43" s="102">
        <f>'12月(月間)'!G43-'[4]12月(上旬～中旬)'!G42</f>
        <v>48904</v>
      </c>
      <c r="H43" s="58">
        <f t="shared" si="12"/>
        <v>1.0518975952887288</v>
      </c>
      <c r="I43" s="68">
        <f t="shared" si="13"/>
        <v>2538</v>
      </c>
      <c r="J43" s="44">
        <f t="shared" si="7"/>
        <v>0.82265464017728707</v>
      </c>
      <c r="K43" s="44">
        <f t="shared" si="8"/>
        <v>0.76517258301979385</v>
      </c>
      <c r="L43" s="43">
        <f t="shared" si="9"/>
        <v>5.7482057157493216E-2</v>
      </c>
    </row>
    <row r="44" spans="1:12" x14ac:dyDescent="0.4">
      <c r="A44" s="49" t="s">
        <v>125</v>
      </c>
      <c r="B44" s="46">
        <f>'12月(月間)'!B44-'[4]12月(上旬～中旬)'!B43</f>
        <v>6384</v>
      </c>
      <c r="C44" s="46">
        <f>'12月(月間)'!C44-'[4]12月(上旬～中旬)'!C43</f>
        <v>5708</v>
      </c>
      <c r="D44" s="64">
        <f t="shared" si="10"/>
        <v>1.1184302733006306</v>
      </c>
      <c r="E44" s="75">
        <f t="shared" si="11"/>
        <v>676</v>
      </c>
      <c r="F44" s="46">
        <f>'12月(月間)'!F44-'[4]12月(上旬～中旬)'!F43</f>
        <v>8327</v>
      </c>
      <c r="G44" s="94">
        <f>'12月(月間)'!G44-'[4]12月(上旬～中旬)'!G43</f>
        <v>7478</v>
      </c>
      <c r="H44" s="58">
        <f t="shared" si="12"/>
        <v>1.1135330302219846</v>
      </c>
      <c r="I44" s="68">
        <f t="shared" si="13"/>
        <v>849</v>
      </c>
      <c r="J44" s="44">
        <f t="shared" si="7"/>
        <v>0.76666266362435453</v>
      </c>
      <c r="K44" s="44">
        <f t="shared" si="8"/>
        <v>0.76330569671035031</v>
      </c>
      <c r="L44" s="43">
        <f t="shared" si="9"/>
        <v>3.3569669140042224E-3</v>
      </c>
    </row>
    <row r="45" spans="1:12" x14ac:dyDescent="0.4">
      <c r="A45" s="61" t="s">
        <v>124</v>
      </c>
      <c r="B45" s="46">
        <f>'12月(月間)'!B45-'[4]12月(上旬～中旬)'!B44</f>
        <v>5913</v>
      </c>
      <c r="C45" s="46">
        <f>'12月(月間)'!C45-'[4]12月(上旬～中旬)'!C44</f>
        <v>7086</v>
      </c>
      <c r="D45" s="64">
        <f t="shared" si="10"/>
        <v>0.83446232006773924</v>
      </c>
      <c r="E45" s="75">
        <f t="shared" si="11"/>
        <v>-1173</v>
      </c>
      <c r="F45" s="46">
        <f>'12月(月間)'!F45-'[4]12月(上旬～中旬)'!F44</f>
        <v>7756</v>
      </c>
      <c r="G45" s="98">
        <f>'12月(月間)'!G45-'[4]12月(上旬～中旬)'!G44</f>
        <v>10224</v>
      </c>
      <c r="H45" s="58">
        <f t="shared" si="12"/>
        <v>0.75860719874804383</v>
      </c>
      <c r="I45" s="68">
        <f t="shared" si="13"/>
        <v>-2468</v>
      </c>
      <c r="J45" s="44">
        <f t="shared" si="7"/>
        <v>0.76237751418256838</v>
      </c>
      <c r="K45" s="44">
        <f t="shared" si="8"/>
        <v>0.693075117370892</v>
      </c>
      <c r="L45" s="43">
        <f t="shared" si="9"/>
        <v>6.9302396811676381E-2</v>
      </c>
    </row>
    <row r="46" spans="1:12" x14ac:dyDescent="0.4">
      <c r="A46" s="61" t="s">
        <v>123</v>
      </c>
      <c r="B46" s="89">
        <f>'12月(月間)'!B46-'[4]12月(上旬～中旬)'!B45</f>
        <v>4734</v>
      </c>
      <c r="C46" s="89">
        <f>'12月(月間)'!C46-'[4]12月(上旬～中旬)'!C45</f>
        <v>4336</v>
      </c>
      <c r="D46" s="64">
        <f t="shared" si="10"/>
        <v>1.091789667896679</v>
      </c>
      <c r="E46" s="75">
        <f t="shared" si="11"/>
        <v>398</v>
      </c>
      <c r="F46" s="89">
        <f>'12月(月間)'!F46-'[4]12月(上旬～中旬)'!F45</f>
        <v>7766</v>
      </c>
      <c r="G46" s="101">
        <f>'12月(月間)'!G46-'[4]12月(上旬～中旬)'!G45</f>
        <v>6622</v>
      </c>
      <c r="H46" s="58">
        <f t="shared" si="12"/>
        <v>1.1727574750830565</v>
      </c>
      <c r="I46" s="68">
        <f t="shared" si="13"/>
        <v>1144</v>
      </c>
      <c r="J46" s="44">
        <f t="shared" si="7"/>
        <v>0.60958022147823843</v>
      </c>
      <c r="K46" s="44">
        <f t="shared" si="8"/>
        <v>0.65478707339172459</v>
      </c>
      <c r="L46" s="43">
        <f t="shared" si="9"/>
        <v>-4.5206851913486168E-2</v>
      </c>
    </row>
    <row r="47" spans="1:12" x14ac:dyDescent="0.4">
      <c r="A47" s="49" t="s">
        <v>84</v>
      </c>
      <c r="B47" s="46">
        <f>'12月(月間)'!B47-'[4]12月(上旬～中旬)'!B46</f>
        <v>9719</v>
      </c>
      <c r="C47" s="46">
        <f>'12月(月間)'!C47-'[4]12月(上旬～中旬)'!C46</f>
        <v>10939</v>
      </c>
      <c r="D47" s="64">
        <f t="shared" si="10"/>
        <v>0.88847243806563669</v>
      </c>
      <c r="E47" s="75">
        <f t="shared" si="11"/>
        <v>-1220</v>
      </c>
      <c r="F47" s="46">
        <f>'12月(月間)'!F47-'[4]12月(上旬～中旬)'!F46</f>
        <v>18750</v>
      </c>
      <c r="G47" s="94">
        <f>'12月(月間)'!G47-'[4]12月(上旬～中旬)'!G46</f>
        <v>17242</v>
      </c>
      <c r="H47" s="58">
        <f t="shared" si="12"/>
        <v>1.0874608514093493</v>
      </c>
      <c r="I47" s="68">
        <f t="shared" si="13"/>
        <v>1508</v>
      </c>
      <c r="J47" s="44">
        <f t="shared" si="7"/>
        <v>0.51834666666666662</v>
      </c>
      <c r="K47" s="44">
        <f t="shared" si="8"/>
        <v>0.63443916019023316</v>
      </c>
      <c r="L47" s="43">
        <f t="shared" si="9"/>
        <v>-0.11609249352356654</v>
      </c>
    </row>
    <row r="48" spans="1:12" x14ac:dyDescent="0.4">
      <c r="A48" s="62" t="s">
        <v>126</v>
      </c>
      <c r="B48" s="46">
        <f>'12月(月間)'!B48-'[4]12月(上旬～中旬)'!B47</f>
        <v>1563</v>
      </c>
      <c r="C48" s="46">
        <f>'12月(月間)'!C48-'[4]12月(上旬～中旬)'!C47</f>
        <v>1494</v>
      </c>
      <c r="D48" s="64">
        <f t="shared" si="10"/>
        <v>1.0461847389558232</v>
      </c>
      <c r="E48" s="75">
        <f t="shared" si="11"/>
        <v>69</v>
      </c>
      <c r="F48" s="46">
        <f>'12月(月間)'!F48-'[4]12月(上旬～中旬)'!F47</f>
        <v>2970</v>
      </c>
      <c r="G48" s="94">
        <f>'12月(月間)'!G48-'[4]12月(上旬～中旬)'!G47</f>
        <v>2969</v>
      </c>
      <c r="H48" s="58">
        <f t="shared" si="12"/>
        <v>1.0003368137420006</v>
      </c>
      <c r="I48" s="68">
        <f t="shared" si="13"/>
        <v>1</v>
      </c>
      <c r="J48" s="44">
        <f t="shared" si="7"/>
        <v>0.52626262626262621</v>
      </c>
      <c r="K48" s="44">
        <f t="shared" si="8"/>
        <v>0.50319973054900635</v>
      </c>
      <c r="L48" s="43">
        <f t="shared" si="9"/>
        <v>2.3062895713619858E-2</v>
      </c>
    </row>
    <row r="49" spans="1:12" x14ac:dyDescent="0.4">
      <c r="A49" s="49" t="s">
        <v>85</v>
      </c>
      <c r="B49" s="89">
        <f>'12月(月間)'!B49-'[4]12月(上旬～中旬)'!B48</f>
        <v>6216</v>
      </c>
      <c r="C49" s="89">
        <f>'12月(月間)'!C49-'[4]12月(上旬～中旬)'!C48</f>
        <v>6768</v>
      </c>
      <c r="D49" s="86">
        <f t="shared" si="10"/>
        <v>0.91843971631205679</v>
      </c>
      <c r="E49" s="75">
        <f t="shared" si="11"/>
        <v>-552</v>
      </c>
      <c r="F49" s="89">
        <f>'12月(月間)'!F49-'[4]12月(上旬～中旬)'!F48</f>
        <v>8118</v>
      </c>
      <c r="G49" s="94">
        <f>'12月(月間)'!G49-'[4]12月(上旬～中旬)'!G48</f>
        <v>9152</v>
      </c>
      <c r="H49" s="58">
        <f t="shared" si="12"/>
        <v>0.88701923076923073</v>
      </c>
      <c r="I49" s="68">
        <f t="shared" si="13"/>
        <v>-1034</v>
      </c>
      <c r="J49" s="44">
        <f t="shared" ref="J49:J66" si="14">+B49/F49</f>
        <v>0.76570583887657062</v>
      </c>
      <c r="K49" s="44">
        <f t="shared" si="8"/>
        <v>0.73951048951048948</v>
      </c>
      <c r="L49" s="43">
        <f t="shared" si="9"/>
        <v>2.6195349366081144E-2</v>
      </c>
    </row>
    <row r="50" spans="1:12" x14ac:dyDescent="0.4">
      <c r="A50" s="49" t="s">
        <v>83</v>
      </c>
      <c r="B50" s="46">
        <f>'12月(月間)'!B50-'[4]12月(上旬～中旬)'!B49</f>
        <v>1912</v>
      </c>
      <c r="C50" s="46">
        <f>'12月(月間)'!C50-'[4]12月(上旬～中旬)'!C49</f>
        <v>1941</v>
      </c>
      <c r="D50" s="44">
        <f t="shared" si="10"/>
        <v>0.98505924781040699</v>
      </c>
      <c r="E50" s="75">
        <f t="shared" si="11"/>
        <v>-29</v>
      </c>
      <c r="F50" s="46">
        <f>'12月(月間)'!F50-'[4]12月(上旬～中旬)'!F49</f>
        <v>2124</v>
      </c>
      <c r="G50" s="96">
        <f>'12月(月間)'!G50-'[4]12月(上旬～中旬)'!G49</f>
        <v>2970</v>
      </c>
      <c r="H50" s="58">
        <f t="shared" si="12"/>
        <v>0.7151515151515152</v>
      </c>
      <c r="I50" s="68">
        <f t="shared" si="13"/>
        <v>-846</v>
      </c>
      <c r="J50" s="44">
        <f t="shared" si="14"/>
        <v>0.90018832391713743</v>
      </c>
      <c r="K50" s="44">
        <f t="shared" ref="K50:K66" si="15">+C50/G50</f>
        <v>0.65353535353535352</v>
      </c>
      <c r="L50" s="43">
        <f t="shared" ref="L50:L66" si="16">+J50-K50</f>
        <v>0.24665297038178391</v>
      </c>
    </row>
    <row r="51" spans="1:12" x14ac:dyDescent="0.4">
      <c r="A51" s="49" t="s">
        <v>122</v>
      </c>
      <c r="B51" s="89">
        <f>'12月(月間)'!B51-'[4]12月(上旬～中旬)'!B50</f>
        <v>785</v>
      </c>
      <c r="C51" s="89">
        <f>'12月(月間)'!C51-'[4]12月(上旬～中旬)'!C50</f>
        <v>694</v>
      </c>
      <c r="D51" s="64">
        <f t="shared" si="10"/>
        <v>1.1311239193083573</v>
      </c>
      <c r="E51" s="75">
        <f t="shared" si="11"/>
        <v>91</v>
      </c>
      <c r="F51" s="89">
        <f>'12月(月間)'!F51-'[4]12月(上旬～中旬)'!F50</f>
        <v>1386</v>
      </c>
      <c r="G51" s="94">
        <f>'12月(月間)'!G51-'[4]12月(上旬～中旬)'!G50</f>
        <v>1200</v>
      </c>
      <c r="H51" s="58">
        <f t="shared" si="12"/>
        <v>1.155</v>
      </c>
      <c r="I51" s="68">
        <f t="shared" si="13"/>
        <v>186</v>
      </c>
      <c r="J51" s="44">
        <f t="shared" si="14"/>
        <v>0.56637806637806642</v>
      </c>
      <c r="K51" s="44">
        <f t="shared" si="15"/>
        <v>0.57833333333333337</v>
      </c>
      <c r="L51" s="43">
        <f t="shared" si="16"/>
        <v>-1.1955266955266941E-2</v>
      </c>
    </row>
    <row r="52" spans="1:12" x14ac:dyDescent="0.4">
      <c r="A52" s="49" t="s">
        <v>121</v>
      </c>
      <c r="B52" s="46">
        <f>'12月(月間)'!B52-'[4]12月(上旬～中旬)'!B51</f>
        <v>1116</v>
      </c>
      <c r="C52" s="46">
        <f>'12月(月間)'!C52-'[4]12月(上旬～中旬)'!C51</f>
        <v>969</v>
      </c>
      <c r="D52" s="44">
        <f t="shared" si="10"/>
        <v>1.151702786377709</v>
      </c>
      <c r="E52" s="75">
        <f t="shared" si="11"/>
        <v>147</v>
      </c>
      <c r="F52" s="46">
        <f>'12月(月間)'!F52-'[4]12月(上旬～中旬)'!F51</f>
        <v>1320</v>
      </c>
      <c r="G52" s="101">
        <f>'12月(月間)'!G52-'[4]12月(上旬～中旬)'!G51</f>
        <v>1320</v>
      </c>
      <c r="H52" s="58">
        <f t="shared" si="12"/>
        <v>1</v>
      </c>
      <c r="I52" s="68">
        <f t="shared" si="13"/>
        <v>0</v>
      </c>
      <c r="J52" s="44">
        <f t="shared" si="14"/>
        <v>0.84545454545454546</v>
      </c>
      <c r="K52" s="44">
        <f t="shared" si="15"/>
        <v>0.73409090909090913</v>
      </c>
      <c r="L52" s="43">
        <f t="shared" si="16"/>
        <v>0.11136363636363633</v>
      </c>
    </row>
    <row r="53" spans="1:12" x14ac:dyDescent="0.4">
      <c r="A53" s="49" t="s">
        <v>82</v>
      </c>
      <c r="B53" s="46">
        <f>'12月(月間)'!B53-'[4]12月(上旬～中旬)'!B52</f>
        <v>2121</v>
      </c>
      <c r="C53" s="46">
        <f>'12月(月間)'!C53-'[4]12月(上旬～中旬)'!C52</f>
        <v>1501</v>
      </c>
      <c r="D53" s="64">
        <f t="shared" si="10"/>
        <v>1.4130579613590939</v>
      </c>
      <c r="E53" s="75">
        <f t="shared" si="11"/>
        <v>620</v>
      </c>
      <c r="F53" s="46">
        <f>'12月(月間)'!F53-'[4]12月(上旬～中旬)'!F52</f>
        <v>3652</v>
      </c>
      <c r="G53" s="94">
        <f>'12月(月間)'!G53-'[4]12月(上旬～中旬)'!G52</f>
        <v>1826</v>
      </c>
      <c r="H53" s="58">
        <f t="shared" si="12"/>
        <v>2</v>
      </c>
      <c r="I53" s="68">
        <f t="shared" si="13"/>
        <v>1826</v>
      </c>
      <c r="J53" s="44">
        <f t="shared" si="14"/>
        <v>0.58077765607886089</v>
      </c>
      <c r="K53" s="44">
        <f t="shared" si="15"/>
        <v>0.82201533406352678</v>
      </c>
      <c r="L53" s="43">
        <f t="shared" si="16"/>
        <v>-0.24123767798466589</v>
      </c>
    </row>
    <row r="54" spans="1:12" x14ac:dyDescent="0.4">
      <c r="A54" s="49" t="s">
        <v>81</v>
      </c>
      <c r="B54" s="46">
        <f>'12月(月間)'!B54-'[4]12月(上旬～中旬)'!B53</f>
        <v>1830</v>
      </c>
      <c r="C54" s="46">
        <f>'12月(月間)'!C54-'[4]12月(上旬～中旬)'!C53</f>
        <v>1974</v>
      </c>
      <c r="D54" s="64">
        <f t="shared" si="10"/>
        <v>0.92705167173252279</v>
      </c>
      <c r="E54" s="68">
        <f t="shared" si="11"/>
        <v>-144</v>
      </c>
      <c r="F54" s="46">
        <f>'12月(月間)'!F54-'[4]12月(上旬～中旬)'!F53</f>
        <v>2968</v>
      </c>
      <c r="G54" s="98">
        <f>'12月(月間)'!G54-'[4]12月(上旬～中旬)'!G53</f>
        <v>2966</v>
      </c>
      <c r="H54" s="44">
        <f t="shared" si="12"/>
        <v>1.0006743088334458</v>
      </c>
      <c r="I54" s="68">
        <f t="shared" si="13"/>
        <v>2</v>
      </c>
      <c r="J54" s="44">
        <f t="shared" si="14"/>
        <v>0.61657681940700804</v>
      </c>
      <c r="K54" s="44">
        <f t="shared" si="15"/>
        <v>0.66554281861092379</v>
      </c>
      <c r="L54" s="43">
        <f t="shared" si="16"/>
        <v>-4.8965999203915755E-2</v>
      </c>
    </row>
    <row r="55" spans="1:12" x14ac:dyDescent="0.4">
      <c r="A55" s="49" t="s">
        <v>236</v>
      </c>
      <c r="B55" s="46">
        <f>'12月(月間)'!B55-'[4]12月(上旬～中旬)'!B54</f>
        <v>1162</v>
      </c>
      <c r="C55" s="46">
        <f>'12月(月間)'!C55-'[4]12月(上旬～中旬)'!C54</f>
        <v>0</v>
      </c>
      <c r="D55" s="64" t="e">
        <f t="shared" si="10"/>
        <v>#DIV/0!</v>
      </c>
      <c r="E55" s="68">
        <f t="shared" si="11"/>
        <v>1162</v>
      </c>
      <c r="F55" s="46">
        <f>'12月(月間)'!F55-'[4]12月(上旬～中旬)'!F54</f>
        <v>1384</v>
      </c>
      <c r="G55" s="98">
        <f>'12月(月間)'!G55-'[4]12月(上旬～中旬)'!G54</f>
        <v>0</v>
      </c>
      <c r="H55" s="44" t="e">
        <f t="shared" si="12"/>
        <v>#DIV/0!</v>
      </c>
      <c r="I55" s="68">
        <f t="shared" si="13"/>
        <v>1384</v>
      </c>
      <c r="J55" s="44">
        <f t="shared" si="14"/>
        <v>0.83959537572254339</v>
      </c>
      <c r="K55" s="44" t="e">
        <f t="shared" si="15"/>
        <v>#DIV/0!</v>
      </c>
      <c r="L55" s="43" t="e">
        <f t="shared" si="16"/>
        <v>#DIV/0!</v>
      </c>
    </row>
    <row r="56" spans="1:12" x14ac:dyDescent="0.4">
      <c r="A56" s="65" t="s">
        <v>80</v>
      </c>
      <c r="B56" s="89">
        <f>'12月(月間)'!B56-'[4]12月(上旬～中旬)'!B55</f>
        <v>831</v>
      </c>
      <c r="C56" s="89">
        <f>'12月(月間)'!C56-'[4]12月(上旬～中旬)'!C55</f>
        <v>769</v>
      </c>
      <c r="D56" s="64">
        <f t="shared" si="10"/>
        <v>1.0806241872561768</v>
      </c>
      <c r="E56" s="75">
        <f t="shared" si="11"/>
        <v>62</v>
      </c>
      <c r="F56" s="89">
        <f>'12月(月間)'!F56-'[4]12月(上旬～中旬)'!F55</f>
        <v>1321</v>
      </c>
      <c r="G56" s="94">
        <f>'12月(月間)'!G56-'[4]12月(上旬～中旬)'!G55</f>
        <v>1318</v>
      </c>
      <c r="H56" s="58">
        <f t="shared" si="12"/>
        <v>1.0022761760242793</v>
      </c>
      <c r="I56" s="68">
        <f t="shared" si="13"/>
        <v>3</v>
      </c>
      <c r="J56" s="44">
        <f t="shared" si="14"/>
        <v>0.62906888720666165</v>
      </c>
      <c r="K56" s="58">
        <f t="shared" si="15"/>
        <v>0.58345978755690442</v>
      </c>
      <c r="L56" s="57">
        <f t="shared" si="16"/>
        <v>4.5609099649757234E-2</v>
      </c>
    </row>
    <row r="57" spans="1:12" x14ac:dyDescent="0.4">
      <c r="A57" s="49" t="s">
        <v>79</v>
      </c>
      <c r="B57" s="89">
        <f>'12月(月間)'!B57-'[4]12月(上旬～中旬)'!B56</f>
        <v>679</v>
      </c>
      <c r="C57" s="89">
        <f>'12月(月間)'!C57-'[4]12月(上旬～中旬)'!C56</f>
        <v>590</v>
      </c>
      <c r="D57" s="64">
        <f t="shared" si="10"/>
        <v>1.1508474576271186</v>
      </c>
      <c r="E57" s="68">
        <f t="shared" si="11"/>
        <v>89</v>
      </c>
      <c r="F57" s="89">
        <f>'12月(月間)'!F57-'[4]12月(上旬～中旬)'!F56</f>
        <v>1320</v>
      </c>
      <c r="G57" s="94">
        <f>'12月(月間)'!G57-'[4]12月(上旬～中旬)'!G56</f>
        <v>1320</v>
      </c>
      <c r="H57" s="44">
        <f t="shared" si="12"/>
        <v>1</v>
      </c>
      <c r="I57" s="68">
        <f t="shared" si="13"/>
        <v>0</v>
      </c>
      <c r="J57" s="44">
        <f t="shared" si="14"/>
        <v>0.5143939393939394</v>
      </c>
      <c r="K57" s="44">
        <f t="shared" si="15"/>
        <v>0.44696969696969696</v>
      </c>
      <c r="L57" s="43">
        <f t="shared" si="16"/>
        <v>6.7424242424242442E-2</v>
      </c>
    </row>
    <row r="58" spans="1:12" x14ac:dyDescent="0.4">
      <c r="A58" s="49" t="s">
        <v>78</v>
      </c>
      <c r="B58" s="46">
        <f>'12月(月間)'!B58-'[4]12月(上旬～中旬)'!B57</f>
        <v>732</v>
      </c>
      <c r="C58" s="46">
        <f>'12月(月間)'!C58-'[4]12月(上旬～中旬)'!C57</f>
        <v>759</v>
      </c>
      <c r="D58" s="64">
        <f t="shared" si="10"/>
        <v>0.96442687747035571</v>
      </c>
      <c r="E58" s="68">
        <f t="shared" si="11"/>
        <v>-27</v>
      </c>
      <c r="F58" s="46">
        <f>'12月(月間)'!F58-'[4]12月(上旬～中旬)'!F57</f>
        <v>1320</v>
      </c>
      <c r="G58" s="98">
        <f>'12月(月間)'!G58-'[4]12月(上旬～中旬)'!G57</f>
        <v>1304</v>
      </c>
      <c r="H58" s="44">
        <f t="shared" si="12"/>
        <v>1.0122699386503067</v>
      </c>
      <c r="I58" s="68">
        <f t="shared" si="13"/>
        <v>16</v>
      </c>
      <c r="J58" s="44">
        <f t="shared" si="14"/>
        <v>0.55454545454545456</v>
      </c>
      <c r="K58" s="44">
        <f t="shared" si="15"/>
        <v>0.58205521472392641</v>
      </c>
      <c r="L58" s="43">
        <f t="shared" si="16"/>
        <v>-2.7509760178471843E-2</v>
      </c>
    </row>
    <row r="59" spans="1:12" x14ac:dyDescent="0.4">
      <c r="A59" s="62" t="s">
        <v>77</v>
      </c>
      <c r="B59" s="46">
        <f>'12月(月間)'!B59-'[4]12月(上旬～中旬)'!B58</f>
        <v>1946</v>
      </c>
      <c r="C59" s="46">
        <f>'12月(月間)'!C59-'[4]12月(上旬～中旬)'!C58</f>
        <v>1693</v>
      </c>
      <c r="D59" s="64">
        <f t="shared" si="10"/>
        <v>1.149438865918488</v>
      </c>
      <c r="E59" s="68">
        <f t="shared" si="11"/>
        <v>253</v>
      </c>
      <c r="F59" s="46">
        <f>'12月(月間)'!F59-'[4]12月(上旬～中旬)'!F58</f>
        <v>4020</v>
      </c>
      <c r="G59" s="94">
        <f>'12月(月間)'!G59-'[4]12月(上旬～中旬)'!G58</f>
        <v>4018</v>
      </c>
      <c r="H59" s="44">
        <f t="shared" si="12"/>
        <v>1.0004977600796416</v>
      </c>
      <c r="I59" s="68">
        <f t="shared" si="13"/>
        <v>2</v>
      </c>
      <c r="J59" s="44">
        <f t="shared" si="14"/>
        <v>0.48407960199004973</v>
      </c>
      <c r="K59" s="44">
        <f t="shared" si="15"/>
        <v>0.42135390741662521</v>
      </c>
      <c r="L59" s="43">
        <f t="shared" si="16"/>
        <v>6.2725694573424529E-2</v>
      </c>
    </row>
    <row r="60" spans="1:12" x14ac:dyDescent="0.4">
      <c r="A60" s="55" t="s">
        <v>120</v>
      </c>
      <c r="B60" s="63">
        <f>'12月(月間)'!B60-'[4]12月(上旬～中旬)'!B59</f>
        <v>0</v>
      </c>
      <c r="C60" s="63">
        <f>'12月(月間)'!C60-'[4]12月(上旬～中旬)'!C59</f>
        <v>0</v>
      </c>
      <c r="D60" s="86" t="e">
        <f t="shared" si="10"/>
        <v>#DIV/0!</v>
      </c>
      <c r="E60" s="75">
        <f t="shared" si="11"/>
        <v>0</v>
      </c>
      <c r="F60" s="63">
        <f>'12月(月間)'!F60-'[4]12月(上旬～中旬)'!F59</f>
        <v>0</v>
      </c>
      <c r="G60" s="101">
        <f>'12月(月間)'!G60-'[4]12月(上旬～中旬)'!G59</f>
        <v>0</v>
      </c>
      <c r="H60" s="58" t="e">
        <f t="shared" si="12"/>
        <v>#DIV/0!</v>
      </c>
      <c r="I60" s="75">
        <f t="shared" si="13"/>
        <v>0</v>
      </c>
      <c r="J60" s="58" t="e">
        <f t="shared" si="14"/>
        <v>#DIV/0!</v>
      </c>
      <c r="K60" s="58" t="e">
        <f t="shared" si="15"/>
        <v>#DIV/0!</v>
      </c>
      <c r="L60" s="57" t="e">
        <f t="shared" si="16"/>
        <v>#DIV/0!</v>
      </c>
    </row>
    <row r="61" spans="1:12" x14ac:dyDescent="0.4">
      <c r="A61" s="42" t="s">
        <v>119</v>
      </c>
      <c r="B61" s="40">
        <f>'12月(月間)'!B61-'[4]12月(上旬～中旬)'!B60</f>
        <v>0</v>
      </c>
      <c r="C61" s="40">
        <f>'12月(月間)'!C61-'[4]12月(上旬～中旬)'!C60</f>
        <v>0</v>
      </c>
      <c r="D61" s="38" t="e">
        <f t="shared" si="10"/>
        <v>#DIV/0!</v>
      </c>
      <c r="E61" s="92">
        <f t="shared" si="11"/>
        <v>0</v>
      </c>
      <c r="F61" s="40">
        <f>'12月(月間)'!F61-'[4]12月(上旬～中旬)'!F60</f>
        <v>0</v>
      </c>
      <c r="G61" s="100">
        <f>'12月(月間)'!G61-'[4]12月(上旬～中旬)'!G60</f>
        <v>0</v>
      </c>
      <c r="H61" s="38" t="e">
        <f t="shared" si="12"/>
        <v>#DIV/0!</v>
      </c>
      <c r="I61" s="92">
        <f t="shared" si="13"/>
        <v>0</v>
      </c>
      <c r="J61" s="38" t="e">
        <f t="shared" si="14"/>
        <v>#DIV/0!</v>
      </c>
      <c r="K61" s="38" t="e">
        <f t="shared" si="15"/>
        <v>#DIV/0!</v>
      </c>
      <c r="L61" s="37" t="e">
        <f t="shared" si="16"/>
        <v>#DIV/0!</v>
      </c>
    </row>
    <row r="62" spans="1:12" x14ac:dyDescent="0.4">
      <c r="A62" s="160" t="s">
        <v>118</v>
      </c>
      <c r="B62" s="665">
        <f>SUM(B63:B66)</f>
        <v>1133</v>
      </c>
      <c r="C62" s="665">
        <f>SUM(C63:C66)</f>
        <v>1001</v>
      </c>
      <c r="D62" s="143">
        <f t="shared" si="10"/>
        <v>1.1318681318681318</v>
      </c>
      <c r="E62" s="664">
        <f t="shared" si="11"/>
        <v>132</v>
      </c>
      <c r="F62" s="665">
        <f>SUM(F63:F66)</f>
        <v>1647</v>
      </c>
      <c r="G62" s="665">
        <f>SUM(G63:G66)</f>
        <v>1674</v>
      </c>
      <c r="H62" s="143">
        <f t="shared" si="12"/>
        <v>0.9838709677419355</v>
      </c>
      <c r="I62" s="664">
        <f t="shared" si="13"/>
        <v>-27</v>
      </c>
      <c r="J62" s="143">
        <f t="shared" si="14"/>
        <v>0.6879174256223437</v>
      </c>
      <c r="K62" s="143">
        <f t="shared" si="15"/>
        <v>0.59796893667861406</v>
      </c>
      <c r="L62" s="164">
        <f t="shared" si="16"/>
        <v>8.9948488943729643E-2</v>
      </c>
    </row>
    <row r="63" spans="1:12" x14ac:dyDescent="0.4">
      <c r="A63" s="55" t="s">
        <v>76</v>
      </c>
      <c r="B63" s="99">
        <v>243</v>
      </c>
      <c r="C63" s="99">
        <v>257</v>
      </c>
      <c r="D63" s="64">
        <f t="shared" si="10"/>
        <v>0.94552529182879375</v>
      </c>
      <c r="E63" s="73">
        <f t="shared" si="11"/>
        <v>-14</v>
      </c>
      <c r="F63" s="99">
        <v>329</v>
      </c>
      <c r="G63" s="99">
        <v>346</v>
      </c>
      <c r="H63" s="64">
        <f t="shared" si="12"/>
        <v>0.95086705202312138</v>
      </c>
      <c r="I63" s="73">
        <f t="shared" si="13"/>
        <v>-17</v>
      </c>
      <c r="J63" s="64">
        <f t="shared" si="14"/>
        <v>0.73860182370820671</v>
      </c>
      <c r="K63" s="64">
        <f t="shared" si="15"/>
        <v>0.74277456647398843</v>
      </c>
      <c r="L63" s="81">
        <f t="shared" si="16"/>
        <v>-4.1727427657817229E-3</v>
      </c>
    </row>
    <row r="64" spans="1:12" x14ac:dyDescent="0.4">
      <c r="A64" s="49" t="s">
        <v>117</v>
      </c>
      <c r="B64" s="97">
        <v>238</v>
      </c>
      <c r="C64" s="97">
        <v>190</v>
      </c>
      <c r="D64" s="64">
        <f t="shared" si="10"/>
        <v>1.2526315789473683</v>
      </c>
      <c r="E64" s="73">
        <f t="shared" si="11"/>
        <v>48</v>
      </c>
      <c r="F64" s="97">
        <v>328</v>
      </c>
      <c r="G64" s="97">
        <v>331</v>
      </c>
      <c r="H64" s="64">
        <f t="shared" si="12"/>
        <v>0.99093655589123864</v>
      </c>
      <c r="I64" s="73">
        <f t="shared" si="13"/>
        <v>-3</v>
      </c>
      <c r="J64" s="64">
        <f t="shared" si="14"/>
        <v>0.72560975609756095</v>
      </c>
      <c r="K64" s="64">
        <f t="shared" si="15"/>
        <v>0.57401812688821752</v>
      </c>
      <c r="L64" s="81">
        <f t="shared" si="16"/>
        <v>0.15159162920934344</v>
      </c>
    </row>
    <row r="65" spans="1:12" x14ac:dyDescent="0.4">
      <c r="A65" s="48" t="s">
        <v>116</v>
      </c>
      <c r="B65" s="95">
        <v>205</v>
      </c>
      <c r="C65" s="79">
        <v>168</v>
      </c>
      <c r="D65" s="64">
        <f t="shared" si="10"/>
        <v>1.2202380952380953</v>
      </c>
      <c r="E65" s="73">
        <f t="shared" si="11"/>
        <v>37</v>
      </c>
      <c r="F65" s="79">
        <v>327</v>
      </c>
      <c r="G65" s="95">
        <v>330</v>
      </c>
      <c r="H65" s="64">
        <f t="shared" si="12"/>
        <v>0.99090909090909096</v>
      </c>
      <c r="I65" s="73">
        <f t="shared" si="13"/>
        <v>-3</v>
      </c>
      <c r="J65" s="64">
        <f t="shared" si="14"/>
        <v>0.62691131498470953</v>
      </c>
      <c r="K65" s="64">
        <f t="shared" si="15"/>
        <v>0.50909090909090904</v>
      </c>
      <c r="L65" s="81">
        <f t="shared" si="16"/>
        <v>0.1178204058938005</v>
      </c>
    </row>
    <row r="66" spans="1:12" x14ac:dyDescent="0.4">
      <c r="A66" s="42" t="s">
        <v>115</v>
      </c>
      <c r="B66" s="97">
        <v>447</v>
      </c>
      <c r="C66" s="47">
        <v>386</v>
      </c>
      <c r="D66" s="64">
        <f t="shared" si="10"/>
        <v>1.1580310880829014</v>
      </c>
      <c r="E66" s="68">
        <f t="shared" si="11"/>
        <v>61</v>
      </c>
      <c r="F66" s="41">
        <v>663</v>
      </c>
      <c r="G66" s="93">
        <v>667</v>
      </c>
      <c r="H66" s="44">
        <f t="shared" si="12"/>
        <v>0.99400299850074958</v>
      </c>
      <c r="I66" s="68">
        <f t="shared" si="13"/>
        <v>-4</v>
      </c>
      <c r="J66" s="44">
        <f t="shared" si="14"/>
        <v>0.67420814479638014</v>
      </c>
      <c r="K66" s="44">
        <f t="shared" si="15"/>
        <v>0.5787106446776612</v>
      </c>
      <c r="L66" s="43">
        <f t="shared" si="16"/>
        <v>9.5497500118718937E-2</v>
      </c>
    </row>
    <row r="67" spans="1:12" x14ac:dyDescent="0.4">
      <c r="A67" s="136" t="s">
        <v>98</v>
      </c>
      <c r="B67" s="435"/>
      <c r="C67" s="660"/>
      <c r="D67" s="275"/>
      <c r="E67" s="276"/>
      <c r="F67" s="435"/>
      <c r="G67" s="660"/>
      <c r="H67" s="275"/>
      <c r="I67" s="276"/>
      <c r="J67" s="275"/>
      <c r="K67" s="275"/>
      <c r="L67" s="274"/>
    </row>
    <row r="68" spans="1:12" x14ac:dyDescent="0.4">
      <c r="A68" s="227" t="s">
        <v>114</v>
      </c>
      <c r="B68" s="433"/>
      <c r="C68" s="658"/>
      <c r="D68" s="271"/>
      <c r="E68" s="270"/>
      <c r="F68" s="433"/>
      <c r="G68" s="658"/>
      <c r="H68" s="271"/>
      <c r="I68" s="270"/>
      <c r="J68" s="269"/>
      <c r="K68" s="269"/>
      <c r="L68" s="268"/>
    </row>
    <row r="69" spans="1:12" x14ac:dyDescent="0.4">
      <c r="A69" s="49" t="s">
        <v>255</v>
      </c>
      <c r="B69" s="647"/>
      <c r="C69" s="647"/>
      <c r="D69" s="646"/>
      <c r="E69" s="645"/>
      <c r="F69" s="647"/>
      <c r="G69" s="647"/>
      <c r="H69" s="646"/>
      <c r="I69" s="645"/>
      <c r="J69" s="644"/>
      <c r="K69" s="644"/>
      <c r="L69" s="643"/>
    </row>
    <row r="70" spans="1:12" s="33" customFormat="1" x14ac:dyDescent="0.4">
      <c r="A70" s="61" t="s">
        <v>113</v>
      </c>
      <c r="B70" s="431"/>
      <c r="C70" s="465"/>
      <c r="D70" s="265"/>
      <c r="E70" s="264"/>
      <c r="F70" s="431"/>
      <c r="G70" s="465"/>
      <c r="H70" s="265"/>
      <c r="I70" s="264"/>
      <c r="J70" s="263"/>
      <c r="K70" s="263"/>
      <c r="L70" s="262"/>
    </row>
    <row r="71" spans="1:12" s="33" customFormat="1" x14ac:dyDescent="0.4">
      <c r="A71" s="61" t="s">
        <v>97</v>
      </c>
      <c r="B71" s="431"/>
      <c r="C71" s="465"/>
      <c r="D71" s="265"/>
      <c r="E71" s="264"/>
      <c r="F71" s="431"/>
      <c r="G71" s="465"/>
      <c r="H71" s="265"/>
      <c r="I71" s="264"/>
      <c r="J71" s="263"/>
      <c r="K71" s="263"/>
      <c r="L71" s="262"/>
    </row>
    <row r="72" spans="1:12" s="33" customFormat="1" x14ac:dyDescent="0.4">
      <c r="A72" s="61" t="s">
        <v>112</v>
      </c>
      <c r="B72" s="431"/>
      <c r="C72" s="465"/>
      <c r="D72" s="265"/>
      <c r="E72" s="264"/>
      <c r="F72" s="431"/>
      <c r="G72" s="465"/>
      <c r="H72" s="265"/>
      <c r="I72" s="264"/>
      <c r="J72" s="263"/>
      <c r="K72" s="263"/>
      <c r="L72" s="262"/>
    </row>
    <row r="73" spans="1:12" s="33" customFormat="1" x14ac:dyDescent="0.4">
      <c r="A73" s="42" t="s">
        <v>96</v>
      </c>
      <c r="B73" s="428"/>
      <c r="C73" s="464"/>
      <c r="D73" s="265"/>
      <c r="E73" s="264"/>
      <c r="F73" s="428"/>
      <c r="G73" s="464"/>
      <c r="H73" s="265"/>
      <c r="I73" s="264"/>
      <c r="J73" s="263"/>
      <c r="K73" s="263"/>
      <c r="L73" s="262"/>
    </row>
    <row r="74" spans="1:12" s="33" customFormat="1" x14ac:dyDescent="0.4">
      <c r="A74" s="136" t="s">
        <v>111</v>
      </c>
      <c r="B74" s="424"/>
      <c r="C74" s="463"/>
      <c r="D74" s="252"/>
      <c r="E74" s="251"/>
      <c r="F74" s="424"/>
      <c r="G74" s="463"/>
      <c r="H74" s="252"/>
      <c r="I74" s="251"/>
      <c r="J74" s="250"/>
      <c r="K74" s="250"/>
      <c r="L74" s="249"/>
    </row>
    <row r="75" spans="1:12" s="33" customFormat="1" x14ac:dyDescent="0.4">
      <c r="A75" s="214" t="s">
        <v>110</v>
      </c>
      <c r="B75" s="426"/>
      <c r="C75" s="463"/>
      <c r="D75" s="252"/>
      <c r="E75" s="251"/>
      <c r="F75" s="424"/>
      <c r="G75" s="463"/>
      <c r="H75" s="252"/>
      <c r="I75" s="251"/>
      <c r="J75" s="250"/>
      <c r="K75" s="250"/>
      <c r="L75" s="249"/>
    </row>
    <row r="76" spans="1:12" x14ac:dyDescent="0.4">
      <c r="A76" s="33" t="s">
        <v>109</v>
      </c>
      <c r="B76" s="34"/>
      <c r="C76" s="33"/>
      <c r="D76" s="33"/>
      <c r="E76" s="34"/>
      <c r="F76" s="34"/>
      <c r="G76" s="33"/>
      <c r="H76" s="33"/>
      <c r="I76" s="34"/>
      <c r="J76" s="34"/>
      <c r="K76" s="33"/>
      <c r="L76" s="33"/>
    </row>
    <row r="77" spans="1:12" x14ac:dyDescent="0.4">
      <c r="A77" s="35" t="s">
        <v>108</v>
      </c>
      <c r="B77" s="34"/>
      <c r="C77" s="33"/>
      <c r="D77" s="33"/>
      <c r="E77" s="34"/>
      <c r="F77" s="34"/>
      <c r="G77" s="33"/>
      <c r="H77" s="33"/>
      <c r="I77" s="34"/>
      <c r="J77" s="34"/>
      <c r="K77" s="33"/>
      <c r="L77" s="33"/>
    </row>
    <row r="78" spans="1:12" s="33" customFormat="1" x14ac:dyDescent="0.4">
      <c r="A78" s="33" t="s">
        <v>107</v>
      </c>
      <c r="B78" s="34"/>
      <c r="C78" s="34"/>
      <c r="F78" s="34"/>
      <c r="G78" s="34"/>
      <c r="J78" s="34"/>
      <c r="K78" s="34"/>
    </row>
    <row r="79" spans="1:12" x14ac:dyDescent="0.4">
      <c r="A79" s="33" t="s">
        <v>95</v>
      </c>
      <c r="B79" s="34"/>
      <c r="C79" s="34"/>
      <c r="D79" s="33"/>
      <c r="E79" s="33"/>
      <c r="F79" s="34"/>
      <c r="G79" s="34"/>
      <c r="H79" s="33"/>
      <c r="I79" s="33"/>
      <c r="J79" s="34"/>
      <c r="K79" s="34"/>
      <c r="L79" s="3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view="pageBreakPreview" zoomScale="85" zoomScaleNormal="70" zoomScaleSheetLayoutView="85" workbookViewId="0">
      <selection sqref="A1:B1"/>
    </sheetView>
  </sheetViews>
  <sheetFormatPr defaultRowHeight="13.5" x14ac:dyDescent="0.15"/>
  <cols>
    <col min="1" max="1" width="11.375" style="110" customWidth="1"/>
    <col min="2" max="2" width="5.625" style="110" customWidth="1"/>
    <col min="3" max="4" width="9.375" style="108" customWidth="1"/>
    <col min="5" max="5" width="7.375" style="108" customWidth="1"/>
    <col min="6" max="6" width="9.625" style="108" customWidth="1"/>
    <col min="7" max="8" width="9.375" style="108" customWidth="1"/>
    <col min="9" max="9" width="7.375" style="108" customWidth="1"/>
    <col min="10" max="10" width="9.625" style="108" customWidth="1"/>
    <col min="11" max="11" width="9" style="109"/>
    <col min="12" max="16384" width="9" style="108"/>
  </cols>
  <sheetData>
    <row r="1" spans="1:11" ht="19.5" thickBot="1" x14ac:dyDescent="0.2">
      <c r="A1" s="714" t="str">
        <f>'h23'!A1</f>
        <v>平成23年度</v>
      </c>
      <c r="B1" s="714"/>
      <c r="C1" s="1"/>
      <c r="D1" s="1"/>
      <c r="E1" s="1"/>
      <c r="F1" s="5" t="str">
        <f ca="1">RIGHT(CELL("filename",$A$1),LEN(CELL("filename",$A$1))-FIND("]",CELL("filename",$A$1)))</f>
        <v>12月月間</v>
      </c>
      <c r="G1" s="4" t="s">
        <v>69</v>
      </c>
      <c r="H1" s="2"/>
      <c r="I1" s="2"/>
      <c r="J1" s="2"/>
    </row>
    <row r="2" spans="1:11" ht="18" customHeight="1" x14ac:dyDescent="0.15">
      <c r="A2" s="121"/>
      <c r="B2" s="384"/>
      <c r="C2" s="754" t="s">
        <v>190</v>
      </c>
      <c r="D2" s="755"/>
      <c r="E2" s="756"/>
      <c r="F2" s="757"/>
      <c r="G2" s="754" t="s">
        <v>189</v>
      </c>
      <c r="H2" s="755"/>
      <c r="I2" s="756"/>
      <c r="J2" s="757"/>
    </row>
    <row r="3" spans="1:11" ht="18.75" customHeight="1" x14ac:dyDescent="0.15">
      <c r="A3" s="115"/>
      <c r="B3" s="635"/>
      <c r="C3" s="758" t="s">
        <v>265</v>
      </c>
      <c r="D3" s="760" t="s">
        <v>264</v>
      </c>
      <c r="E3" s="762" t="s">
        <v>184</v>
      </c>
      <c r="F3" s="763"/>
      <c r="G3" s="764" t="str">
        <f>C3</f>
        <v>11.12月</v>
      </c>
      <c r="H3" s="766" t="str">
        <f>D3</f>
        <v>10.12月</v>
      </c>
      <c r="I3" s="762" t="s">
        <v>184</v>
      </c>
      <c r="J3" s="763"/>
    </row>
    <row r="4" spans="1:11" ht="18" customHeight="1" x14ac:dyDescent="0.15">
      <c r="A4" s="119"/>
      <c r="B4" s="634"/>
      <c r="C4" s="759"/>
      <c r="D4" s="761"/>
      <c r="E4" s="120" t="s">
        <v>183</v>
      </c>
      <c r="F4" s="633" t="s">
        <v>182</v>
      </c>
      <c r="G4" s="765"/>
      <c r="H4" s="767"/>
      <c r="I4" s="120" t="s">
        <v>183</v>
      </c>
      <c r="J4" s="633" t="s">
        <v>182</v>
      </c>
    </row>
    <row r="5" spans="1:11" ht="13.5" customHeight="1" x14ac:dyDescent="0.15">
      <c r="A5" s="710" t="s">
        <v>181</v>
      </c>
      <c r="B5" s="751"/>
      <c r="C5" s="745">
        <f>C7+C12+C17+C22+C27</f>
        <v>476237</v>
      </c>
      <c r="D5" s="752">
        <f>D7+D12+D17+D22+D27</f>
        <v>445500</v>
      </c>
      <c r="E5" s="749">
        <f>C5/D5</f>
        <v>1.0689943883277218</v>
      </c>
      <c r="F5" s="742">
        <f>C5-D5</f>
        <v>30737</v>
      </c>
      <c r="G5" s="745">
        <f>G7+G12+G17+G22+G27</f>
        <v>723805</v>
      </c>
      <c r="H5" s="747">
        <f>H7+H12+H17+H22+H27</f>
        <v>665057</v>
      </c>
      <c r="I5" s="749">
        <f>G5/H5</f>
        <v>1.088335285546953</v>
      </c>
      <c r="J5" s="742">
        <f>G5-H5</f>
        <v>58748</v>
      </c>
    </row>
    <row r="6" spans="1:11" ht="13.5" customHeight="1" x14ac:dyDescent="0.15">
      <c r="A6" s="719" t="s">
        <v>105</v>
      </c>
      <c r="B6" s="744"/>
      <c r="C6" s="746"/>
      <c r="D6" s="753"/>
      <c r="E6" s="750"/>
      <c r="F6" s="743"/>
      <c r="G6" s="746"/>
      <c r="H6" s="748"/>
      <c r="I6" s="750"/>
      <c r="J6" s="743"/>
    </row>
    <row r="7" spans="1:11" ht="18" customHeight="1" x14ac:dyDescent="0.15">
      <c r="A7" s="740" t="s">
        <v>180</v>
      </c>
      <c r="B7" s="741"/>
      <c r="C7" s="609">
        <f>SUM(C8:C11)</f>
        <v>248570</v>
      </c>
      <c r="D7" s="610">
        <f>SUM(D8:D11)</f>
        <v>230976</v>
      </c>
      <c r="E7" s="607">
        <f t="shared" ref="E7:E32" si="0">C7/D7</f>
        <v>1.0761724161817678</v>
      </c>
      <c r="F7" s="606">
        <f t="shared" ref="F7:F32" si="1">C7-D7</f>
        <v>17594</v>
      </c>
      <c r="G7" s="609">
        <f>SUM(G8:G11)</f>
        <v>361328</v>
      </c>
      <c r="H7" s="608">
        <f>SUM(H8:H11)</f>
        <v>329408</v>
      </c>
      <c r="I7" s="607">
        <f t="shared" ref="I7:I32" si="2">G7/H7</f>
        <v>1.0969011074412278</v>
      </c>
      <c r="J7" s="606">
        <f t="shared" ref="J7:J32" si="3">G7-H7</f>
        <v>31920</v>
      </c>
      <c r="K7" s="112"/>
    </row>
    <row r="8" spans="1:11" ht="18" customHeight="1" x14ac:dyDescent="0.15">
      <c r="A8" s="372" t="s">
        <v>179</v>
      </c>
      <c r="B8" s="118" t="s">
        <v>103</v>
      </c>
      <c r="C8" s="619">
        <f>'12月(月間)'!B9+'12月(月間)'!B14</f>
        <v>112295</v>
      </c>
      <c r="D8" s="620">
        <f>'12月(月間)'!C9+'12月(月間)'!C14</f>
        <v>107800</v>
      </c>
      <c r="E8" s="617">
        <f t="shared" si="0"/>
        <v>1.0416975881261596</v>
      </c>
      <c r="F8" s="616">
        <f t="shared" si="1"/>
        <v>4495</v>
      </c>
      <c r="G8" s="619">
        <f>'12月(月間)'!F9+'12月(月間)'!F14</f>
        <v>173151</v>
      </c>
      <c r="H8" s="618">
        <f>'12月(月間)'!G9+'12月(月間)'!G14</f>
        <v>151149</v>
      </c>
      <c r="I8" s="617">
        <f t="shared" si="2"/>
        <v>1.1455649723120893</v>
      </c>
      <c r="J8" s="616">
        <f t="shared" si="3"/>
        <v>22002</v>
      </c>
      <c r="K8" s="112"/>
    </row>
    <row r="9" spans="1:11" ht="18" customHeight="1" x14ac:dyDescent="0.15">
      <c r="A9" s="116"/>
      <c r="B9" s="597" t="s">
        <v>102</v>
      </c>
      <c r="C9" s="595">
        <f>'12月(月間)'!B19+'12月(月間)'!B22+'12月(月間)'!B23+'12月(月間)'!B24</f>
        <v>6516</v>
      </c>
      <c r="D9" s="596">
        <f>'12月(月間)'!C19+'12月(月間)'!C22+'12月(月間)'!C23+'12月(月間)'!C24</f>
        <v>7077</v>
      </c>
      <c r="E9" s="593">
        <f t="shared" si="0"/>
        <v>0.92072912250953798</v>
      </c>
      <c r="F9" s="592">
        <f t="shared" si="1"/>
        <v>-561</v>
      </c>
      <c r="G9" s="595">
        <f>'12月(月間)'!F19+'12月(月間)'!F22+'12月(月間)'!F23+'12月(月間)'!F24</f>
        <v>13385</v>
      </c>
      <c r="H9" s="594">
        <f>'12月(月間)'!G19+'12月(月間)'!G22+'12月(月間)'!G23+'12月(月間)'!G24</f>
        <v>13905</v>
      </c>
      <c r="I9" s="593">
        <f t="shared" si="2"/>
        <v>0.96260338007910828</v>
      </c>
      <c r="J9" s="592">
        <f t="shared" si="3"/>
        <v>-520</v>
      </c>
      <c r="K9" s="112"/>
    </row>
    <row r="10" spans="1:11" ht="18" customHeight="1" x14ac:dyDescent="0.15">
      <c r="A10" s="116"/>
      <c r="B10" s="597" t="s">
        <v>100</v>
      </c>
      <c r="C10" s="595">
        <f>'12月(月間)'!B43+'12月(月間)'!B48</f>
        <v>108118</v>
      </c>
      <c r="D10" s="596">
        <f>'12月(月間)'!C43+'12月(月間)'!C48</f>
        <v>99953</v>
      </c>
      <c r="E10" s="593">
        <f t="shared" si="0"/>
        <v>1.0816883935449662</v>
      </c>
      <c r="F10" s="592">
        <f t="shared" si="1"/>
        <v>8165</v>
      </c>
      <c r="G10" s="595">
        <f>'12月(月間)'!F43+'12月(月間)'!F48</f>
        <v>147003</v>
      </c>
      <c r="H10" s="594">
        <f>'12月(月間)'!G43+'12月(月間)'!G48</f>
        <v>145415</v>
      </c>
      <c r="I10" s="593">
        <f t="shared" si="2"/>
        <v>1.01092046900251</v>
      </c>
      <c r="J10" s="592">
        <f t="shared" si="3"/>
        <v>1588</v>
      </c>
      <c r="K10" s="112"/>
    </row>
    <row r="11" spans="1:11" ht="18" customHeight="1" x14ac:dyDescent="0.15">
      <c r="A11" s="122"/>
      <c r="B11" s="591" t="s">
        <v>104</v>
      </c>
      <c r="C11" s="615">
        <f>'12月(月間)'!B68+'12月(月間)'!B69</f>
        <v>21641</v>
      </c>
      <c r="D11" s="622">
        <f>'12月(月間)'!C68+'12月(月間)'!C69</f>
        <v>16146</v>
      </c>
      <c r="E11" s="612">
        <f t="shared" si="0"/>
        <v>1.3403319707667534</v>
      </c>
      <c r="F11" s="611">
        <f t="shared" si="1"/>
        <v>5495</v>
      </c>
      <c r="G11" s="615">
        <f>'12月(月間)'!F68+'12月(月間)'!F69</f>
        <v>27789</v>
      </c>
      <c r="H11" s="622">
        <f>'12月(月間)'!G68+'12月(月間)'!G69</f>
        <v>18939</v>
      </c>
      <c r="I11" s="612">
        <f t="shared" si="2"/>
        <v>1.4672897196261683</v>
      </c>
      <c r="J11" s="611">
        <f t="shared" si="3"/>
        <v>8850</v>
      </c>
      <c r="K11" s="112"/>
    </row>
    <row r="12" spans="1:11" ht="18" customHeight="1" x14ac:dyDescent="0.15">
      <c r="A12" s="740" t="s">
        <v>178</v>
      </c>
      <c r="B12" s="741"/>
      <c r="C12" s="632">
        <f>SUM(C13:C16)</f>
        <v>84577</v>
      </c>
      <c r="D12" s="631">
        <f>SUM(D13:D16)</f>
        <v>77309</v>
      </c>
      <c r="E12" s="630">
        <f t="shared" si="0"/>
        <v>1.0940123400897697</v>
      </c>
      <c r="F12" s="629">
        <f t="shared" si="1"/>
        <v>7268</v>
      </c>
      <c r="G12" s="632">
        <f>SUM(G13:G16)</f>
        <v>128276</v>
      </c>
      <c r="H12" s="631">
        <f>SUM(H13:H16)</f>
        <v>123269</v>
      </c>
      <c r="I12" s="630">
        <f t="shared" si="2"/>
        <v>1.0406184847771947</v>
      </c>
      <c r="J12" s="629">
        <f t="shared" si="3"/>
        <v>5007</v>
      </c>
      <c r="K12" s="112"/>
    </row>
    <row r="13" spans="1:11" ht="18" customHeight="1" x14ac:dyDescent="0.15">
      <c r="A13" s="372" t="s">
        <v>177</v>
      </c>
      <c r="B13" s="628" t="s">
        <v>103</v>
      </c>
      <c r="C13" s="626">
        <f>'12月(月間)'!B10+'12月(月間)'!B11+'12月(月間)'!B16</f>
        <v>32135</v>
      </c>
      <c r="D13" s="627">
        <f>'12月(月間)'!C10+'12月(月間)'!C11+'12月(月間)'!C16</f>
        <v>25709</v>
      </c>
      <c r="E13" s="624">
        <f t="shared" si="0"/>
        <v>1.2499513788945504</v>
      </c>
      <c r="F13" s="623">
        <f t="shared" si="1"/>
        <v>6426</v>
      </c>
      <c r="G13" s="626">
        <f>'12月(月間)'!F10+'12月(月間)'!F11+'12月(月間)'!F16</f>
        <v>48881</v>
      </c>
      <c r="H13" s="627">
        <f>'12月(月間)'!G10+'12月(月間)'!G11+'12月(月間)'!G16</f>
        <v>39881</v>
      </c>
      <c r="I13" s="624">
        <f t="shared" si="2"/>
        <v>1.2256713723326897</v>
      </c>
      <c r="J13" s="623">
        <f t="shared" si="3"/>
        <v>9000</v>
      </c>
      <c r="K13" s="112"/>
    </row>
    <row r="14" spans="1:11" ht="18" customHeight="1" x14ac:dyDescent="0.15">
      <c r="A14" s="116"/>
      <c r="B14" s="597" t="s">
        <v>102</v>
      </c>
      <c r="C14" s="595">
        <f>'12月(月間)'!B20+'12月(月間)'!B25+'12月(月間)'!B26+'12月(月間)'!B27+'12月(月間)'!B36</f>
        <v>2982</v>
      </c>
      <c r="D14" s="596">
        <f>'12月(月間)'!C20+'12月(月間)'!C25+'12月(月間)'!C26+'12月(月間)'!C27+'12月(月間)'!C36</f>
        <v>2707</v>
      </c>
      <c r="E14" s="593">
        <f t="shared" si="0"/>
        <v>1.101588474325822</v>
      </c>
      <c r="F14" s="592">
        <f t="shared" si="1"/>
        <v>275</v>
      </c>
      <c r="G14" s="595">
        <f>'12月(月間)'!F20+'12月(月間)'!F25+'12月(月間)'!F26+'12月(月間)'!F27+'12月(月間)'!F36</f>
        <v>4575</v>
      </c>
      <c r="H14" s="596">
        <f>'12月(月間)'!G20+'12月(月間)'!G25+'12月(月間)'!G26+'12月(月間)'!G27+'12月(月間)'!G36</f>
        <v>4640</v>
      </c>
      <c r="I14" s="593">
        <f t="shared" si="2"/>
        <v>0.98599137931034486</v>
      </c>
      <c r="J14" s="592">
        <f t="shared" si="3"/>
        <v>-65</v>
      </c>
      <c r="K14" s="112"/>
    </row>
    <row r="15" spans="1:11" ht="18" customHeight="1" x14ac:dyDescent="0.15">
      <c r="A15" s="116"/>
      <c r="B15" s="597" t="s">
        <v>100</v>
      </c>
      <c r="C15" s="595">
        <f>'12月(月間)'!B44+'12月(月間)'!B45+'12月(月間)'!B46+'12月(月間)'!B61</f>
        <v>40634</v>
      </c>
      <c r="D15" s="596">
        <f>'12月(月間)'!C44+'12月(月間)'!C45+'12月(月間)'!C46+'12月(月間)'!C61</f>
        <v>41850</v>
      </c>
      <c r="E15" s="593">
        <f t="shared" si="0"/>
        <v>0.97094384707287928</v>
      </c>
      <c r="F15" s="592">
        <f t="shared" si="1"/>
        <v>-1216</v>
      </c>
      <c r="G15" s="595">
        <f>'12月(月間)'!F44+'12月(月間)'!F45+'12月(月間)'!F46+'12月(月間)'!F61</f>
        <v>63846</v>
      </c>
      <c r="H15" s="596">
        <f>'12月(月間)'!G44+'12月(月間)'!G45+'12月(月間)'!G46+'12月(月間)'!G61</f>
        <v>67774</v>
      </c>
      <c r="I15" s="593">
        <f t="shared" si="2"/>
        <v>0.9420426712308555</v>
      </c>
      <c r="J15" s="592">
        <f t="shared" si="3"/>
        <v>-3928</v>
      </c>
      <c r="K15" s="112"/>
    </row>
    <row r="16" spans="1:11" ht="18" customHeight="1" x14ac:dyDescent="0.15">
      <c r="A16" s="122"/>
      <c r="B16" s="591" t="s">
        <v>104</v>
      </c>
      <c r="C16" s="615">
        <f>'12月(月間)'!B71</f>
        <v>8826</v>
      </c>
      <c r="D16" s="613">
        <f>'12月(月間)'!C71</f>
        <v>7043</v>
      </c>
      <c r="E16" s="612">
        <f t="shared" si="0"/>
        <v>1.2531591651284963</v>
      </c>
      <c r="F16" s="611">
        <f t="shared" si="1"/>
        <v>1783</v>
      </c>
      <c r="G16" s="615">
        <f>'12月(月間)'!F71</f>
        <v>10974</v>
      </c>
      <c r="H16" s="613">
        <f>'12月(月間)'!G71</f>
        <v>10974</v>
      </c>
      <c r="I16" s="612">
        <f t="shared" si="2"/>
        <v>1</v>
      </c>
      <c r="J16" s="611">
        <f t="shared" si="3"/>
        <v>0</v>
      </c>
      <c r="K16" s="112"/>
    </row>
    <row r="17" spans="1:11" ht="18" customHeight="1" x14ac:dyDescent="0.15">
      <c r="A17" s="740" t="s">
        <v>176</v>
      </c>
      <c r="B17" s="741"/>
      <c r="C17" s="609">
        <f>SUM(C18:C21)</f>
        <v>61806</v>
      </c>
      <c r="D17" s="610">
        <f>SUM(D18:D21)</f>
        <v>59579</v>
      </c>
      <c r="E17" s="607">
        <f t="shared" si="0"/>
        <v>1.0373789422447506</v>
      </c>
      <c r="F17" s="606">
        <f t="shared" si="1"/>
        <v>2227</v>
      </c>
      <c r="G17" s="609">
        <f>SUM(G18:G21)</f>
        <v>96969</v>
      </c>
      <c r="H17" s="608">
        <f>SUM(H18:H21)</f>
        <v>85365</v>
      </c>
      <c r="I17" s="607">
        <f t="shared" si="2"/>
        <v>1.1359339307678791</v>
      </c>
      <c r="J17" s="606">
        <f t="shared" si="3"/>
        <v>11604</v>
      </c>
      <c r="K17" s="112"/>
    </row>
    <row r="18" spans="1:11" ht="18" customHeight="1" x14ac:dyDescent="0.15">
      <c r="A18" s="372" t="s">
        <v>175</v>
      </c>
      <c r="B18" s="628" t="s">
        <v>103</v>
      </c>
      <c r="C18" s="626">
        <f>'12月(月間)'!B12</f>
        <v>0</v>
      </c>
      <c r="D18" s="627">
        <f>'12月(月間)'!C12</f>
        <v>89</v>
      </c>
      <c r="E18" s="624">
        <f t="shared" si="0"/>
        <v>0</v>
      </c>
      <c r="F18" s="623">
        <f t="shared" si="1"/>
        <v>-89</v>
      </c>
      <c r="G18" s="626">
        <f>'12月(月間)'!F12</f>
        <v>0</v>
      </c>
      <c r="H18" s="625">
        <f>'12月(月間)'!G12</f>
        <v>522</v>
      </c>
      <c r="I18" s="624">
        <f t="shared" si="2"/>
        <v>0</v>
      </c>
      <c r="J18" s="623">
        <f t="shared" si="3"/>
        <v>-522</v>
      </c>
      <c r="K18" s="112"/>
    </row>
    <row r="19" spans="1:11" ht="18" customHeight="1" x14ac:dyDescent="0.15">
      <c r="A19" s="116"/>
      <c r="B19" s="597" t="s">
        <v>102</v>
      </c>
      <c r="C19" s="595">
        <f>'12月(月間)'!B21+'12月(月間)'!B35</f>
        <v>17724</v>
      </c>
      <c r="D19" s="596">
        <f>'12月(月間)'!C21+'12月(月間)'!C35</f>
        <v>16405</v>
      </c>
      <c r="E19" s="593">
        <f t="shared" si="0"/>
        <v>1.0804023163669614</v>
      </c>
      <c r="F19" s="592">
        <f t="shared" si="1"/>
        <v>1319</v>
      </c>
      <c r="G19" s="595">
        <f>'12月(月間)'!F21+'12月(月間)'!F35</f>
        <v>27205</v>
      </c>
      <c r="H19" s="594">
        <f>'12月(月間)'!G21+'12月(月間)'!G35</f>
        <v>22950</v>
      </c>
      <c r="I19" s="593">
        <f t="shared" si="2"/>
        <v>1.1854030501089325</v>
      </c>
      <c r="J19" s="592">
        <f t="shared" si="3"/>
        <v>4255</v>
      </c>
      <c r="K19" s="112"/>
    </row>
    <row r="20" spans="1:11" ht="18" customHeight="1" x14ac:dyDescent="0.15">
      <c r="A20" s="116"/>
      <c r="B20" s="597" t="s">
        <v>100</v>
      </c>
      <c r="C20" s="595">
        <f>'12月(月間)'!B47+'12月(月間)'!B60</f>
        <v>32722</v>
      </c>
      <c r="D20" s="596">
        <f>'12月(月間)'!C47+'12月(月間)'!C60</f>
        <v>35268</v>
      </c>
      <c r="E20" s="593">
        <f t="shared" si="0"/>
        <v>0.92780991266870816</v>
      </c>
      <c r="F20" s="592">
        <f t="shared" si="1"/>
        <v>-2546</v>
      </c>
      <c r="G20" s="595">
        <f>'12月(月間)'!F47+'12月(月間)'!F60</f>
        <v>53303</v>
      </c>
      <c r="H20" s="594">
        <f>'12月(月間)'!G47+'12月(月間)'!G60</f>
        <v>51273</v>
      </c>
      <c r="I20" s="593">
        <f t="shared" si="2"/>
        <v>1.0395919879858795</v>
      </c>
      <c r="J20" s="592">
        <f t="shared" si="3"/>
        <v>2030</v>
      </c>
      <c r="K20" s="112"/>
    </row>
    <row r="21" spans="1:11" ht="18" customHeight="1" x14ac:dyDescent="0.15">
      <c r="A21" s="122"/>
      <c r="B21" s="591" t="s">
        <v>104</v>
      </c>
      <c r="C21" s="615">
        <f>'12月(月間)'!B70+'12月(月間)'!B72</f>
        <v>11360</v>
      </c>
      <c r="D21" s="613">
        <f>'12月(月間)'!C70+'12月(月間)'!C72</f>
        <v>7817</v>
      </c>
      <c r="E21" s="612">
        <f t="shared" si="0"/>
        <v>1.4532429320711271</v>
      </c>
      <c r="F21" s="611">
        <f t="shared" si="1"/>
        <v>3543</v>
      </c>
      <c r="G21" s="615">
        <f>'12月(月間)'!F70+'12月(月間)'!F72</f>
        <v>16461</v>
      </c>
      <c r="H21" s="622">
        <f>'12月(月間)'!G70+'12月(月間)'!G72</f>
        <v>10620</v>
      </c>
      <c r="I21" s="621">
        <f t="shared" si="2"/>
        <v>1.55</v>
      </c>
      <c r="J21" s="611">
        <f t="shared" si="3"/>
        <v>5841</v>
      </c>
      <c r="K21" s="112"/>
    </row>
    <row r="22" spans="1:11" ht="18" customHeight="1" x14ac:dyDescent="0.15">
      <c r="A22" s="740" t="s">
        <v>174</v>
      </c>
      <c r="B22" s="741"/>
      <c r="C22" s="609">
        <f>SUM(C23:C26)</f>
        <v>36613</v>
      </c>
      <c r="D22" s="610">
        <f>SUM(D23:D26)</f>
        <v>37256</v>
      </c>
      <c r="E22" s="607">
        <f t="shared" si="0"/>
        <v>0.98274103500107368</v>
      </c>
      <c r="F22" s="606">
        <f t="shared" si="1"/>
        <v>-643</v>
      </c>
      <c r="G22" s="609">
        <f>SUM(G23:G26)</f>
        <v>58344</v>
      </c>
      <c r="H22" s="608">
        <f>SUM(H23:H26)</f>
        <v>57543</v>
      </c>
      <c r="I22" s="607">
        <f t="shared" si="2"/>
        <v>1.0139200250247642</v>
      </c>
      <c r="J22" s="606">
        <f t="shared" si="3"/>
        <v>801</v>
      </c>
      <c r="K22" s="112"/>
    </row>
    <row r="23" spans="1:11" ht="18" customHeight="1" x14ac:dyDescent="0.15">
      <c r="A23" s="372"/>
      <c r="B23" s="118" t="s">
        <v>103</v>
      </c>
      <c r="C23" s="619">
        <f>'12月(月間)'!B13</f>
        <v>0</v>
      </c>
      <c r="D23" s="620">
        <f>'12月(月間)'!C13</f>
        <v>16332</v>
      </c>
      <c r="E23" s="617">
        <f t="shared" si="0"/>
        <v>0</v>
      </c>
      <c r="F23" s="616">
        <f t="shared" si="1"/>
        <v>-16332</v>
      </c>
      <c r="G23" s="619">
        <f>'12月(月間)'!F13</f>
        <v>0</v>
      </c>
      <c r="H23" s="618">
        <f>'12月(月間)'!G13</f>
        <v>24880</v>
      </c>
      <c r="I23" s="617">
        <f t="shared" si="2"/>
        <v>0</v>
      </c>
      <c r="J23" s="616">
        <f t="shared" si="3"/>
        <v>-24880</v>
      </c>
      <c r="K23" s="112"/>
    </row>
    <row r="24" spans="1:11" ht="18" customHeight="1" x14ac:dyDescent="0.15">
      <c r="A24" s="116"/>
      <c r="B24" s="597" t="s">
        <v>102</v>
      </c>
      <c r="C24" s="595">
        <f>'12月(月間)'!B28+'12月(月間)'!B37</f>
        <v>13513</v>
      </c>
      <c r="D24" s="596">
        <f>'12月(月間)'!C28+'12月(月間)'!C37</f>
        <v>2161</v>
      </c>
      <c r="E24" s="593">
        <f t="shared" si="0"/>
        <v>6.2531235539102266</v>
      </c>
      <c r="F24" s="592">
        <f t="shared" si="1"/>
        <v>11352</v>
      </c>
      <c r="G24" s="595">
        <f>'12月(月間)'!F28+'12月(月間)'!F37</f>
        <v>22475</v>
      </c>
      <c r="H24" s="594">
        <f>'12月(月間)'!G28+'12月(月間)'!G37</f>
        <v>4650</v>
      </c>
      <c r="I24" s="593">
        <f t="shared" si="2"/>
        <v>4.833333333333333</v>
      </c>
      <c r="J24" s="592">
        <f t="shared" si="3"/>
        <v>17825</v>
      </c>
      <c r="K24" s="112"/>
    </row>
    <row r="25" spans="1:11" ht="18" customHeight="1" x14ac:dyDescent="0.15">
      <c r="A25" s="116"/>
      <c r="B25" s="597" t="s">
        <v>100</v>
      </c>
      <c r="C25" s="595">
        <f>'12月(月間)'!B49</f>
        <v>16495</v>
      </c>
      <c r="D25" s="596">
        <f>'12月(月間)'!C49</f>
        <v>18763</v>
      </c>
      <c r="E25" s="593">
        <f t="shared" si="0"/>
        <v>0.87912380749347119</v>
      </c>
      <c r="F25" s="592">
        <f t="shared" si="1"/>
        <v>-2268</v>
      </c>
      <c r="G25" s="595">
        <f>'12月(月間)'!F49</f>
        <v>24895</v>
      </c>
      <c r="H25" s="594">
        <f>'12月(月間)'!G49</f>
        <v>28013</v>
      </c>
      <c r="I25" s="593">
        <f t="shared" si="2"/>
        <v>0.888694534680327</v>
      </c>
      <c r="J25" s="592">
        <f t="shared" si="3"/>
        <v>-3118</v>
      </c>
      <c r="K25" s="112"/>
    </row>
    <row r="26" spans="1:11" ht="18" customHeight="1" x14ac:dyDescent="0.15">
      <c r="A26" s="122"/>
      <c r="B26" s="591" t="s">
        <v>104</v>
      </c>
      <c r="C26" s="615">
        <f>'12月(月間)'!B73</f>
        <v>6605</v>
      </c>
      <c r="D26" s="613">
        <f>'12月(月間)'!C73</f>
        <v>0</v>
      </c>
      <c r="E26" s="612" t="e">
        <f t="shared" si="0"/>
        <v>#DIV/0!</v>
      </c>
      <c r="F26" s="611">
        <f t="shared" si="1"/>
        <v>6605</v>
      </c>
      <c r="G26" s="614">
        <f>'12月(月間)'!F73</f>
        <v>10974</v>
      </c>
      <c r="H26" s="613">
        <f>'12月(月間)'!G73</f>
        <v>0</v>
      </c>
      <c r="I26" s="612" t="e">
        <f t="shared" si="2"/>
        <v>#DIV/0!</v>
      </c>
      <c r="J26" s="611">
        <f t="shared" si="3"/>
        <v>10974</v>
      </c>
      <c r="K26" s="112"/>
    </row>
    <row r="27" spans="1:11" ht="18" customHeight="1" x14ac:dyDescent="0.15">
      <c r="A27" s="740" t="s">
        <v>173</v>
      </c>
      <c r="B27" s="741"/>
      <c r="C27" s="609">
        <f>SUM(C28:C34)</f>
        <v>44671</v>
      </c>
      <c r="D27" s="610">
        <f>SUM(D28:D34)</f>
        <v>40380</v>
      </c>
      <c r="E27" s="607">
        <f t="shared" si="0"/>
        <v>1.1062654779593859</v>
      </c>
      <c r="F27" s="606">
        <f t="shared" si="1"/>
        <v>4291</v>
      </c>
      <c r="G27" s="609">
        <f>SUM(G28:G34)</f>
        <v>78888</v>
      </c>
      <c r="H27" s="608">
        <f>SUM(H28:H34)</f>
        <v>69472</v>
      </c>
      <c r="I27" s="607">
        <f t="shared" si="2"/>
        <v>1.1355366190695533</v>
      </c>
      <c r="J27" s="606">
        <f t="shared" si="3"/>
        <v>9416</v>
      </c>
      <c r="K27" s="112"/>
    </row>
    <row r="28" spans="1:11" ht="18" customHeight="1" x14ac:dyDescent="0.15">
      <c r="A28" s="372"/>
      <c r="B28" s="605" t="s">
        <v>103</v>
      </c>
      <c r="C28" s="603">
        <f>'12月(月間)'!B15+'12月(月間)'!B17</f>
        <v>0</v>
      </c>
      <c r="D28" s="604">
        <f>'12月(月間)'!C15+'12月(月間)'!C17</f>
        <v>0</v>
      </c>
      <c r="E28" s="601" t="e">
        <f t="shared" si="0"/>
        <v>#DIV/0!</v>
      </c>
      <c r="F28" s="600">
        <f t="shared" si="1"/>
        <v>0</v>
      </c>
      <c r="G28" s="603">
        <f>'12月(月間)'!F15+'12月(月間)'!F17</f>
        <v>0</v>
      </c>
      <c r="H28" s="602">
        <f>'12月(月間)'!G15+'12月(月間)'!G17</f>
        <v>0</v>
      </c>
      <c r="I28" s="601" t="e">
        <f t="shared" si="2"/>
        <v>#DIV/0!</v>
      </c>
      <c r="J28" s="600">
        <f t="shared" si="3"/>
        <v>0</v>
      </c>
      <c r="K28" s="112"/>
    </row>
    <row r="29" spans="1:11" ht="18" customHeight="1" x14ac:dyDescent="0.15">
      <c r="A29" s="116"/>
      <c r="B29" s="115" t="s">
        <v>102</v>
      </c>
      <c r="C29" s="114">
        <f>'12月(月間)'!B29+'12月(月間)'!B30+'12月(月間)'!B31+'12月(月間)'!B32+'12月(月間)'!B33+'12月(月間)'!B34</f>
        <v>5727</v>
      </c>
      <c r="D29" s="117">
        <f>'12月(月間)'!C29+'12月(月間)'!C30+'12月(月間)'!C31+'12月(月間)'!C32+'12月(月間)'!C33+'12月(月間)'!C34</f>
        <v>5257</v>
      </c>
      <c r="E29" s="599">
        <f t="shared" si="0"/>
        <v>1.0894046033859617</v>
      </c>
      <c r="F29" s="598">
        <f t="shared" si="1"/>
        <v>470</v>
      </c>
      <c r="G29" s="114">
        <f>'12月(月間)'!F29+'12月(月間)'!F30+'12月(月間)'!F31+'12月(月間)'!F32+'12月(月間)'!F33+'12月(月間)'!F34</f>
        <v>9130</v>
      </c>
      <c r="H29" s="113">
        <f>'12月(月間)'!G29+'12月(月間)'!G30+'12月(月間)'!G31+'12月(月間)'!G32+'12月(月間)'!G33+'12月(月間)'!G34</f>
        <v>9150</v>
      </c>
      <c r="I29" s="599">
        <f t="shared" si="2"/>
        <v>0.99781420765027318</v>
      </c>
      <c r="J29" s="598">
        <f t="shared" si="3"/>
        <v>-20</v>
      </c>
      <c r="K29" s="112"/>
    </row>
    <row r="30" spans="1:11" ht="18" customHeight="1" x14ac:dyDescent="0.15">
      <c r="A30" s="116"/>
      <c r="B30" s="597" t="s">
        <v>101</v>
      </c>
      <c r="C30" s="595">
        <f>'12月(月間)'!B38</f>
        <v>1287</v>
      </c>
      <c r="D30" s="596">
        <f>'12月(月間)'!C38</f>
        <v>1167</v>
      </c>
      <c r="E30" s="593">
        <f t="shared" si="0"/>
        <v>1.1028277634961439</v>
      </c>
      <c r="F30" s="592">
        <f t="shared" si="1"/>
        <v>120</v>
      </c>
      <c r="G30" s="595">
        <f>'12月(月間)'!F38</f>
        <v>2748</v>
      </c>
      <c r="H30" s="594">
        <f>'12月(月間)'!G38</f>
        <v>2983</v>
      </c>
      <c r="I30" s="593">
        <f t="shared" si="2"/>
        <v>0.92122024807241032</v>
      </c>
      <c r="J30" s="592">
        <f t="shared" si="3"/>
        <v>-235</v>
      </c>
      <c r="K30" s="112"/>
    </row>
    <row r="31" spans="1:11" ht="18" customHeight="1" x14ac:dyDescent="0.15">
      <c r="A31" s="116"/>
      <c r="B31" s="597" t="s">
        <v>100</v>
      </c>
      <c r="C31" s="595">
        <f>'12月(月間)'!B50+'12月(月間)'!B51+'12月(月間)'!B52+'12月(月間)'!B53+'12月(月間)'!B56+'12月(月間)'!B54+'12月(月間)'!B55+'12月(月間)'!B59+'12月(月間)'!B57+'12月(月間)'!B58</f>
        <v>35222</v>
      </c>
      <c r="D31" s="596">
        <f>'12月(月間)'!C50+'12月(月間)'!C51+'12月(月間)'!C52+'12月(月間)'!C53+'12月(月間)'!C56+'12月(月間)'!C54+'12月(月間)'!C55+'12月(月間)'!C59+'12月(月間)'!C57+'12月(月間)'!C58</f>
        <v>31616</v>
      </c>
      <c r="E31" s="593">
        <f t="shared" si="0"/>
        <v>1.1140561740890689</v>
      </c>
      <c r="F31" s="592">
        <f t="shared" si="1"/>
        <v>3606</v>
      </c>
      <c r="G31" s="595">
        <f>'12月(月間)'!F50+'12月(月間)'!F51+'12月(月間)'!F52+'12月(月間)'!F53+'12月(月間)'!F56+'12月(月間)'!F54+'12月(月間)'!F55+'12月(月間)'!F59+'12月(月間)'!F57+'12月(月間)'!F58</f>
        <v>62247</v>
      </c>
      <c r="H31" s="594">
        <f>'12月(月間)'!G50+'12月(月間)'!G51+'12月(月間)'!G52+'12月(月間)'!G53+'12月(月間)'!G56+'12月(月間)'!G54+'12月(月間)'!G55+'12月(月間)'!G59+'12月(月間)'!G57+'12月(月間)'!G58</f>
        <v>52457</v>
      </c>
      <c r="I31" s="593">
        <f t="shared" si="2"/>
        <v>1.1866290485540538</v>
      </c>
      <c r="J31" s="592">
        <f t="shared" si="3"/>
        <v>9790</v>
      </c>
      <c r="K31" s="112"/>
    </row>
    <row r="32" spans="1:11" ht="18" customHeight="1" x14ac:dyDescent="0.15">
      <c r="A32" s="116"/>
      <c r="B32" s="597" t="s">
        <v>99</v>
      </c>
      <c r="C32" s="595">
        <f>'12月(月間)'!B62</f>
        <v>2346</v>
      </c>
      <c r="D32" s="596">
        <f>'12月(月間)'!C62</f>
        <v>2226</v>
      </c>
      <c r="E32" s="593">
        <f t="shared" si="0"/>
        <v>1.0539083557951483</v>
      </c>
      <c r="F32" s="592">
        <f t="shared" si="1"/>
        <v>120</v>
      </c>
      <c r="G32" s="595">
        <f>'12月(月間)'!F62</f>
        <v>4511</v>
      </c>
      <c r="H32" s="594">
        <f>'12月(月間)'!G62</f>
        <v>4648</v>
      </c>
      <c r="I32" s="593">
        <f t="shared" si="2"/>
        <v>0.97052495697074015</v>
      </c>
      <c r="J32" s="592">
        <f t="shared" si="3"/>
        <v>-137</v>
      </c>
      <c r="K32" s="112"/>
    </row>
    <row r="33" spans="1:11" ht="18" customHeight="1" x14ac:dyDescent="0.15">
      <c r="A33" s="116"/>
      <c r="B33" s="591" t="s">
        <v>104</v>
      </c>
      <c r="C33" s="589"/>
      <c r="D33" s="590"/>
      <c r="E33" s="587"/>
      <c r="F33" s="586"/>
      <c r="G33" s="589"/>
      <c r="H33" s="588"/>
      <c r="I33" s="587"/>
      <c r="J33" s="586"/>
      <c r="K33" s="112"/>
    </row>
    <row r="34" spans="1:11" ht="18" customHeight="1" thickBot="1" x14ac:dyDescent="0.2">
      <c r="A34" s="122"/>
      <c r="B34" s="585" t="s">
        <v>172</v>
      </c>
      <c r="C34" s="584">
        <f>'12月(月間)'!B75</f>
        <v>89</v>
      </c>
      <c r="D34" s="582">
        <f>'12月(月間)'!C75</f>
        <v>114</v>
      </c>
      <c r="E34" s="581">
        <f>C34/D34</f>
        <v>0.7807017543859649</v>
      </c>
      <c r="F34" s="580">
        <f>C34-D34</f>
        <v>-25</v>
      </c>
      <c r="G34" s="583">
        <f>'12月(月間)'!F75</f>
        <v>252</v>
      </c>
      <c r="H34" s="582">
        <f>'12月(月間)'!G75</f>
        <v>234</v>
      </c>
      <c r="I34" s="581">
        <f>G34/H34</f>
        <v>1.0769230769230769</v>
      </c>
      <c r="J34" s="580">
        <f>G34-H34</f>
        <v>18</v>
      </c>
      <c r="K34" s="112"/>
    </row>
    <row r="35" spans="1:11" x14ac:dyDescent="0.15">
      <c r="C35" s="111"/>
      <c r="G35" s="111"/>
    </row>
    <row r="36" spans="1:11" x14ac:dyDescent="0.15">
      <c r="C36" s="111"/>
      <c r="G36" s="111"/>
    </row>
    <row r="37" spans="1:11" x14ac:dyDescent="0.15">
      <c r="C37" s="111"/>
      <c r="G37" s="111"/>
    </row>
    <row r="38" spans="1:11" x14ac:dyDescent="0.15">
      <c r="C38" s="111"/>
      <c r="G38" s="111"/>
    </row>
    <row r="39" spans="1:11" x14ac:dyDescent="0.15">
      <c r="C39" s="111"/>
      <c r="G39" s="111"/>
    </row>
    <row r="40" spans="1:11" x14ac:dyDescent="0.15">
      <c r="C40" s="111"/>
      <c r="G40" s="111"/>
    </row>
    <row r="41" spans="1:11" x14ac:dyDescent="0.15">
      <c r="C41" s="111"/>
      <c r="G41" s="111"/>
    </row>
    <row r="42" spans="1:11" x14ac:dyDescent="0.15">
      <c r="C42" s="111"/>
      <c r="G42" s="111"/>
    </row>
    <row r="43" spans="1:11" x14ac:dyDescent="0.15">
      <c r="C43" s="111"/>
      <c r="G43" s="111"/>
    </row>
    <row r="44" spans="1:11" x14ac:dyDescent="0.15">
      <c r="C44" s="111"/>
      <c r="G44" s="111"/>
    </row>
    <row r="45" spans="1:11" x14ac:dyDescent="0.15">
      <c r="C45" s="111"/>
      <c r="G45" s="111"/>
    </row>
    <row r="46" spans="1:11" x14ac:dyDescent="0.15">
      <c r="C46" s="111"/>
      <c r="G46" s="111"/>
    </row>
    <row r="47" spans="1:11" x14ac:dyDescent="0.15">
      <c r="C47" s="111"/>
      <c r="G47" s="111"/>
    </row>
    <row r="48" spans="1:11" x14ac:dyDescent="0.15">
      <c r="C48" s="111"/>
      <c r="G48" s="111"/>
    </row>
    <row r="49" spans="3:7" x14ac:dyDescent="0.15">
      <c r="C49" s="111"/>
      <c r="G49" s="111"/>
    </row>
    <row r="50" spans="3:7" x14ac:dyDescent="0.15">
      <c r="C50" s="111"/>
      <c r="G50" s="111"/>
    </row>
    <row r="51" spans="3:7" x14ac:dyDescent="0.15">
      <c r="C51" s="111"/>
      <c r="G51" s="111"/>
    </row>
    <row r="52" spans="3:7" x14ac:dyDescent="0.15">
      <c r="C52" s="111"/>
      <c r="G52" s="111"/>
    </row>
    <row r="53" spans="3:7" x14ac:dyDescent="0.15">
      <c r="C53" s="111"/>
      <c r="G53" s="111"/>
    </row>
    <row r="54" spans="3:7" x14ac:dyDescent="0.15">
      <c r="C54" s="111"/>
      <c r="G54" s="111"/>
    </row>
    <row r="55" spans="3:7" x14ac:dyDescent="0.15">
      <c r="C55" s="111"/>
      <c r="G55" s="111"/>
    </row>
    <row r="56" spans="3:7" x14ac:dyDescent="0.15">
      <c r="C56" s="111"/>
      <c r="G56" s="111"/>
    </row>
    <row r="57" spans="3:7" x14ac:dyDescent="0.15">
      <c r="C57" s="111"/>
      <c r="G57" s="111"/>
    </row>
    <row r="58" spans="3:7" x14ac:dyDescent="0.15">
      <c r="C58" s="111"/>
      <c r="G58" s="111"/>
    </row>
    <row r="59" spans="3:7" x14ac:dyDescent="0.15">
      <c r="C59" s="111"/>
      <c r="G59" s="111"/>
    </row>
    <row r="60" spans="3:7" x14ac:dyDescent="0.15">
      <c r="C60" s="111"/>
      <c r="G60" s="111"/>
    </row>
    <row r="61" spans="3:7" x14ac:dyDescent="0.15">
      <c r="C61" s="111"/>
      <c r="G61" s="111"/>
    </row>
    <row r="62" spans="3:7" x14ac:dyDescent="0.15">
      <c r="C62" s="111"/>
      <c r="G62" s="111"/>
    </row>
    <row r="63" spans="3:7" x14ac:dyDescent="0.15">
      <c r="C63" s="111"/>
      <c r="G63" s="111"/>
    </row>
    <row r="64" spans="3:7" x14ac:dyDescent="0.15">
      <c r="C64" s="111"/>
      <c r="G64" s="111"/>
    </row>
    <row r="65" spans="3:7" x14ac:dyDescent="0.15">
      <c r="C65" s="111"/>
      <c r="G65" s="111"/>
    </row>
    <row r="66" spans="3:7" x14ac:dyDescent="0.15">
      <c r="C66" s="111"/>
      <c r="G66" s="111"/>
    </row>
    <row r="67" spans="3:7" x14ac:dyDescent="0.15">
      <c r="C67" s="111"/>
      <c r="G67" s="111"/>
    </row>
    <row r="68" spans="3:7" x14ac:dyDescent="0.15">
      <c r="C68" s="111"/>
      <c r="G68" s="111"/>
    </row>
    <row r="69" spans="3:7" x14ac:dyDescent="0.15">
      <c r="C69" s="111"/>
      <c r="G69" s="111"/>
    </row>
    <row r="70" spans="3:7" x14ac:dyDescent="0.15">
      <c r="C70" s="111"/>
      <c r="G70" s="111"/>
    </row>
  </sheetData>
  <mergeCells count="24">
    <mergeCell ref="A1:B1"/>
    <mergeCell ref="G2:J2"/>
    <mergeCell ref="C3:C4"/>
    <mergeCell ref="D3:D4"/>
    <mergeCell ref="E3:F3"/>
    <mergeCell ref="G3:G4"/>
    <mergeCell ref="H3:H4"/>
    <mergeCell ref="I3:J3"/>
    <mergeCell ref="C2:F2"/>
    <mergeCell ref="A22:B22"/>
    <mergeCell ref="A27:B27"/>
    <mergeCell ref="J5:J6"/>
    <mergeCell ref="A6:B6"/>
    <mergeCell ref="A7:B7"/>
    <mergeCell ref="A12:B12"/>
    <mergeCell ref="F5:F6"/>
    <mergeCell ref="G5:G6"/>
    <mergeCell ref="H5:H6"/>
    <mergeCell ref="I5:I6"/>
    <mergeCell ref="A5:B5"/>
    <mergeCell ref="C5:C6"/>
    <mergeCell ref="D5:D6"/>
    <mergeCell ref="E5:E6"/>
    <mergeCell ref="A17:B17"/>
  </mergeCells>
  <phoneticPr fontId="3"/>
  <hyperlinks>
    <hyperlink ref="A1" location="'R3'!A1" display="令和３年度"/>
    <hyperlink ref="A1:B1" location="'h23'!A1" display="'h23'!A1"/>
  </hyperlinks>
  <pageMargins left="0.39370078740157483" right="0.39370078740157483" top="0.98425196850393704" bottom="0.98425196850393704" header="0.51181102362204722" footer="0.51181102362204722"/>
  <pageSetup paperSize="9" scale="76" orientation="landscape" r:id="rId1"/>
  <headerFooter alignWithMargins="0">
    <oddHeader>&amp;C2011年&amp;A航空旅客輸送実績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zoomScaleNormal="100" workbookViewId="0">
      <pane xSplit="1" ySplit="6" topLeftCell="B7" activePane="bottomRight" state="frozen"/>
      <selection activeCell="A5" sqref="A5:B5"/>
      <selection pane="topRight" activeCell="A5" sqref="A5:B5"/>
      <selection pane="bottomLeft" activeCell="A5" sqref="A5:B5"/>
      <selection pane="bottomRight" activeCell="L1" sqref="A1:L1"/>
    </sheetView>
  </sheetViews>
  <sheetFormatPr defaultColWidth="15.75" defaultRowHeight="10.5" x14ac:dyDescent="0.4"/>
  <cols>
    <col min="1" max="1" width="23.375" style="33" customWidth="1"/>
    <col min="2" max="3" width="11" style="34" customWidth="1"/>
    <col min="4" max="5" width="11.25" style="33" customWidth="1"/>
    <col min="6" max="7" width="11" style="34" customWidth="1"/>
    <col min="8" max="9" width="11.25" style="33" customWidth="1"/>
    <col min="10" max="11" width="11.25" style="34" customWidth="1"/>
    <col min="12" max="12" width="11.25" style="33" customWidth="1"/>
    <col min="13" max="13" width="9" style="33" bestFit="1" customWidth="1"/>
    <col min="14" max="14" width="6.5" style="33" bestFit="1" customWidth="1"/>
    <col min="15" max="16384" width="15.75" style="33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１月(月間)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x14ac:dyDescent="0.4">
      <c r="A4" s="685"/>
      <c r="B4" s="768" t="s">
        <v>267</v>
      </c>
      <c r="C4" s="687" t="s">
        <v>266</v>
      </c>
      <c r="D4" s="735" t="s">
        <v>93</v>
      </c>
      <c r="E4" s="735"/>
      <c r="F4" s="699" t="str">
        <f>+B4</f>
        <v>(12'1/1～31)</v>
      </c>
      <c r="G4" s="699" t="str">
        <f>+C4</f>
        <v>(11'1/1～31)</v>
      </c>
      <c r="H4" s="735" t="s">
        <v>93</v>
      </c>
      <c r="I4" s="735"/>
      <c r="J4" s="699" t="str">
        <f>+B4</f>
        <v>(12'1/1～31)</v>
      </c>
      <c r="K4" s="699" t="str">
        <f>+C4</f>
        <v>(11'1/1～31)</v>
      </c>
      <c r="L4" s="700" t="s">
        <v>91</v>
      </c>
    </row>
    <row r="5" spans="1:12" s="87" customFormat="1" x14ac:dyDescent="0.4">
      <c r="A5" s="685"/>
      <c r="B5" s="768"/>
      <c r="C5" s="688"/>
      <c r="D5" s="159" t="s">
        <v>92</v>
      </c>
      <c r="E5" s="540" t="s">
        <v>91</v>
      </c>
      <c r="F5" s="699"/>
      <c r="G5" s="699"/>
      <c r="H5" s="159" t="s">
        <v>92</v>
      </c>
      <c r="I5" s="159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570">
        <f>+B7+B41+B67+B74</f>
        <v>421738</v>
      </c>
      <c r="C6" s="135">
        <f>+C7+C41+C67+C74</f>
        <v>424838</v>
      </c>
      <c r="D6" s="550">
        <f t="shared" ref="D6:D37" si="0">+B6/C6</f>
        <v>0.99270310094671377</v>
      </c>
      <c r="E6" s="669">
        <f t="shared" ref="E6:E37" si="1">+B6-C6</f>
        <v>-3100</v>
      </c>
      <c r="F6" s="135">
        <f>+F7+F41+F67+F74</f>
        <v>691471</v>
      </c>
      <c r="G6" s="135">
        <f>+G7+G41+G67+G74</f>
        <v>655100</v>
      </c>
      <c r="H6" s="550">
        <f t="shared" ref="H6:H37" si="2">+F6/G6</f>
        <v>1.0555197679743551</v>
      </c>
      <c r="I6" s="668">
        <f t="shared" ref="I6:I37" si="3">+F6-G6</f>
        <v>36371</v>
      </c>
      <c r="J6" s="132">
        <f t="shared" ref="J6:J37" si="4">+B6/F6</f>
        <v>0.60991422633776393</v>
      </c>
      <c r="K6" s="132">
        <f t="shared" ref="K6:K37" si="5">+C6/G6</f>
        <v>0.64850862463745995</v>
      </c>
      <c r="L6" s="167">
        <f t="shared" ref="L6:L37" si="6">+J6-K6</f>
        <v>-3.859439829969602E-2</v>
      </c>
    </row>
    <row r="7" spans="1:12" s="35" customFormat="1" x14ac:dyDescent="0.4">
      <c r="A7" s="136" t="s">
        <v>90</v>
      </c>
      <c r="B7" s="135">
        <f>+B8+B18+B38</f>
        <v>168679</v>
      </c>
      <c r="C7" s="135">
        <f>+C8+C18+C38</f>
        <v>178350</v>
      </c>
      <c r="D7" s="579">
        <f t="shared" si="0"/>
        <v>0.94577516119988791</v>
      </c>
      <c r="E7" s="578">
        <f t="shared" si="1"/>
        <v>-9671</v>
      </c>
      <c r="F7" s="642">
        <f>+F8+F18+F38</f>
        <v>279987</v>
      </c>
      <c r="G7" s="135">
        <f>+G8+G18+G38</f>
        <v>269536</v>
      </c>
      <c r="H7" s="134">
        <f t="shared" si="2"/>
        <v>1.0387740413154458</v>
      </c>
      <c r="I7" s="133">
        <f t="shared" si="3"/>
        <v>10451</v>
      </c>
      <c r="J7" s="132">
        <f t="shared" si="4"/>
        <v>0.60245297103079787</v>
      </c>
      <c r="K7" s="132">
        <f t="shared" si="5"/>
        <v>0.66169268669120263</v>
      </c>
      <c r="L7" s="167">
        <f t="shared" si="6"/>
        <v>-5.9239715660404757E-2</v>
      </c>
    </row>
    <row r="8" spans="1:12" x14ac:dyDescent="0.4">
      <c r="A8" s="160" t="s">
        <v>150</v>
      </c>
      <c r="B8" s="146">
        <f>SUM(B9:B17)</f>
        <v>120655</v>
      </c>
      <c r="C8" s="146">
        <f>SUM(C9:C17)</f>
        <v>142640</v>
      </c>
      <c r="D8" s="145">
        <f t="shared" si="0"/>
        <v>0.84587072349971959</v>
      </c>
      <c r="E8" s="144">
        <f t="shared" si="1"/>
        <v>-21985</v>
      </c>
      <c r="F8" s="146">
        <f>SUM(F9:F17)</f>
        <v>199993</v>
      </c>
      <c r="G8" s="146">
        <f>SUM(G9:G17)</f>
        <v>211442</v>
      </c>
      <c r="H8" s="145">
        <f t="shared" si="2"/>
        <v>0.94585276340556745</v>
      </c>
      <c r="I8" s="144">
        <f t="shared" si="3"/>
        <v>-11449</v>
      </c>
      <c r="J8" s="143">
        <f t="shared" si="4"/>
        <v>0.60329611536403771</v>
      </c>
      <c r="K8" s="143">
        <f t="shared" si="5"/>
        <v>0.67460580206392295</v>
      </c>
      <c r="L8" s="164">
        <f t="shared" si="6"/>
        <v>-7.1309686699885244E-2</v>
      </c>
    </row>
    <row r="9" spans="1:12" x14ac:dyDescent="0.4">
      <c r="A9" s="48" t="s">
        <v>86</v>
      </c>
      <c r="B9" s="79">
        <v>91009</v>
      </c>
      <c r="C9" s="79">
        <v>97071</v>
      </c>
      <c r="D9" s="129">
        <f t="shared" si="0"/>
        <v>0.937550864830897</v>
      </c>
      <c r="E9" s="128">
        <f t="shared" si="1"/>
        <v>-6062</v>
      </c>
      <c r="F9" s="79">
        <v>159404</v>
      </c>
      <c r="G9" s="79">
        <v>145303</v>
      </c>
      <c r="H9" s="129">
        <f t="shared" si="2"/>
        <v>1.0970454842639175</v>
      </c>
      <c r="I9" s="128">
        <f t="shared" si="3"/>
        <v>14101</v>
      </c>
      <c r="J9" s="64">
        <f t="shared" si="4"/>
        <v>0.57093297533311582</v>
      </c>
      <c r="K9" s="64">
        <f t="shared" si="5"/>
        <v>0.66805915913642522</v>
      </c>
      <c r="L9" s="81">
        <f t="shared" si="6"/>
        <v>-9.7126183803309396E-2</v>
      </c>
    </row>
    <row r="10" spans="1:12" x14ac:dyDescent="0.4">
      <c r="A10" s="49" t="s">
        <v>89</v>
      </c>
      <c r="B10" s="47">
        <v>13150</v>
      </c>
      <c r="C10" s="47">
        <v>12349</v>
      </c>
      <c r="D10" s="126">
        <f t="shared" si="0"/>
        <v>1.0648635517045915</v>
      </c>
      <c r="E10" s="128">
        <f t="shared" si="1"/>
        <v>801</v>
      </c>
      <c r="F10" s="47">
        <v>17380</v>
      </c>
      <c r="G10" s="47">
        <v>16544</v>
      </c>
      <c r="H10" s="126">
        <f t="shared" si="2"/>
        <v>1.050531914893617</v>
      </c>
      <c r="I10" s="125">
        <f t="shared" si="3"/>
        <v>836</v>
      </c>
      <c r="J10" s="44">
        <f t="shared" si="4"/>
        <v>0.75661680092059835</v>
      </c>
      <c r="K10" s="44">
        <f t="shared" si="5"/>
        <v>0.74643375241779497</v>
      </c>
      <c r="L10" s="43">
        <f t="shared" si="6"/>
        <v>1.0183048502803382E-2</v>
      </c>
    </row>
    <row r="11" spans="1:12" x14ac:dyDescent="0.4">
      <c r="A11" s="49" t="s">
        <v>124</v>
      </c>
      <c r="B11" s="47">
        <v>14612</v>
      </c>
      <c r="C11" s="47">
        <v>14469</v>
      </c>
      <c r="D11" s="126">
        <f t="shared" si="0"/>
        <v>1.0098831985624439</v>
      </c>
      <c r="E11" s="128">
        <f t="shared" si="1"/>
        <v>143</v>
      </c>
      <c r="F11" s="47">
        <v>18714</v>
      </c>
      <c r="G11" s="47">
        <v>21349</v>
      </c>
      <c r="H11" s="126">
        <f t="shared" si="2"/>
        <v>0.87657501522319548</v>
      </c>
      <c r="I11" s="125">
        <f t="shared" si="3"/>
        <v>-2635</v>
      </c>
      <c r="J11" s="44">
        <f t="shared" si="4"/>
        <v>0.78080581382921876</v>
      </c>
      <c r="K11" s="44">
        <f t="shared" si="5"/>
        <v>0.67773666213874184</v>
      </c>
      <c r="L11" s="43">
        <f t="shared" si="6"/>
        <v>0.10306915169047692</v>
      </c>
    </row>
    <row r="12" spans="1:12" x14ac:dyDescent="0.4">
      <c r="A12" s="49" t="s">
        <v>84</v>
      </c>
      <c r="B12" s="83"/>
      <c r="C12" s="47">
        <v>18</v>
      </c>
      <c r="D12" s="126">
        <f t="shared" si="0"/>
        <v>0</v>
      </c>
      <c r="E12" s="128">
        <f t="shared" si="1"/>
        <v>-18</v>
      </c>
      <c r="F12" s="83"/>
      <c r="G12" s="47">
        <v>261</v>
      </c>
      <c r="H12" s="126">
        <f t="shared" si="2"/>
        <v>0</v>
      </c>
      <c r="I12" s="125">
        <f t="shared" si="3"/>
        <v>-261</v>
      </c>
      <c r="J12" s="44" t="e">
        <f t="shared" si="4"/>
        <v>#DIV/0!</v>
      </c>
      <c r="K12" s="44">
        <f t="shared" si="5"/>
        <v>6.8965517241379309E-2</v>
      </c>
      <c r="L12" s="43" t="e">
        <f t="shared" si="6"/>
        <v>#DIV/0!</v>
      </c>
    </row>
    <row r="13" spans="1:12" x14ac:dyDescent="0.4">
      <c r="A13" s="49" t="s">
        <v>85</v>
      </c>
      <c r="B13" s="83"/>
      <c r="C13" s="47">
        <v>16537</v>
      </c>
      <c r="D13" s="126">
        <f t="shared" si="0"/>
        <v>0</v>
      </c>
      <c r="E13" s="128">
        <f t="shared" si="1"/>
        <v>-16537</v>
      </c>
      <c r="F13" s="83"/>
      <c r="G13" s="47">
        <v>23800</v>
      </c>
      <c r="H13" s="126">
        <f t="shared" si="2"/>
        <v>0</v>
      </c>
      <c r="I13" s="125">
        <f t="shared" si="3"/>
        <v>-23800</v>
      </c>
      <c r="J13" s="44" t="e">
        <f t="shared" si="4"/>
        <v>#DIV/0!</v>
      </c>
      <c r="K13" s="44">
        <f t="shared" si="5"/>
        <v>0.69483193277310928</v>
      </c>
      <c r="L13" s="43" t="e">
        <f t="shared" si="6"/>
        <v>#DIV/0!</v>
      </c>
    </row>
    <row r="14" spans="1:12" x14ac:dyDescent="0.4">
      <c r="A14" s="55" t="s">
        <v>149</v>
      </c>
      <c r="B14" s="60">
        <v>1884</v>
      </c>
      <c r="C14" s="60">
        <v>2196</v>
      </c>
      <c r="D14" s="140">
        <f t="shared" si="0"/>
        <v>0.85792349726775952</v>
      </c>
      <c r="E14" s="128">
        <f t="shared" si="1"/>
        <v>-312</v>
      </c>
      <c r="F14" s="60">
        <v>4495</v>
      </c>
      <c r="G14" s="60">
        <v>4185</v>
      </c>
      <c r="H14" s="140">
        <f t="shared" si="2"/>
        <v>1.0740740740740742</v>
      </c>
      <c r="I14" s="139">
        <f t="shared" si="3"/>
        <v>310</v>
      </c>
      <c r="J14" s="58">
        <f t="shared" si="4"/>
        <v>0.41913236929922137</v>
      </c>
      <c r="K14" s="58">
        <f t="shared" si="5"/>
        <v>0.52473118279569897</v>
      </c>
      <c r="L14" s="57">
        <f t="shared" si="6"/>
        <v>-0.10559881349647759</v>
      </c>
    </row>
    <row r="15" spans="1:12" x14ac:dyDescent="0.4">
      <c r="A15" s="49" t="s">
        <v>148</v>
      </c>
      <c r="B15" s="83"/>
      <c r="C15" s="83"/>
      <c r="D15" s="126" t="e">
        <f t="shared" si="0"/>
        <v>#DIV/0!</v>
      </c>
      <c r="E15" s="128">
        <f t="shared" si="1"/>
        <v>0</v>
      </c>
      <c r="F15" s="83"/>
      <c r="G15" s="83"/>
      <c r="H15" s="126" t="e">
        <f t="shared" si="2"/>
        <v>#DIV/0!</v>
      </c>
      <c r="I15" s="125">
        <f t="shared" si="3"/>
        <v>0</v>
      </c>
      <c r="J15" s="44" t="e">
        <f t="shared" si="4"/>
        <v>#DIV/0!</v>
      </c>
      <c r="K15" s="44" t="e">
        <f t="shared" si="5"/>
        <v>#DIV/0!</v>
      </c>
      <c r="L15" s="43" t="e">
        <f t="shared" si="6"/>
        <v>#DIV/0!</v>
      </c>
    </row>
    <row r="16" spans="1:12" x14ac:dyDescent="0.4">
      <c r="A16" s="61" t="s">
        <v>147</v>
      </c>
      <c r="B16" s="83"/>
      <c r="C16" s="83"/>
      <c r="D16" s="126" t="e">
        <f t="shared" si="0"/>
        <v>#DIV/0!</v>
      </c>
      <c r="E16" s="128">
        <f t="shared" si="1"/>
        <v>0</v>
      </c>
      <c r="F16" s="83"/>
      <c r="G16" s="83"/>
      <c r="H16" s="126" t="e">
        <f t="shared" si="2"/>
        <v>#DIV/0!</v>
      </c>
      <c r="I16" s="155">
        <f t="shared" si="3"/>
        <v>0</v>
      </c>
      <c r="J16" s="44" t="e">
        <f t="shared" si="4"/>
        <v>#DIV/0!</v>
      </c>
      <c r="K16" s="44" t="e">
        <f t="shared" si="5"/>
        <v>#DIV/0!</v>
      </c>
      <c r="L16" s="43" t="e">
        <f t="shared" si="6"/>
        <v>#DIV/0!</v>
      </c>
    </row>
    <row r="17" spans="1:12" x14ac:dyDescent="0.4">
      <c r="A17" s="61" t="s">
        <v>146</v>
      </c>
      <c r="B17" s="82"/>
      <c r="C17" s="82"/>
      <c r="D17" s="140" t="e">
        <f t="shared" si="0"/>
        <v>#DIV/0!</v>
      </c>
      <c r="E17" s="540">
        <f t="shared" si="1"/>
        <v>0</v>
      </c>
      <c r="F17" s="82"/>
      <c r="G17" s="82"/>
      <c r="H17" s="140" t="e">
        <f t="shared" si="2"/>
        <v>#DIV/0!</v>
      </c>
      <c r="I17" s="139">
        <f t="shared" si="3"/>
        <v>0</v>
      </c>
      <c r="J17" s="58" t="e">
        <f t="shared" si="4"/>
        <v>#DIV/0!</v>
      </c>
      <c r="K17" s="58" t="e">
        <f t="shared" si="5"/>
        <v>#DIV/0!</v>
      </c>
      <c r="L17" s="57" t="e">
        <f t="shared" si="6"/>
        <v>#DIV/0!</v>
      </c>
    </row>
    <row r="18" spans="1:12" x14ac:dyDescent="0.4">
      <c r="A18" s="160" t="s">
        <v>145</v>
      </c>
      <c r="B18" s="146">
        <f>SUM(B19:B37)</f>
        <v>46409</v>
      </c>
      <c r="C18" s="146">
        <f>SUM(C19:C37)</f>
        <v>34003</v>
      </c>
      <c r="D18" s="145">
        <f t="shared" si="0"/>
        <v>1.3648501602799752</v>
      </c>
      <c r="E18" s="144">
        <f t="shared" si="1"/>
        <v>12406</v>
      </c>
      <c r="F18" s="146">
        <f>SUM(F19:F37)</f>
        <v>77235</v>
      </c>
      <c r="G18" s="146">
        <f>SUM(G19:G37)</f>
        <v>55245</v>
      </c>
      <c r="H18" s="145">
        <f t="shared" si="2"/>
        <v>1.3980450719522128</v>
      </c>
      <c r="I18" s="144">
        <f t="shared" si="3"/>
        <v>21990</v>
      </c>
      <c r="J18" s="143">
        <f t="shared" si="4"/>
        <v>0.60088042985693013</v>
      </c>
      <c r="K18" s="143">
        <f t="shared" si="5"/>
        <v>0.61549461489727575</v>
      </c>
      <c r="L18" s="164">
        <f t="shared" si="6"/>
        <v>-1.4614185040345617E-2</v>
      </c>
    </row>
    <row r="19" spans="1:12" x14ac:dyDescent="0.4">
      <c r="A19" s="48" t="s">
        <v>144</v>
      </c>
      <c r="B19" s="85"/>
      <c r="C19" s="85"/>
      <c r="D19" s="129" t="e">
        <f t="shared" si="0"/>
        <v>#DIV/0!</v>
      </c>
      <c r="E19" s="128">
        <f t="shared" si="1"/>
        <v>0</v>
      </c>
      <c r="F19" s="85"/>
      <c r="G19" s="85"/>
      <c r="H19" s="129" t="e">
        <f t="shared" si="2"/>
        <v>#DIV/0!</v>
      </c>
      <c r="I19" s="128">
        <f t="shared" si="3"/>
        <v>0</v>
      </c>
      <c r="J19" s="64" t="e">
        <f t="shared" si="4"/>
        <v>#DIV/0!</v>
      </c>
      <c r="K19" s="64" t="e">
        <f t="shared" si="5"/>
        <v>#DIV/0!</v>
      </c>
      <c r="L19" s="81" t="e">
        <f t="shared" si="6"/>
        <v>#DIV/0!</v>
      </c>
    </row>
    <row r="20" spans="1:12" x14ac:dyDescent="0.4">
      <c r="A20" s="49" t="s">
        <v>124</v>
      </c>
      <c r="B20" s="83"/>
      <c r="C20" s="83"/>
      <c r="D20" s="126" t="e">
        <f t="shared" si="0"/>
        <v>#DIV/0!</v>
      </c>
      <c r="E20" s="128">
        <f t="shared" si="1"/>
        <v>0</v>
      </c>
      <c r="F20" s="83"/>
      <c r="G20" s="83"/>
      <c r="H20" s="126" t="e">
        <f t="shared" si="2"/>
        <v>#DIV/0!</v>
      </c>
      <c r="I20" s="125">
        <f t="shared" si="3"/>
        <v>0</v>
      </c>
      <c r="J20" s="44" t="e">
        <f t="shared" si="4"/>
        <v>#DIV/0!</v>
      </c>
      <c r="K20" s="44" t="e">
        <f t="shared" si="5"/>
        <v>#DIV/0!</v>
      </c>
      <c r="L20" s="43" t="e">
        <f t="shared" si="6"/>
        <v>#DIV/0!</v>
      </c>
    </row>
    <row r="21" spans="1:12" x14ac:dyDescent="0.4">
      <c r="A21" s="49" t="s">
        <v>113</v>
      </c>
      <c r="B21" s="47">
        <v>16664</v>
      </c>
      <c r="C21" s="47">
        <v>16010</v>
      </c>
      <c r="D21" s="126">
        <f t="shared" si="0"/>
        <v>1.040849469081824</v>
      </c>
      <c r="E21" s="128">
        <f t="shared" si="1"/>
        <v>654</v>
      </c>
      <c r="F21" s="47">
        <v>27200</v>
      </c>
      <c r="G21" s="47">
        <v>22930</v>
      </c>
      <c r="H21" s="126">
        <f t="shared" si="2"/>
        <v>1.1862189271696468</v>
      </c>
      <c r="I21" s="125">
        <f t="shared" si="3"/>
        <v>4270</v>
      </c>
      <c r="J21" s="44">
        <f t="shared" si="4"/>
        <v>0.61264705882352943</v>
      </c>
      <c r="K21" s="44">
        <f t="shared" si="5"/>
        <v>0.69821194941125164</v>
      </c>
      <c r="L21" s="43">
        <f t="shared" si="6"/>
        <v>-8.5564890587722209E-2</v>
      </c>
    </row>
    <row r="22" spans="1:12" x14ac:dyDescent="0.4">
      <c r="A22" s="49" t="s">
        <v>143</v>
      </c>
      <c r="B22" s="47">
        <v>4623</v>
      </c>
      <c r="C22" s="47">
        <v>5026</v>
      </c>
      <c r="D22" s="126">
        <f t="shared" si="0"/>
        <v>0.91981695185037804</v>
      </c>
      <c r="E22" s="128">
        <f t="shared" si="1"/>
        <v>-403</v>
      </c>
      <c r="F22" s="47">
        <v>9150</v>
      </c>
      <c r="G22" s="47">
        <v>9280</v>
      </c>
      <c r="H22" s="126">
        <f t="shared" si="2"/>
        <v>0.98599137931034486</v>
      </c>
      <c r="I22" s="125">
        <f t="shared" si="3"/>
        <v>-130</v>
      </c>
      <c r="J22" s="44">
        <f t="shared" si="4"/>
        <v>0.50524590163934424</v>
      </c>
      <c r="K22" s="44">
        <f t="shared" si="5"/>
        <v>0.54159482758620692</v>
      </c>
      <c r="L22" s="43">
        <f t="shared" si="6"/>
        <v>-3.6348925946862676E-2</v>
      </c>
    </row>
    <row r="23" spans="1:12" x14ac:dyDescent="0.4">
      <c r="A23" s="49" t="s">
        <v>142</v>
      </c>
      <c r="B23" s="60">
        <v>2425</v>
      </c>
      <c r="C23" s="60">
        <v>2798</v>
      </c>
      <c r="D23" s="140">
        <f t="shared" si="0"/>
        <v>0.86669049320943536</v>
      </c>
      <c r="E23" s="128">
        <f t="shared" si="1"/>
        <v>-373</v>
      </c>
      <c r="F23" s="60">
        <v>4580</v>
      </c>
      <c r="G23" s="60">
        <v>4640</v>
      </c>
      <c r="H23" s="140">
        <f t="shared" si="2"/>
        <v>0.98706896551724133</v>
      </c>
      <c r="I23" s="139">
        <f t="shared" si="3"/>
        <v>-60</v>
      </c>
      <c r="J23" s="58">
        <f t="shared" si="4"/>
        <v>0.52947598253275108</v>
      </c>
      <c r="K23" s="58">
        <f t="shared" si="5"/>
        <v>0.60301724137931034</v>
      </c>
      <c r="L23" s="57">
        <f t="shared" si="6"/>
        <v>-7.3541258846559265E-2</v>
      </c>
    </row>
    <row r="24" spans="1:12" x14ac:dyDescent="0.4">
      <c r="A24" s="61" t="s">
        <v>141</v>
      </c>
      <c r="B24" s="83"/>
      <c r="C24" s="83"/>
      <c r="D24" s="126" t="e">
        <f t="shared" si="0"/>
        <v>#DIV/0!</v>
      </c>
      <c r="E24" s="128">
        <f t="shared" si="1"/>
        <v>0</v>
      </c>
      <c r="F24" s="83"/>
      <c r="G24" s="83"/>
      <c r="H24" s="126" t="e">
        <f t="shared" si="2"/>
        <v>#DIV/0!</v>
      </c>
      <c r="I24" s="125">
        <f t="shared" si="3"/>
        <v>0</v>
      </c>
      <c r="J24" s="44" t="e">
        <f t="shared" si="4"/>
        <v>#DIV/0!</v>
      </c>
      <c r="K24" s="44" t="e">
        <f t="shared" si="5"/>
        <v>#DIV/0!</v>
      </c>
      <c r="L24" s="43" t="e">
        <f t="shared" si="6"/>
        <v>#DIV/0!</v>
      </c>
    </row>
    <row r="25" spans="1:12" x14ac:dyDescent="0.4">
      <c r="A25" s="61" t="s">
        <v>140</v>
      </c>
      <c r="B25" s="47">
        <v>2397</v>
      </c>
      <c r="C25" s="47">
        <v>2498</v>
      </c>
      <c r="D25" s="126">
        <f t="shared" si="0"/>
        <v>0.95956765412329859</v>
      </c>
      <c r="E25" s="128">
        <f t="shared" si="1"/>
        <v>-101</v>
      </c>
      <c r="F25" s="47">
        <v>4565</v>
      </c>
      <c r="G25" s="47">
        <v>4645</v>
      </c>
      <c r="H25" s="126">
        <f t="shared" si="2"/>
        <v>0.98277717976318624</v>
      </c>
      <c r="I25" s="125">
        <f t="shared" si="3"/>
        <v>-80</v>
      </c>
      <c r="J25" s="44">
        <f t="shared" si="4"/>
        <v>0.52508214676889375</v>
      </c>
      <c r="K25" s="44">
        <f t="shared" si="5"/>
        <v>0.53778256189451024</v>
      </c>
      <c r="L25" s="43">
        <f t="shared" si="6"/>
        <v>-1.2700415125616482E-2</v>
      </c>
    </row>
    <row r="26" spans="1:12" x14ac:dyDescent="0.4">
      <c r="A26" s="61" t="s">
        <v>225</v>
      </c>
      <c r="B26" s="83"/>
      <c r="C26" s="83"/>
      <c r="D26" s="126" t="e">
        <f t="shared" si="0"/>
        <v>#DIV/0!</v>
      </c>
      <c r="E26" s="125">
        <f t="shared" si="1"/>
        <v>0</v>
      </c>
      <c r="F26" s="83"/>
      <c r="G26" s="83"/>
      <c r="H26" s="126" t="e">
        <f t="shared" si="2"/>
        <v>#DIV/0!</v>
      </c>
      <c r="I26" s="125">
        <f t="shared" si="3"/>
        <v>0</v>
      </c>
      <c r="J26" s="44" t="e">
        <f t="shared" si="4"/>
        <v>#DIV/0!</v>
      </c>
      <c r="K26" s="44" t="e">
        <f t="shared" si="5"/>
        <v>#DIV/0!</v>
      </c>
      <c r="L26" s="43" t="e">
        <f t="shared" si="6"/>
        <v>#DIV/0!</v>
      </c>
    </row>
    <row r="27" spans="1:12" x14ac:dyDescent="0.4">
      <c r="A27" s="49" t="s">
        <v>139</v>
      </c>
      <c r="B27" s="83"/>
      <c r="C27" s="83"/>
      <c r="D27" s="126" t="e">
        <f t="shared" si="0"/>
        <v>#DIV/0!</v>
      </c>
      <c r="E27" s="128">
        <f t="shared" si="1"/>
        <v>0</v>
      </c>
      <c r="F27" s="83"/>
      <c r="G27" s="83"/>
      <c r="H27" s="126" t="e">
        <f t="shared" si="2"/>
        <v>#DIV/0!</v>
      </c>
      <c r="I27" s="125">
        <f t="shared" si="3"/>
        <v>0</v>
      </c>
      <c r="J27" s="44" t="e">
        <f t="shared" si="4"/>
        <v>#DIV/0!</v>
      </c>
      <c r="K27" s="44" t="e">
        <f t="shared" si="5"/>
        <v>#DIV/0!</v>
      </c>
      <c r="L27" s="43" t="e">
        <f t="shared" si="6"/>
        <v>#DIV/0!</v>
      </c>
    </row>
    <row r="28" spans="1:12" x14ac:dyDescent="0.4">
      <c r="A28" s="49" t="s">
        <v>138</v>
      </c>
      <c r="B28" s="47">
        <v>2526</v>
      </c>
      <c r="C28" s="47">
        <v>2600</v>
      </c>
      <c r="D28" s="126">
        <f t="shared" si="0"/>
        <v>0.97153846153846157</v>
      </c>
      <c r="E28" s="128">
        <f t="shared" si="1"/>
        <v>-74</v>
      </c>
      <c r="F28" s="47">
        <v>4565</v>
      </c>
      <c r="G28" s="47">
        <v>4650</v>
      </c>
      <c r="H28" s="126">
        <f t="shared" si="2"/>
        <v>0.98172043010752685</v>
      </c>
      <c r="I28" s="125">
        <f t="shared" si="3"/>
        <v>-85</v>
      </c>
      <c r="J28" s="44">
        <f t="shared" si="4"/>
        <v>0.55334063526834609</v>
      </c>
      <c r="K28" s="44">
        <f t="shared" si="5"/>
        <v>0.55913978494623651</v>
      </c>
      <c r="L28" s="43">
        <f t="shared" si="6"/>
        <v>-5.7991496778904139E-3</v>
      </c>
    </row>
    <row r="29" spans="1:12" x14ac:dyDescent="0.4">
      <c r="A29" s="49" t="s">
        <v>213</v>
      </c>
      <c r="B29" s="84"/>
      <c r="C29" s="84"/>
      <c r="D29" s="126" t="e">
        <f t="shared" si="0"/>
        <v>#DIV/0!</v>
      </c>
      <c r="E29" s="125">
        <f t="shared" si="1"/>
        <v>0</v>
      </c>
      <c r="F29" s="84"/>
      <c r="G29" s="84"/>
      <c r="H29" s="126" t="e">
        <f t="shared" si="2"/>
        <v>#DIV/0!</v>
      </c>
      <c r="I29" s="125">
        <f t="shared" si="3"/>
        <v>0</v>
      </c>
      <c r="J29" s="44" t="e">
        <f t="shared" si="4"/>
        <v>#DIV/0!</v>
      </c>
      <c r="K29" s="44" t="e">
        <f t="shared" si="5"/>
        <v>#DIV/0!</v>
      </c>
      <c r="L29" s="43" t="e">
        <f t="shared" si="6"/>
        <v>#DIV/0!</v>
      </c>
    </row>
    <row r="30" spans="1:12" x14ac:dyDescent="0.4">
      <c r="A30" s="49" t="s">
        <v>137</v>
      </c>
      <c r="B30" s="82"/>
      <c r="C30" s="82"/>
      <c r="D30" s="140" t="e">
        <f t="shared" si="0"/>
        <v>#DIV/0!</v>
      </c>
      <c r="E30" s="128">
        <f t="shared" si="1"/>
        <v>0</v>
      </c>
      <c r="F30" s="82"/>
      <c r="G30" s="82"/>
      <c r="H30" s="140" t="e">
        <f t="shared" si="2"/>
        <v>#DIV/0!</v>
      </c>
      <c r="I30" s="139">
        <f t="shared" si="3"/>
        <v>0</v>
      </c>
      <c r="J30" s="58" t="e">
        <f t="shared" si="4"/>
        <v>#DIV/0!</v>
      </c>
      <c r="K30" s="58" t="e">
        <f t="shared" si="5"/>
        <v>#DIV/0!</v>
      </c>
      <c r="L30" s="57" t="e">
        <f t="shared" si="6"/>
        <v>#DIV/0!</v>
      </c>
    </row>
    <row r="31" spans="1:12" x14ac:dyDescent="0.4">
      <c r="A31" s="61" t="s">
        <v>136</v>
      </c>
      <c r="B31" s="83"/>
      <c r="C31" s="83"/>
      <c r="D31" s="126" t="e">
        <f t="shared" si="0"/>
        <v>#DIV/0!</v>
      </c>
      <c r="E31" s="128">
        <f t="shared" si="1"/>
        <v>0</v>
      </c>
      <c r="F31" s="83"/>
      <c r="G31" s="83"/>
      <c r="H31" s="126" t="e">
        <f t="shared" si="2"/>
        <v>#DIV/0!</v>
      </c>
      <c r="I31" s="125">
        <f t="shared" si="3"/>
        <v>0</v>
      </c>
      <c r="J31" s="44" t="e">
        <f t="shared" si="4"/>
        <v>#DIV/0!</v>
      </c>
      <c r="K31" s="44" t="e">
        <f t="shared" si="5"/>
        <v>#DIV/0!</v>
      </c>
      <c r="L31" s="43" t="e">
        <f t="shared" si="6"/>
        <v>#DIV/0!</v>
      </c>
    </row>
    <row r="32" spans="1:12" x14ac:dyDescent="0.4">
      <c r="A32" s="49" t="s">
        <v>135</v>
      </c>
      <c r="B32" s="47">
        <v>2817</v>
      </c>
      <c r="C32" s="47">
        <v>2602</v>
      </c>
      <c r="D32" s="126">
        <f t="shared" si="0"/>
        <v>1.0826287471176019</v>
      </c>
      <c r="E32" s="128">
        <f t="shared" si="1"/>
        <v>215</v>
      </c>
      <c r="F32" s="47">
        <v>4550</v>
      </c>
      <c r="G32" s="47">
        <v>4630</v>
      </c>
      <c r="H32" s="126">
        <f t="shared" si="2"/>
        <v>0.98272138228941686</v>
      </c>
      <c r="I32" s="125">
        <f t="shared" si="3"/>
        <v>-80</v>
      </c>
      <c r="J32" s="44">
        <f t="shared" si="4"/>
        <v>0.6191208791208791</v>
      </c>
      <c r="K32" s="44">
        <f t="shared" si="5"/>
        <v>0.56198704103671704</v>
      </c>
      <c r="L32" s="43">
        <f t="shared" si="6"/>
        <v>5.7133838084162059E-2</v>
      </c>
    </row>
    <row r="33" spans="1:12" x14ac:dyDescent="0.4">
      <c r="A33" s="61" t="s">
        <v>134</v>
      </c>
      <c r="B33" s="82"/>
      <c r="C33" s="82"/>
      <c r="D33" s="140" t="e">
        <f t="shared" si="0"/>
        <v>#DIV/0!</v>
      </c>
      <c r="E33" s="128">
        <f t="shared" si="1"/>
        <v>0</v>
      </c>
      <c r="F33" s="82"/>
      <c r="G33" s="82"/>
      <c r="H33" s="140" t="e">
        <f t="shared" si="2"/>
        <v>#DIV/0!</v>
      </c>
      <c r="I33" s="139">
        <f t="shared" si="3"/>
        <v>0</v>
      </c>
      <c r="J33" s="58" t="e">
        <f t="shared" si="4"/>
        <v>#DIV/0!</v>
      </c>
      <c r="K33" s="58" t="e">
        <f t="shared" si="5"/>
        <v>#DIV/0!</v>
      </c>
      <c r="L33" s="57" t="e">
        <f t="shared" si="6"/>
        <v>#DIV/0!</v>
      </c>
    </row>
    <row r="34" spans="1:12" x14ac:dyDescent="0.4">
      <c r="A34" s="61" t="s">
        <v>133</v>
      </c>
      <c r="B34" s="60">
        <v>2444</v>
      </c>
      <c r="C34" s="60">
        <v>2469</v>
      </c>
      <c r="D34" s="140">
        <f t="shared" si="0"/>
        <v>0.98987444309437023</v>
      </c>
      <c r="E34" s="128">
        <f t="shared" si="1"/>
        <v>-25</v>
      </c>
      <c r="F34" s="60">
        <v>4560</v>
      </c>
      <c r="G34" s="60">
        <v>4470</v>
      </c>
      <c r="H34" s="140">
        <f t="shared" si="2"/>
        <v>1.0201342281879195</v>
      </c>
      <c r="I34" s="139">
        <f t="shared" si="3"/>
        <v>90</v>
      </c>
      <c r="J34" s="58">
        <f t="shared" si="4"/>
        <v>0.53596491228070176</v>
      </c>
      <c r="K34" s="58">
        <f t="shared" si="5"/>
        <v>0.55234899328859055</v>
      </c>
      <c r="L34" s="57">
        <f t="shared" si="6"/>
        <v>-1.6384081007888796E-2</v>
      </c>
    </row>
    <row r="35" spans="1:12" x14ac:dyDescent="0.4">
      <c r="A35" s="49" t="s">
        <v>132</v>
      </c>
      <c r="B35" s="83"/>
      <c r="C35" s="83"/>
      <c r="D35" s="126" t="e">
        <f t="shared" si="0"/>
        <v>#DIV/0!</v>
      </c>
      <c r="E35" s="128">
        <f t="shared" si="1"/>
        <v>0</v>
      </c>
      <c r="F35" s="83"/>
      <c r="G35" s="83"/>
      <c r="H35" s="126" t="e">
        <f t="shared" si="2"/>
        <v>#DIV/0!</v>
      </c>
      <c r="I35" s="125">
        <f t="shared" si="3"/>
        <v>0</v>
      </c>
      <c r="J35" s="44" t="e">
        <f t="shared" si="4"/>
        <v>#DIV/0!</v>
      </c>
      <c r="K35" s="44" t="e">
        <f t="shared" si="5"/>
        <v>#DIV/0!</v>
      </c>
      <c r="L35" s="43" t="e">
        <f t="shared" si="6"/>
        <v>#DIV/0!</v>
      </c>
    </row>
    <row r="36" spans="1:12" x14ac:dyDescent="0.4">
      <c r="A36" s="61" t="s">
        <v>88</v>
      </c>
      <c r="B36" s="82"/>
      <c r="C36" s="82"/>
      <c r="D36" s="140" t="e">
        <f t="shared" si="0"/>
        <v>#DIV/0!</v>
      </c>
      <c r="E36" s="128">
        <f t="shared" si="1"/>
        <v>0</v>
      </c>
      <c r="F36" s="82"/>
      <c r="G36" s="82"/>
      <c r="H36" s="140" t="e">
        <f t="shared" si="2"/>
        <v>#DIV/0!</v>
      </c>
      <c r="I36" s="139">
        <f t="shared" si="3"/>
        <v>0</v>
      </c>
      <c r="J36" s="58" t="e">
        <f t="shared" si="4"/>
        <v>#DIV/0!</v>
      </c>
      <c r="K36" s="58" t="e">
        <f t="shared" si="5"/>
        <v>#DIV/0!</v>
      </c>
      <c r="L36" s="57" t="e">
        <f t="shared" si="6"/>
        <v>#DIV/0!</v>
      </c>
    </row>
    <row r="37" spans="1:12" x14ac:dyDescent="0.4">
      <c r="A37" s="42" t="s">
        <v>131</v>
      </c>
      <c r="B37" s="41">
        <v>12513</v>
      </c>
      <c r="C37" s="56"/>
      <c r="D37" s="140" t="e">
        <f t="shared" si="0"/>
        <v>#DIV/0!</v>
      </c>
      <c r="E37" s="540">
        <f t="shared" si="1"/>
        <v>12513</v>
      </c>
      <c r="F37" s="41">
        <v>18065</v>
      </c>
      <c r="G37" s="56"/>
      <c r="H37" s="140" t="e">
        <f t="shared" si="2"/>
        <v>#DIV/0!</v>
      </c>
      <c r="I37" s="139">
        <f t="shared" si="3"/>
        <v>18065</v>
      </c>
      <c r="J37" s="58">
        <f t="shared" si="4"/>
        <v>0.69266537503459724</v>
      </c>
      <c r="K37" s="58" t="e">
        <f t="shared" si="5"/>
        <v>#DIV/0!</v>
      </c>
      <c r="L37" s="57" t="e">
        <f t="shared" si="6"/>
        <v>#DIV/0!</v>
      </c>
    </row>
    <row r="38" spans="1:12" x14ac:dyDescent="0.4">
      <c r="A38" s="160" t="s">
        <v>130</v>
      </c>
      <c r="B38" s="146">
        <f>SUM(B39:B40)</f>
        <v>1615</v>
      </c>
      <c r="C38" s="146">
        <f>SUM(C39:C40)</f>
        <v>1707</v>
      </c>
      <c r="D38" s="145">
        <f t="shared" ref="D38:D69" si="7">+B38/C38</f>
        <v>0.94610427650849438</v>
      </c>
      <c r="E38" s="144">
        <f t="shared" ref="E38:E69" si="8">+B38-C38</f>
        <v>-92</v>
      </c>
      <c r="F38" s="146">
        <f>SUM(F39:F40)</f>
        <v>2759</v>
      </c>
      <c r="G38" s="146">
        <f>SUM(G39:G40)</f>
        <v>2849</v>
      </c>
      <c r="H38" s="145">
        <f t="shared" ref="H38:H69" si="9">+F38/G38</f>
        <v>0.9684099684099684</v>
      </c>
      <c r="I38" s="144">
        <f t="shared" ref="I38:I69" si="10">+F38-G38</f>
        <v>-90</v>
      </c>
      <c r="J38" s="143">
        <f t="shared" ref="J38:J69" si="11">+B38/F38</f>
        <v>0.58535701341065605</v>
      </c>
      <c r="K38" s="143">
        <f t="shared" ref="K38:K69" si="12">+C38/G38</f>
        <v>0.59915759915759914</v>
      </c>
      <c r="L38" s="164">
        <f t="shared" ref="L38:L69" si="13">+J38-K38</f>
        <v>-1.3800585746943095E-2</v>
      </c>
    </row>
    <row r="39" spans="1:12" x14ac:dyDescent="0.4">
      <c r="A39" s="48" t="s">
        <v>129</v>
      </c>
      <c r="B39" s="79">
        <v>936</v>
      </c>
      <c r="C39" s="79">
        <v>1004</v>
      </c>
      <c r="D39" s="129">
        <f t="shared" si="7"/>
        <v>0.9322709163346613</v>
      </c>
      <c r="E39" s="128">
        <f t="shared" si="8"/>
        <v>-68</v>
      </c>
      <c r="F39" s="79">
        <v>1539</v>
      </c>
      <c r="G39" s="79">
        <v>1640</v>
      </c>
      <c r="H39" s="129">
        <f t="shared" si="9"/>
        <v>0.93841463414634141</v>
      </c>
      <c r="I39" s="128">
        <f t="shared" si="10"/>
        <v>-101</v>
      </c>
      <c r="J39" s="64">
        <f t="shared" si="11"/>
        <v>0.60818713450292394</v>
      </c>
      <c r="K39" s="64">
        <f t="shared" si="12"/>
        <v>0.6121951219512195</v>
      </c>
      <c r="L39" s="81">
        <f t="shared" si="13"/>
        <v>-4.007987448295558E-3</v>
      </c>
    </row>
    <row r="40" spans="1:12" x14ac:dyDescent="0.4">
      <c r="A40" s="49" t="s">
        <v>128</v>
      </c>
      <c r="B40" s="47">
        <v>679</v>
      </c>
      <c r="C40" s="47">
        <v>703</v>
      </c>
      <c r="D40" s="126">
        <f t="shared" si="7"/>
        <v>0.96586059743954478</v>
      </c>
      <c r="E40" s="540">
        <f t="shared" si="8"/>
        <v>-24</v>
      </c>
      <c r="F40" s="47">
        <v>1220</v>
      </c>
      <c r="G40" s="47">
        <v>1209</v>
      </c>
      <c r="H40" s="126">
        <f t="shared" si="9"/>
        <v>1.0090984284532671</v>
      </c>
      <c r="I40" s="125">
        <f t="shared" si="10"/>
        <v>11</v>
      </c>
      <c r="J40" s="44">
        <f t="shared" si="11"/>
        <v>0.55655737704918029</v>
      </c>
      <c r="K40" s="44">
        <f t="shared" si="12"/>
        <v>0.58147229114971055</v>
      </c>
      <c r="L40" s="43">
        <f t="shared" si="13"/>
        <v>-2.4914914100530261E-2</v>
      </c>
    </row>
    <row r="41" spans="1:12" s="35" customFormat="1" x14ac:dyDescent="0.4">
      <c r="A41" s="136" t="s">
        <v>87</v>
      </c>
      <c r="B41" s="135">
        <f>B42+B62</f>
        <v>206060</v>
      </c>
      <c r="C41" s="135">
        <f>C42+C62</f>
        <v>215393</v>
      </c>
      <c r="D41" s="134">
        <f t="shared" si="7"/>
        <v>0.95666990106456573</v>
      </c>
      <c r="E41" s="144">
        <f t="shared" si="8"/>
        <v>-9333</v>
      </c>
      <c r="F41" s="135">
        <f>F42+F62</f>
        <v>342733</v>
      </c>
      <c r="G41" s="135">
        <f>G42+G62</f>
        <v>344584</v>
      </c>
      <c r="H41" s="134">
        <f t="shared" si="9"/>
        <v>0.99462830543495928</v>
      </c>
      <c r="I41" s="133">
        <f t="shared" si="10"/>
        <v>-1851</v>
      </c>
      <c r="J41" s="132">
        <f t="shared" si="11"/>
        <v>0.6012260272573694</v>
      </c>
      <c r="K41" s="132">
        <f t="shared" si="12"/>
        <v>0.62508125740022757</v>
      </c>
      <c r="L41" s="167">
        <f t="shared" si="13"/>
        <v>-2.3855230142858175E-2</v>
      </c>
    </row>
    <row r="42" spans="1:12" s="35" customFormat="1" x14ac:dyDescent="0.4">
      <c r="A42" s="160" t="s">
        <v>127</v>
      </c>
      <c r="B42" s="135">
        <f>SUM(B43:B61)</f>
        <v>203459</v>
      </c>
      <c r="C42" s="135">
        <f>SUM(C43:C61)</f>
        <v>212997</v>
      </c>
      <c r="D42" s="134">
        <f t="shared" si="7"/>
        <v>0.9552200265731442</v>
      </c>
      <c r="E42" s="144">
        <f t="shared" si="8"/>
        <v>-9538</v>
      </c>
      <c r="F42" s="135">
        <f>SUM(F43:F61)</f>
        <v>338114</v>
      </c>
      <c r="G42" s="135">
        <f>SUM(G43:G61)</f>
        <v>340083</v>
      </c>
      <c r="H42" s="134">
        <f t="shared" si="9"/>
        <v>0.99421023691275368</v>
      </c>
      <c r="I42" s="133">
        <f t="shared" si="10"/>
        <v>-1969</v>
      </c>
      <c r="J42" s="132">
        <f t="shared" si="11"/>
        <v>0.60174674813820195</v>
      </c>
      <c r="K42" s="132">
        <f t="shared" si="12"/>
        <v>0.62630887165780114</v>
      </c>
      <c r="L42" s="167">
        <f t="shared" si="13"/>
        <v>-2.4562123519599188E-2</v>
      </c>
    </row>
    <row r="43" spans="1:12" x14ac:dyDescent="0.4">
      <c r="A43" s="49" t="s">
        <v>86</v>
      </c>
      <c r="B43" s="47">
        <v>87289</v>
      </c>
      <c r="C43" s="54">
        <v>91410</v>
      </c>
      <c r="D43" s="546">
        <f t="shared" si="7"/>
        <v>0.95491740509791057</v>
      </c>
      <c r="E43" s="128">
        <f t="shared" si="8"/>
        <v>-4121</v>
      </c>
      <c r="F43" s="54">
        <v>134366</v>
      </c>
      <c r="G43" s="47">
        <v>136110</v>
      </c>
      <c r="H43" s="140">
        <f t="shared" si="9"/>
        <v>0.98718683417823816</v>
      </c>
      <c r="I43" s="125">
        <f t="shared" si="10"/>
        <v>-1744</v>
      </c>
      <c r="J43" s="44">
        <f t="shared" si="11"/>
        <v>0.6496360686483188</v>
      </c>
      <c r="K43" s="44">
        <f t="shared" si="12"/>
        <v>0.67158915582984346</v>
      </c>
      <c r="L43" s="43">
        <f t="shared" si="13"/>
        <v>-2.1953087181524666E-2</v>
      </c>
    </row>
    <row r="44" spans="1:12" x14ac:dyDescent="0.4">
      <c r="A44" s="49" t="s">
        <v>125</v>
      </c>
      <c r="B44" s="47">
        <v>11023</v>
      </c>
      <c r="C44" s="47">
        <v>12652</v>
      </c>
      <c r="D44" s="129">
        <f t="shared" si="7"/>
        <v>0.8712456528612077</v>
      </c>
      <c r="E44" s="128">
        <f t="shared" si="8"/>
        <v>-1629</v>
      </c>
      <c r="F44" s="47">
        <v>16796</v>
      </c>
      <c r="G44" s="47">
        <v>16596</v>
      </c>
      <c r="H44" s="140">
        <f t="shared" si="9"/>
        <v>1.0120510966497951</v>
      </c>
      <c r="I44" s="125">
        <f t="shared" si="10"/>
        <v>200</v>
      </c>
      <c r="J44" s="44">
        <f t="shared" si="11"/>
        <v>0.65628721124077161</v>
      </c>
      <c r="K44" s="44">
        <f t="shared" si="12"/>
        <v>0.76235237406604006</v>
      </c>
      <c r="L44" s="43">
        <f t="shared" si="13"/>
        <v>-0.10606516282526846</v>
      </c>
    </row>
    <row r="45" spans="1:12" x14ac:dyDescent="0.4">
      <c r="A45" s="61" t="s">
        <v>124</v>
      </c>
      <c r="B45" s="47">
        <v>13204</v>
      </c>
      <c r="C45" s="47">
        <v>15104</v>
      </c>
      <c r="D45" s="129">
        <f t="shared" si="7"/>
        <v>0.87420550847457623</v>
      </c>
      <c r="E45" s="128">
        <f t="shared" si="8"/>
        <v>-1900</v>
      </c>
      <c r="F45" s="47">
        <v>22254</v>
      </c>
      <c r="G45" s="47">
        <v>29821</v>
      </c>
      <c r="H45" s="140">
        <f t="shared" si="9"/>
        <v>0.74625264075651387</v>
      </c>
      <c r="I45" s="125">
        <f t="shared" si="10"/>
        <v>-7567</v>
      </c>
      <c r="J45" s="44">
        <f t="shared" si="11"/>
        <v>0.59333153590365773</v>
      </c>
      <c r="K45" s="44">
        <f t="shared" si="12"/>
        <v>0.5064887160054995</v>
      </c>
      <c r="L45" s="43">
        <f t="shared" si="13"/>
        <v>8.684281989815823E-2</v>
      </c>
    </row>
    <row r="46" spans="1:12" x14ac:dyDescent="0.4">
      <c r="A46" s="61" t="s">
        <v>123</v>
      </c>
      <c r="B46" s="47">
        <v>10747</v>
      </c>
      <c r="C46" s="47">
        <v>9614</v>
      </c>
      <c r="D46" s="129">
        <f t="shared" si="7"/>
        <v>1.1178489702517163</v>
      </c>
      <c r="E46" s="128">
        <f t="shared" si="8"/>
        <v>1133</v>
      </c>
      <c r="F46" s="47">
        <v>21791</v>
      </c>
      <c r="G46" s="47">
        <v>18766</v>
      </c>
      <c r="H46" s="140">
        <f t="shared" si="9"/>
        <v>1.1611957796014067</v>
      </c>
      <c r="I46" s="125">
        <f t="shared" si="10"/>
        <v>3025</v>
      </c>
      <c r="J46" s="44">
        <f t="shared" si="11"/>
        <v>0.49318525996971224</v>
      </c>
      <c r="K46" s="44">
        <f t="shared" si="12"/>
        <v>0.51230949589683472</v>
      </c>
      <c r="L46" s="43">
        <f t="shared" si="13"/>
        <v>-1.9124235927122479E-2</v>
      </c>
    </row>
    <row r="47" spans="1:12" x14ac:dyDescent="0.4">
      <c r="A47" s="49" t="s">
        <v>84</v>
      </c>
      <c r="B47" s="47">
        <v>30362</v>
      </c>
      <c r="C47" s="47">
        <v>33108</v>
      </c>
      <c r="D47" s="129">
        <f t="shared" si="7"/>
        <v>0.91705932101002774</v>
      </c>
      <c r="E47" s="128">
        <f t="shared" si="8"/>
        <v>-2746</v>
      </c>
      <c r="F47" s="47">
        <v>53131</v>
      </c>
      <c r="G47" s="47">
        <v>51060</v>
      </c>
      <c r="H47" s="140">
        <f t="shared" si="9"/>
        <v>1.0405601253427341</v>
      </c>
      <c r="I47" s="125">
        <f t="shared" si="10"/>
        <v>2071</v>
      </c>
      <c r="J47" s="44">
        <f t="shared" si="11"/>
        <v>0.57145545914814322</v>
      </c>
      <c r="K47" s="44">
        <f t="shared" si="12"/>
        <v>0.64841363102232663</v>
      </c>
      <c r="L47" s="43">
        <f t="shared" si="13"/>
        <v>-7.6958171874183412E-2</v>
      </c>
    </row>
    <row r="48" spans="1:12" x14ac:dyDescent="0.4">
      <c r="A48" s="62" t="s">
        <v>126</v>
      </c>
      <c r="B48" s="47">
        <v>4234</v>
      </c>
      <c r="C48" s="47">
        <v>4181</v>
      </c>
      <c r="D48" s="129">
        <f t="shared" si="7"/>
        <v>1.0126763932073666</v>
      </c>
      <c r="E48" s="128">
        <f t="shared" si="8"/>
        <v>53</v>
      </c>
      <c r="F48" s="47">
        <v>8370</v>
      </c>
      <c r="G48" s="47">
        <v>8370</v>
      </c>
      <c r="H48" s="140">
        <f t="shared" si="9"/>
        <v>1</v>
      </c>
      <c r="I48" s="125">
        <f t="shared" si="10"/>
        <v>0</v>
      </c>
      <c r="J48" s="44">
        <f t="shared" si="11"/>
        <v>0.5058542413381123</v>
      </c>
      <c r="K48" s="44">
        <f t="shared" si="12"/>
        <v>0.4995221027479092</v>
      </c>
      <c r="L48" s="43">
        <f t="shared" si="13"/>
        <v>6.3321385902030958E-3</v>
      </c>
    </row>
    <row r="49" spans="1:12" x14ac:dyDescent="0.4">
      <c r="A49" s="49" t="s">
        <v>85</v>
      </c>
      <c r="B49" s="47">
        <v>14997</v>
      </c>
      <c r="C49" s="47">
        <v>18044</v>
      </c>
      <c r="D49" s="129">
        <f t="shared" si="7"/>
        <v>0.83113500332520507</v>
      </c>
      <c r="E49" s="128">
        <f t="shared" si="8"/>
        <v>-3047</v>
      </c>
      <c r="F49" s="74">
        <v>22978</v>
      </c>
      <c r="G49" s="47">
        <v>28199</v>
      </c>
      <c r="H49" s="140">
        <f t="shared" si="9"/>
        <v>0.81485159048193201</v>
      </c>
      <c r="I49" s="125">
        <f t="shared" si="10"/>
        <v>-5221</v>
      </c>
      <c r="J49" s="44">
        <f t="shared" si="11"/>
        <v>0.65266776917051095</v>
      </c>
      <c r="K49" s="44">
        <f t="shared" si="12"/>
        <v>0.63988084683854041</v>
      </c>
      <c r="L49" s="43">
        <f t="shared" si="13"/>
        <v>1.2786922331970541E-2</v>
      </c>
    </row>
    <row r="50" spans="1:12" x14ac:dyDescent="0.4">
      <c r="A50" s="49" t="s">
        <v>83</v>
      </c>
      <c r="B50" s="47">
        <v>3971</v>
      </c>
      <c r="C50" s="47">
        <v>4881</v>
      </c>
      <c r="D50" s="129">
        <f t="shared" si="7"/>
        <v>0.8135627945093219</v>
      </c>
      <c r="E50" s="128">
        <f t="shared" si="8"/>
        <v>-910</v>
      </c>
      <c r="F50" s="572">
        <v>5405</v>
      </c>
      <c r="G50" s="47">
        <v>8369</v>
      </c>
      <c r="H50" s="140">
        <f t="shared" si="9"/>
        <v>0.64583582267893413</v>
      </c>
      <c r="I50" s="125">
        <f t="shared" si="10"/>
        <v>-2964</v>
      </c>
      <c r="J50" s="44">
        <f t="shared" si="11"/>
        <v>0.73469010175763183</v>
      </c>
      <c r="K50" s="44">
        <f t="shared" si="12"/>
        <v>0.58322380212689684</v>
      </c>
      <c r="L50" s="43">
        <f t="shared" si="13"/>
        <v>0.15146629963073499</v>
      </c>
    </row>
    <row r="51" spans="1:12" x14ac:dyDescent="0.4">
      <c r="A51" s="49" t="s">
        <v>122</v>
      </c>
      <c r="B51" s="47">
        <v>1379</v>
      </c>
      <c r="C51" s="79">
        <v>1393</v>
      </c>
      <c r="D51" s="129">
        <f t="shared" si="7"/>
        <v>0.98994974874371855</v>
      </c>
      <c r="E51" s="128">
        <f t="shared" si="8"/>
        <v>-14</v>
      </c>
      <c r="F51" s="47">
        <v>3276</v>
      </c>
      <c r="G51" s="47">
        <v>3360</v>
      </c>
      <c r="H51" s="140">
        <f t="shared" si="9"/>
        <v>0.97499999999999998</v>
      </c>
      <c r="I51" s="125">
        <f t="shared" si="10"/>
        <v>-84</v>
      </c>
      <c r="J51" s="44">
        <f t="shared" si="11"/>
        <v>0.42094017094017094</v>
      </c>
      <c r="K51" s="44">
        <f t="shared" si="12"/>
        <v>0.41458333333333336</v>
      </c>
      <c r="L51" s="43">
        <f t="shared" si="13"/>
        <v>6.3568376068375843E-3</v>
      </c>
    </row>
    <row r="52" spans="1:12" x14ac:dyDescent="0.4">
      <c r="A52" s="49" t="s">
        <v>121</v>
      </c>
      <c r="B52" s="47">
        <v>2523</v>
      </c>
      <c r="C52" s="79">
        <v>2774</v>
      </c>
      <c r="D52" s="129">
        <f t="shared" si="7"/>
        <v>0.90951694304253783</v>
      </c>
      <c r="E52" s="128">
        <f t="shared" si="8"/>
        <v>-251</v>
      </c>
      <c r="F52" s="60">
        <v>3720</v>
      </c>
      <c r="G52" s="47">
        <v>3720</v>
      </c>
      <c r="H52" s="140">
        <f t="shared" si="9"/>
        <v>1</v>
      </c>
      <c r="I52" s="125">
        <f t="shared" si="10"/>
        <v>0</v>
      </c>
      <c r="J52" s="44">
        <f t="shared" si="11"/>
        <v>0.6782258064516129</v>
      </c>
      <c r="K52" s="44">
        <f t="shared" si="12"/>
        <v>0.74569892473118282</v>
      </c>
      <c r="L52" s="43">
        <f t="shared" si="13"/>
        <v>-6.7473118279569921E-2</v>
      </c>
    </row>
    <row r="53" spans="1:12" x14ac:dyDescent="0.4">
      <c r="A53" s="49" t="s">
        <v>82</v>
      </c>
      <c r="B53" s="47">
        <v>5736</v>
      </c>
      <c r="C53" s="47">
        <v>4400</v>
      </c>
      <c r="D53" s="129">
        <f t="shared" si="7"/>
        <v>1.3036363636363637</v>
      </c>
      <c r="E53" s="128">
        <f t="shared" si="8"/>
        <v>1336</v>
      </c>
      <c r="F53" s="60">
        <v>10500</v>
      </c>
      <c r="G53" s="47">
        <v>5562</v>
      </c>
      <c r="H53" s="140">
        <f t="shared" si="9"/>
        <v>1.8878101402373246</v>
      </c>
      <c r="I53" s="125">
        <f t="shared" si="10"/>
        <v>4938</v>
      </c>
      <c r="J53" s="44">
        <f t="shared" si="11"/>
        <v>0.54628571428571426</v>
      </c>
      <c r="K53" s="44">
        <f t="shared" si="12"/>
        <v>0.79108234448040271</v>
      </c>
      <c r="L53" s="43">
        <f t="shared" si="13"/>
        <v>-0.24479663019468845</v>
      </c>
    </row>
    <row r="54" spans="1:12" x14ac:dyDescent="0.4">
      <c r="A54" s="49" t="s">
        <v>81</v>
      </c>
      <c r="B54" s="47">
        <v>3170</v>
      </c>
      <c r="C54" s="47">
        <v>4589</v>
      </c>
      <c r="D54" s="129">
        <f t="shared" si="7"/>
        <v>0.69078230551318365</v>
      </c>
      <c r="E54" s="128">
        <f t="shared" si="8"/>
        <v>-1419</v>
      </c>
      <c r="F54" s="47">
        <v>8370</v>
      </c>
      <c r="G54" s="47">
        <v>8266</v>
      </c>
      <c r="H54" s="126">
        <f t="shared" si="9"/>
        <v>1.0125816598112751</v>
      </c>
      <c r="I54" s="125">
        <f t="shared" si="10"/>
        <v>104</v>
      </c>
      <c r="J54" s="44">
        <f t="shared" si="11"/>
        <v>0.37873357228195936</v>
      </c>
      <c r="K54" s="44">
        <f t="shared" si="12"/>
        <v>0.55516573917251388</v>
      </c>
      <c r="L54" s="43">
        <f t="shared" si="13"/>
        <v>-0.17643216689055452</v>
      </c>
    </row>
    <row r="55" spans="1:12" x14ac:dyDescent="0.4">
      <c r="A55" s="49" t="s">
        <v>236</v>
      </c>
      <c r="B55" s="47">
        <v>2940</v>
      </c>
      <c r="C55" s="83"/>
      <c r="D55" s="129" t="e">
        <f t="shared" si="7"/>
        <v>#DIV/0!</v>
      </c>
      <c r="E55" s="128">
        <f t="shared" si="8"/>
        <v>2940</v>
      </c>
      <c r="F55" s="47">
        <v>4626</v>
      </c>
      <c r="G55" s="83"/>
      <c r="H55" s="126" t="e">
        <f t="shared" si="9"/>
        <v>#DIV/0!</v>
      </c>
      <c r="I55" s="125">
        <f t="shared" si="10"/>
        <v>4626</v>
      </c>
      <c r="J55" s="44">
        <f t="shared" si="11"/>
        <v>0.63553826199740593</v>
      </c>
      <c r="K55" s="44" t="e">
        <f t="shared" si="12"/>
        <v>#DIV/0!</v>
      </c>
      <c r="L55" s="43" t="e">
        <f t="shared" si="13"/>
        <v>#DIV/0!</v>
      </c>
    </row>
    <row r="56" spans="1:12" x14ac:dyDescent="0.4">
      <c r="A56" s="65" t="s">
        <v>80</v>
      </c>
      <c r="B56" s="47">
        <v>2298</v>
      </c>
      <c r="C56" s="60">
        <v>2236</v>
      </c>
      <c r="D56" s="129">
        <f t="shared" si="7"/>
        <v>1.0277280858676208</v>
      </c>
      <c r="E56" s="128">
        <f t="shared" si="8"/>
        <v>62</v>
      </c>
      <c r="F56" s="47">
        <v>3764</v>
      </c>
      <c r="G56" s="47">
        <v>3730</v>
      </c>
      <c r="H56" s="140">
        <f t="shared" si="9"/>
        <v>1.0091152815013404</v>
      </c>
      <c r="I56" s="125">
        <f t="shared" si="10"/>
        <v>34</v>
      </c>
      <c r="J56" s="44">
        <f t="shared" si="11"/>
        <v>0.61052072263549417</v>
      </c>
      <c r="K56" s="58">
        <f t="shared" si="12"/>
        <v>0.59946380697050938</v>
      </c>
      <c r="L56" s="57">
        <f t="shared" si="13"/>
        <v>1.105691566498479E-2</v>
      </c>
    </row>
    <row r="57" spans="1:12" x14ac:dyDescent="0.4">
      <c r="A57" s="49" t="s">
        <v>79</v>
      </c>
      <c r="B57" s="47">
        <v>1659</v>
      </c>
      <c r="C57" s="47">
        <v>1515</v>
      </c>
      <c r="D57" s="129">
        <f t="shared" si="7"/>
        <v>1.0950495049504951</v>
      </c>
      <c r="E57" s="128">
        <f t="shared" si="8"/>
        <v>144</v>
      </c>
      <c r="F57" s="47">
        <v>3715</v>
      </c>
      <c r="G57" s="47">
        <v>3711</v>
      </c>
      <c r="H57" s="126">
        <f t="shared" si="9"/>
        <v>1.0010778765831312</v>
      </c>
      <c r="I57" s="125">
        <f t="shared" si="10"/>
        <v>4</v>
      </c>
      <c r="J57" s="44">
        <f t="shared" si="11"/>
        <v>0.44656796769851953</v>
      </c>
      <c r="K57" s="44">
        <f t="shared" si="12"/>
        <v>0.40824575586095391</v>
      </c>
      <c r="L57" s="43">
        <f t="shared" si="13"/>
        <v>3.8322211837565623E-2</v>
      </c>
    </row>
    <row r="58" spans="1:12" x14ac:dyDescent="0.4">
      <c r="A58" s="49" t="s">
        <v>78</v>
      </c>
      <c r="B58" s="47">
        <v>1960</v>
      </c>
      <c r="C58" s="47">
        <v>1565</v>
      </c>
      <c r="D58" s="129">
        <f t="shared" si="7"/>
        <v>1.2523961661341854</v>
      </c>
      <c r="E58" s="128">
        <f t="shared" si="8"/>
        <v>395</v>
      </c>
      <c r="F58" s="47">
        <v>3716</v>
      </c>
      <c r="G58" s="47">
        <v>3109</v>
      </c>
      <c r="H58" s="126">
        <f t="shared" si="9"/>
        <v>1.1952396268896752</v>
      </c>
      <c r="I58" s="125">
        <f t="shared" si="10"/>
        <v>607</v>
      </c>
      <c r="J58" s="44">
        <f t="shared" si="11"/>
        <v>0.527448869752422</v>
      </c>
      <c r="K58" s="44">
        <f t="shared" si="12"/>
        <v>0.5033772917336764</v>
      </c>
      <c r="L58" s="43">
        <f t="shared" si="13"/>
        <v>2.4071578018745599E-2</v>
      </c>
    </row>
    <row r="59" spans="1:12" x14ac:dyDescent="0.4">
      <c r="A59" s="62" t="s">
        <v>77</v>
      </c>
      <c r="B59" s="47">
        <v>5967</v>
      </c>
      <c r="C59" s="47">
        <v>5531</v>
      </c>
      <c r="D59" s="129">
        <f t="shared" si="7"/>
        <v>1.0788284216235762</v>
      </c>
      <c r="E59" s="128">
        <f t="shared" si="8"/>
        <v>436</v>
      </c>
      <c r="F59" s="47">
        <v>11336</v>
      </c>
      <c r="G59" s="47">
        <v>11334</v>
      </c>
      <c r="H59" s="126">
        <f t="shared" si="9"/>
        <v>1.000176460208223</v>
      </c>
      <c r="I59" s="125">
        <f t="shared" si="10"/>
        <v>2</v>
      </c>
      <c r="J59" s="44">
        <f t="shared" si="11"/>
        <v>0.52637614678899081</v>
      </c>
      <c r="K59" s="44">
        <f t="shared" si="12"/>
        <v>0.48800070584083288</v>
      </c>
      <c r="L59" s="43">
        <f t="shared" si="13"/>
        <v>3.8375440948157924E-2</v>
      </c>
    </row>
    <row r="60" spans="1:12" x14ac:dyDescent="0.4">
      <c r="A60" s="55" t="s">
        <v>120</v>
      </c>
      <c r="B60" s="84"/>
      <c r="C60" s="84"/>
      <c r="D60" s="545" t="e">
        <f t="shared" si="7"/>
        <v>#DIV/0!</v>
      </c>
      <c r="E60" s="128">
        <f t="shared" si="8"/>
        <v>0</v>
      </c>
      <c r="F60" s="84"/>
      <c r="G60" s="84"/>
      <c r="H60" s="545" t="e">
        <f t="shared" si="9"/>
        <v>#DIV/0!</v>
      </c>
      <c r="I60" s="540">
        <f t="shared" si="10"/>
        <v>0</v>
      </c>
      <c r="J60" s="86" t="e">
        <f t="shared" si="11"/>
        <v>#DIV/0!</v>
      </c>
      <c r="K60" s="86" t="e">
        <f t="shared" si="12"/>
        <v>#DIV/0!</v>
      </c>
      <c r="L60" s="661" t="e">
        <f t="shared" si="13"/>
        <v>#DIV/0!</v>
      </c>
    </row>
    <row r="61" spans="1:12" x14ac:dyDescent="0.4">
      <c r="A61" s="42" t="s">
        <v>119</v>
      </c>
      <c r="B61" s="56"/>
      <c r="C61" s="56"/>
      <c r="D61" s="124" t="e">
        <f t="shared" si="7"/>
        <v>#DIV/0!</v>
      </c>
      <c r="E61" s="540">
        <f t="shared" si="8"/>
        <v>0</v>
      </c>
      <c r="F61" s="56"/>
      <c r="G61" s="56"/>
      <c r="H61" s="124" t="e">
        <f t="shared" si="9"/>
        <v>#DIV/0!</v>
      </c>
      <c r="I61" s="123">
        <f t="shared" si="10"/>
        <v>0</v>
      </c>
      <c r="J61" s="38" t="e">
        <f t="shared" si="11"/>
        <v>#DIV/0!</v>
      </c>
      <c r="K61" s="38" t="e">
        <f t="shared" si="12"/>
        <v>#DIV/0!</v>
      </c>
      <c r="L61" s="37" t="e">
        <f t="shared" si="13"/>
        <v>#DIV/0!</v>
      </c>
    </row>
    <row r="62" spans="1:12" x14ac:dyDescent="0.4">
      <c r="A62" s="160" t="s">
        <v>118</v>
      </c>
      <c r="B62" s="146">
        <f>SUM(B63:B66)</f>
        <v>2601</v>
      </c>
      <c r="C62" s="146">
        <f>SUM(C63:C66)</f>
        <v>2396</v>
      </c>
      <c r="D62" s="145">
        <f t="shared" si="7"/>
        <v>1.085559265442404</v>
      </c>
      <c r="E62" s="144">
        <f t="shared" si="8"/>
        <v>205</v>
      </c>
      <c r="F62" s="146">
        <f>SUM(F63:F66)</f>
        <v>4619</v>
      </c>
      <c r="G62" s="146">
        <f>SUM(G63:G66)</f>
        <v>4501</v>
      </c>
      <c r="H62" s="145">
        <f t="shared" si="9"/>
        <v>1.0262163963563653</v>
      </c>
      <c r="I62" s="144">
        <f t="shared" si="10"/>
        <v>118</v>
      </c>
      <c r="J62" s="143">
        <f t="shared" si="11"/>
        <v>0.56310889802987663</v>
      </c>
      <c r="K62" s="143">
        <f t="shared" si="12"/>
        <v>0.53232614974450121</v>
      </c>
      <c r="L62" s="164">
        <f t="shared" si="13"/>
        <v>3.0782748285375416E-2</v>
      </c>
    </row>
    <row r="63" spans="1:12" x14ac:dyDescent="0.4">
      <c r="A63" s="55" t="s">
        <v>76</v>
      </c>
      <c r="B63" s="71">
        <f>'[5]1月(上旬～中旬)'!B62+'1月(下旬)'!B63</f>
        <v>569</v>
      </c>
      <c r="C63" s="71">
        <f>'[5]1月(上旬～中旬)'!C62+'1月(下旬)'!C63</f>
        <v>495</v>
      </c>
      <c r="D63" s="129">
        <f t="shared" si="7"/>
        <v>1.1494949494949496</v>
      </c>
      <c r="E63" s="128">
        <f t="shared" si="8"/>
        <v>74</v>
      </c>
      <c r="F63" s="71">
        <f>'[5]1月(上旬～中旬)'!F62+'1月(下旬)'!F63</f>
        <v>933</v>
      </c>
      <c r="G63" s="71">
        <f>'[5]1月(上旬～中旬)'!G62+'1月(下旬)'!G63</f>
        <v>788</v>
      </c>
      <c r="H63" s="129">
        <f t="shared" si="9"/>
        <v>1.1840101522842639</v>
      </c>
      <c r="I63" s="128">
        <f t="shared" si="10"/>
        <v>145</v>
      </c>
      <c r="J63" s="64">
        <f t="shared" si="11"/>
        <v>0.60986066452304399</v>
      </c>
      <c r="K63" s="64">
        <f t="shared" si="12"/>
        <v>0.62817258883248728</v>
      </c>
      <c r="L63" s="81">
        <f t="shared" si="13"/>
        <v>-1.8311924309443284E-2</v>
      </c>
    </row>
    <row r="64" spans="1:12" x14ac:dyDescent="0.4">
      <c r="A64" s="49" t="s">
        <v>117</v>
      </c>
      <c r="B64" s="71">
        <f>'[5]1月(上旬～中旬)'!B63+'1月(下旬)'!B64</f>
        <v>515</v>
      </c>
      <c r="C64" s="71">
        <f>'[5]1月(上旬～中旬)'!C63+'1月(下旬)'!C64</f>
        <v>562</v>
      </c>
      <c r="D64" s="129">
        <f t="shared" si="7"/>
        <v>0.91637010676156583</v>
      </c>
      <c r="E64" s="128">
        <f t="shared" si="8"/>
        <v>-47</v>
      </c>
      <c r="F64" s="71">
        <f>'[5]1月(上旬～中旬)'!F63+'1月(下旬)'!F64</f>
        <v>884</v>
      </c>
      <c r="G64" s="71">
        <f>'[5]1月(上旬～中旬)'!G63+'1月(下旬)'!G64</f>
        <v>919</v>
      </c>
      <c r="H64" s="129">
        <f t="shared" si="9"/>
        <v>0.9619151251360174</v>
      </c>
      <c r="I64" s="128">
        <f t="shared" si="10"/>
        <v>-35</v>
      </c>
      <c r="J64" s="64">
        <f t="shared" si="11"/>
        <v>0.58257918552036203</v>
      </c>
      <c r="K64" s="64">
        <f t="shared" si="12"/>
        <v>0.61153427638737756</v>
      </c>
      <c r="L64" s="81">
        <f t="shared" si="13"/>
        <v>-2.8955090867015532E-2</v>
      </c>
    </row>
    <row r="65" spans="1:12" x14ac:dyDescent="0.4">
      <c r="A65" s="48" t="s">
        <v>116</v>
      </c>
      <c r="B65" s="71">
        <f>'[5]1月(上旬～中旬)'!B64+'1月(下旬)'!B65</f>
        <v>451</v>
      </c>
      <c r="C65" s="71">
        <f>'[5]1月(上旬～中旬)'!C64+'1月(下旬)'!C65</f>
        <v>384</v>
      </c>
      <c r="D65" s="129">
        <f t="shared" si="7"/>
        <v>1.1744791666666667</v>
      </c>
      <c r="E65" s="128">
        <f t="shared" si="8"/>
        <v>67</v>
      </c>
      <c r="F65" s="71">
        <f>'[5]1月(上旬～中旬)'!F64+'1月(下旬)'!F65</f>
        <v>931</v>
      </c>
      <c r="G65" s="71">
        <f>'[5]1月(上旬～中旬)'!G64+'1月(下旬)'!G65</f>
        <v>930</v>
      </c>
      <c r="H65" s="129">
        <f t="shared" si="9"/>
        <v>1.0010752688172042</v>
      </c>
      <c r="I65" s="128">
        <f t="shared" si="10"/>
        <v>1</v>
      </c>
      <c r="J65" s="64">
        <f t="shared" si="11"/>
        <v>0.48442534908700324</v>
      </c>
      <c r="K65" s="64">
        <f t="shared" si="12"/>
        <v>0.41290322580645161</v>
      </c>
      <c r="L65" s="81">
        <f t="shared" si="13"/>
        <v>7.152212328055163E-2</v>
      </c>
    </row>
    <row r="66" spans="1:12" x14ac:dyDescent="0.4">
      <c r="A66" s="42" t="s">
        <v>115</v>
      </c>
      <c r="B66" s="46">
        <f>'[5]1月(上旬～中旬)'!B65+'1月(下旬)'!B66</f>
        <v>1066</v>
      </c>
      <c r="C66" s="46">
        <f>'[5]1月(上旬～中旬)'!C65+'1月(下旬)'!C66</f>
        <v>955</v>
      </c>
      <c r="D66" s="126">
        <f t="shared" si="7"/>
        <v>1.1162303664921467</v>
      </c>
      <c r="E66" s="540">
        <f t="shared" si="8"/>
        <v>111</v>
      </c>
      <c r="F66" s="46">
        <f>'[5]1月(上旬～中旬)'!F65+'1月(下旬)'!F66</f>
        <v>1871</v>
      </c>
      <c r="G66" s="46">
        <f>'[5]1月(上旬～中旬)'!G65+'1月(下旬)'!G66</f>
        <v>1864</v>
      </c>
      <c r="H66" s="126">
        <f t="shared" si="9"/>
        <v>1.0037553648068669</v>
      </c>
      <c r="I66" s="125">
        <f t="shared" si="10"/>
        <v>7</v>
      </c>
      <c r="J66" s="44">
        <f t="shared" si="11"/>
        <v>0.569748797434527</v>
      </c>
      <c r="K66" s="44">
        <f t="shared" si="12"/>
        <v>0.51233905579399142</v>
      </c>
      <c r="L66" s="43">
        <f t="shared" si="13"/>
        <v>5.7409741640535583E-2</v>
      </c>
    </row>
    <row r="67" spans="1:12" x14ac:dyDescent="0.4">
      <c r="A67" s="136" t="s">
        <v>98</v>
      </c>
      <c r="B67" s="135">
        <f>SUM(B68:B73)</f>
        <v>46878</v>
      </c>
      <c r="C67" s="135">
        <f>SUM(C68:C73)</f>
        <v>30938</v>
      </c>
      <c r="D67" s="134">
        <f t="shared" si="7"/>
        <v>1.5152239963798564</v>
      </c>
      <c r="E67" s="144">
        <f t="shared" si="8"/>
        <v>15940</v>
      </c>
      <c r="F67" s="135">
        <f>SUM(F68:F73)</f>
        <v>68499</v>
      </c>
      <c r="G67" s="135">
        <f>SUM(G68:G73)</f>
        <v>40710</v>
      </c>
      <c r="H67" s="134">
        <f t="shared" si="9"/>
        <v>1.682608695652174</v>
      </c>
      <c r="I67" s="133">
        <f t="shared" si="10"/>
        <v>27789</v>
      </c>
      <c r="J67" s="132">
        <f t="shared" si="11"/>
        <v>0.68436035562562958</v>
      </c>
      <c r="K67" s="132">
        <f t="shared" si="12"/>
        <v>0.75996069761729301</v>
      </c>
      <c r="L67" s="167">
        <f t="shared" si="13"/>
        <v>-7.5600341991663433E-2</v>
      </c>
    </row>
    <row r="68" spans="1:12" x14ac:dyDescent="0.4">
      <c r="A68" s="227" t="s">
        <v>114</v>
      </c>
      <c r="B68" s="641">
        <v>14945</v>
      </c>
      <c r="C68" s="641">
        <v>15687</v>
      </c>
      <c r="D68" s="543">
        <f t="shared" si="7"/>
        <v>0.95269968763944668</v>
      </c>
      <c r="E68" s="540">
        <f t="shared" si="8"/>
        <v>-742</v>
      </c>
      <c r="F68" s="641">
        <v>19116</v>
      </c>
      <c r="G68" s="641">
        <v>18762</v>
      </c>
      <c r="H68" s="543">
        <f t="shared" si="9"/>
        <v>1.0188679245283019</v>
      </c>
      <c r="I68" s="542">
        <f t="shared" si="10"/>
        <v>354</v>
      </c>
      <c r="J68" s="640">
        <f t="shared" si="11"/>
        <v>0.78180581711655162</v>
      </c>
      <c r="K68" s="640">
        <f t="shared" si="12"/>
        <v>0.83610489286856415</v>
      </c>
      <c r="L68" s="667">
        <f t="shared" si="13"/>
        <v>-5.4299075752012538E-2</v>
      </c>
    </row>
    <row r="69" spans="1:12" x14ac:dyDescent="0.4">
      <c r="A69" s="49" t="s">
        <v>255</v>
      </c>
      <c r="B69" s="47">
        <v>6454</v>
      </c>
      <c r="C69" s="47"/>
      <c r="D69" s="140" t="e">
        <f t="shared" si="7"/>
        <v>#DIV/0!</v>
      </c>
      <c r="E69" s="128">
        <f t="shared" si="8"/>
        <v>6454</v>
      </c>
      <c r="F69" s="47">
        <v>10974</v>
      </c>
      <c r="G69" s="47"/>
      <c r="H69" s="140" t="e">
        <f t="shared" si="9"/>
        <v>#DIV/0!</v>
      </c>
      <c r="I69" s="139">
        <f t="shared" si="10"/>
        <v>10974</v>
      </c>
      <c r="J69" s="206">
        <f t="shared" si="11"/>
        <v>0.58811736832513217</v>
      </c>
      <c r="K69" s="206" t="e">
        <f t="shared" si="12"/>
        <v>#DIV/0!</v>
      </c>
      <c r="L69" s="205" t="e">
        <f t="shared" si="13"/>
        <v>#DIV/0!</v>
      </c>
    </row>
    <row r="70" spans="1:12" x14ac:dyDescent="0.4">
      <c r="A70" s="61" t="s">
        <v>159</v>
      </c>
      <c r="B70" s="207">
        <v>11064</v>
      </c>
      <c r="C70" s="564">
        <v>7923</v>
      </c>
      <c r="D70" s="140">
        <f t="shared" ref="D70:D75" si="14">+B70/C70</f>
        <v>1.3964407421431275</v>
      </c>
      <c r="E70" s="128">
        <f t="shared" ref="E70:E75" si="15">+B70-C70</f>
        <v>3141</v>
      </c>
      <c r="F70" s="207">
        <v>16461</v>
      </c>
      <c r="G70" s="564">
        <v>10974</v>
      </c>
      <c r="H70" s="140">
        <f t="shared" ref="H70:H75" si="16">+F70/G70</f>
        <v>1.5</v>
      </c>
      <c r="I70" s="139">
        <f t="shared" ref="I70:I75" si="17">+F70-G70</f>
        <v>5487</v>
      </c>
      <c r="J70" s="206">
        <f t="shared" ref="J70:J75" si="18">+B70/F70</f>
        <v>0.67213413522872245</v>
      </c>
      <c r="K70" s="206">
        <f t="shared" ref="K70:K75" si="19">+C70/G70</f>
        <v>0.72197922361946421</v>
      </c>
      <c r="L70" s="205">
        <f t="shared" ref="L70:L75" si="20">+J70-K70</f>
        <v>-4.9845088390741754E-2</v>
      </c>
    </row>
    <row r="71" spans="1:12" x14ac:dyDescent="0.4">
      <c r="A71" s="61" t="s">
        <v>97</v>
      </c>
      <c r="B71" s="207">
        <v>8050</v>
      </c>
      <c r="C71" s="564">
        <v>7328</v>
      </c>
      <c r="D71" s="140">
        <f t="shared" si="14"/>
        <v>1.0985262008733625</v>
      </c>
      <c r="E71" s="128">
        <f t="shared" si="15"/>
        <v>722</v>
      </c>
      <c r="F71" s="207">
        <v>10974</v>
      </c>
      <c r="G71" s="564">
        <v>10974</v>
      </c>
      <c r="H71" s="140">
        <f t="shared" si="16"/>
        <v>1</v>
      </c>
      <c r="I71" s="139">
        <f t="shared" si="17"/>
        <v>0</v>
      </c>
      <c r="J71" s="206">
        <f t="shared" si="18"/>
        <v>0.73355203207581554</v>
      </c>
      <c r="K71" s="206">
        <f t="shared" si="19"/>
        <v>0.66776016037907782</v>
      </c>
      <c r="L71" s="205">
        <f t="shared" si="20"/>
        <v>6.5791871696737725E-2</v>
      </c>
    </row>
    <row r="72" spans="1:12" x14ac:dyDescent="0.4">
      <c r="A72" s="61" t="s">
        <v>224</v>
      </c>
      <c r="B72" s="639"/>
      <c r="C72" s="638"/>
      <c r="D72" s="140" t="e">
        <f t="shared" si="14"/>
        <v>#DIV/0!</v>
      </c>
      <c r="E72" s="128">
        <f t="shared" si="15"/>
        <v>0</v>
      </c>
      <c r="F72" s="639"/>
      <c r="G72" s="638"/>
      <c r="H72" s="140" t="e">
        <f t="shared" si="16"/>
        <v>#DIV/0!</v>
      </c>
      <c r="I72" s="139">
        <f t="shared" si="17"/>
        <v>0</v>
      </c>
      <c r="J72" s="206" t="e">
        <f t="shared" si="18"/>
        <v>#DIV/0!</v>
      </c>
      <c r="K72" s="206" t="e">
        <f t="shared" si="19"/>
        <v>#DIV/0!</v>
      </c>
      <c r="L72" s="205" t="e">
        <f t="shared" si="20"/>
        <v>#DIV/0!</v>
      </c>
    </row>
    <row r="73" spans="1:12" x14ac:dyDescent="0.4">
      <c r="A73" s="42" t="s">
        <v>96</v>
      </c>
      <c r="B73" s="103">
        <v>6365</v>
      </c>
      <c r="C73" s="637"/>
      <c r="D73" s="140" t="e">
        <f t="shared" si="14"/>
        <v>#DIV/0!</v>
      </c>
      <c r="E73" s="540">
        <f t="shared" si="15"/>
        <v>6365</v>
      </c>
      <c r="F73" s="103">
        <v>10974</v>
      </c>
      <c r="G73" s="637"/>
      <c r="H73" s="140" t="e">
        <f t="shared" si="16"/>
        <v>#DIV/0!</v>
      </c>
      <c r="I73" s="139">
        <f t="shared" si="17"/>
        <v>10974</v>
      </c>
      <c r="J73" s="206">
        <f t="shared" si="18"/>
        <v>0.58000728995808271</v>
      </c>
      <c r="K73" s="206" t="e">
        <f t="shared" si="19"/>
        <v>#DIV/0!</v>
      </c>
      <c r="L73" s="205" t="e">
        <f t="shared" si="20"/>
        <v>#DIV/0!</v>
      </c>
    </row>
    <row r="74" spans="1:12" x14ac:dyDescent="0.4">
      <c r="A74" s="136" t="s">
        <v>111</v>
      </c>
      <c r="B74" s="135">
        <f>B75</f>
        <v>121</v>
      </c>
      <c r="C74" s="135">
        <f>C75</f>
        <v>157</v>
      </c>
      <c r="D74" s="134">
        <f t="shared" si="14"/>
        <v>0.77070063694267521</v>
      </c>
      <c r="E74" s="144">
        <f t="shared" si="15"/>
        <v>-36</v>
      </c>
      <c r="F74" s="135">
        <f>F75</f>
        <v>252</v>
      </c>
      <c r="G74" s="135">
        <f>G75</f>
        <v>270</v>
      </c>
      <c r="H74" s="134">
        <f t="shared" si="16"/>
        <v>0.93333333333333335</v>
      </c>
      <c r="I74" s="133">
        <f t="shared" si="17"/>
        <v>-18</v>
      </c>
      <c r="J74" s="132">
        <f t="shared" si="18"/>
        <v>0.48015873015873017</v>
      </c>
      <c r="K74" s="132">
        <f t="shared" si="19"/>
        <v>0.58148148148148149</v>
      </c>
      <c r="L74" s="167">
        <f t="shared" si="20"/>
        <v>-0.10132275132275131</v>
      </c>
    </row>
    <row r="75" spans="1:12" x14ac:dyDescent="0.4">
      <c r="A75" s="214" t="s">
        <v>110</v>
      </c>
      <c r="B75" s="208">
        <v>121</v>
      </c>
      <c r="C75" s="561">
        <v>157</v>
      </c>
      <c r="D75" s="124">
        <f t="shared" si="14"/>
        <v>0.77070063694267521</v>
      </c>
      <c r="E75" s="144">
        <f t="shared" si="15"/>
        <v>-36</v>
      </c>
      <c r="F75" s="562">
        <v>252</v>
      </c>
      <c r="G75" s="561">
        <v>270</v>
      </c>
      <c r="H75" s="145">
        <f t="shared" si="16"/>
        <v>0.93333333333333335</v>
      </c>
      <c r="I75" s="144">
        <f t="shared" si="17"/>
        <v>-18</v>
      </c>
      <c r="J75" s="636">
        <f t="shared" si="18"/>
        <v>0.48015873015873017</v>
      </c>
      <c r="K75" s="636">
        <f t="shared" si="19"/>
        <v>0.58148148148148149</v>
      </c>
      <c r="L75" s="666">
        <f t="shared" si="20"/>
        <v>-0.10132275132275131</v>
      </c>
    </row>
    <row r="76" spans="1:12" x14ac:dyDescent="0.4">
      <c r="A76" s="33" t="s">
        <v>109</v>
      </c>
      <c r="C76" s="33"/>
      <c r="E76" s="34"/>
      <c r="G76" s="33"/>
      <c r="I76" s="34"/>
      <c r="K76" s="33"/>
    </row>
    <row r="77" spans="1:12" x14ac:dyDescent="0.4">
      <c r="A77" s="35" t="s">
        <v>108</v>
      </c>
    </row>
    <row r="78" spans="1:12" x14ac:dyDescent="0.4">
      <c r="A78" s="33" t="s">
        <v>107</v>
      </c>
    </row>
    <row r="79" spans="1:12" x14ac:dyDescent="0.4">
      <c r="A79" s="33" t="s">
        <v>95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9"/>
  <sheetViews>
    <sheetView zoomScaleNormal="100" workbookViewId="0">
      <pane xSplit="1" ySplit="7" topLeftCell="B8" activePane="bottomRight" state="frozen"/>
      <selection activeCell="L1" sqref="A1:L1"/>
      <selection pane="topRight" activeCell="L1" sqref="A1:L1"/>
      <selection pane="bottomLeft" activeCell="L1" sqref="A1:L1"/>
      <selection pane="bottomRight" activeCell="L1" sqref="A1:L1"/>
    </sheetView>
  </sheetViews>
  <sheetFormatPr defaultColWidth="15.75" defaultRowHeight="10.5" x14ac:dyDescent="0.4"/>
  <cols>
    <col min="1" max="1" width="23.375" style="33" customWidth="1"/>
    <col min="2" max="3" width="11" style="34" customWidth="1"/>
    <col min="4" max="5" width="11.25" style="33" customWidth="1"/>
    <col min="6" max="7" width="11" style="34" customWidth="1"/>
    <col min="8" max="9" width="11.25" style="33" customWidth="1"/>
    <col min="10" max="11" width="11.25" style="34" customWidth="1"/>
    <col min="12" max="12" width="11.25" style="33" customWidth="1"/>
    <col min="13" max="13" width="9" style="33" customWidth="1"/>
    <col min="14" max="14" width="6.5" style="33" bestFit="1" customWidth="1"/>
    <col min="15" max="16384" width="15.75" style="33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１月(上旬)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x14ac:dyDescent="0.4">
      <c r="A4" s="685"/>
      <c r="B4" s="686" t="s">
        <v>270</v>
      </c>
      <c r="C4" s="687" t="s">
        <v>269</v>
      </c>
      <c r="D4" s="685" t="s">
        <v>93</v>
      </c>
      <c r="E4" s="685"/>
      <c r="F4" s="699" t="str">
        <f>+B4</f>
        <v>(12'1/1～10)</v>
      </c>
      <c r="G4" s="699" t="str">
        <f>+C4</f>
        <v>(11'1/1～10)</v>
      </c>
      <c r="H4" s="685" t="s">
        <v>93</v>
      </c>
      <c r="I4" s="685"/>
      <c r="J4" s="699" t="str">
        <f>+B4</f>
        <v>(12'1/1～10)</v>
      </c>
      <c r="K4" s="699" t="str">
        <f>+C4</f>
        <v>(11'1/1～10)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160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135">
        <f>+B7+B41+B67</f>
        <v>123115</v>
      </c>
      <c r="C6" s="135">
        <f>+C7+C41+C67</f>
        <v>135030</v>
      </c>
      <c r="D6" s="132">
        <f t="shared" ref="D6:D37" si="0">+B6/C6</f>
        <v>0.9117603495519514</v>
      </c>
      <c r="E6" s="172">
        <f t="shared" ref="E6:E37" si="1">+B6-C6</f>
        <v>-11915</v>
      </c>
      <c r="F6" s="135">
        <f>+F7+F41+F67</f>
        <v>206745</v>
      </c>
      <c r="G6" s="135">
        <f>+G7+G41+G67</f>
        <v>199936</v>
      </c>
      <c r="H6" s="132">
        <f t="shared" ref="H6:H37" si="2">+F6/G6</f>
        <v>1.034055897887324</v>
      </c>
      <c r="I6" s="172">
        <f t="shared" ref="I6:I37" si="3">+F6-G6</f>
        <v>6809</v>
      </c>
      <c r="J6" s="132">
        <f t="shared" ref="J6:J37" si="4">+B6/F6</f>
        <v>0.59549203124622119</v>
      </c>
      <c r="K6" s="132">
        <f t="shared" ref="K6:K37" si="5">+C6/G6</f>
        <v>0.6753661171574904</v>
      </c>
      <c r="L6" s="167">
        <f t="shared" ref="L6:L37" si="6">+J6-K6</f>
        <v>-7.987408591126921E-2</v>
      </c>
    </row>
    <row r="7" spans="1:12" s="35" customFormat="1" x14ac:dyDescent="0.4">
      <c r="A7" s="136" t="s">
        <v>90</v>
      </c>
      <c r="B7" s="135">
        <f>B8+B18+B38</f>
        <v>54396</v>
      </c>
      <c r="C7" s="135">
        <f>C8+C18+C38</f>
        <v>61466</v>
      </c>
      <c r="D7" s="132">
        <f t="shared" si="0"/>
        <v>0.88497706048872549</v>
      </c>
      <c r="E7" s="172">
        <f t="shared" si="1"/>
        <v>-7070</v>
      </c>
      <c r="F7" s="135">
        <f>F8+F18+F38</f>
        <v>93404</v>
      </c>
      <c r="G7" s="135">
        <f>G8+G18+G38</f>
        <v>88659</v>
      </c>
      <c r="H7" s="132">
        <f t="shared" si="2"/>
        <v>1.053519665234212</v>
      </c>
      <c r="I7" s="172">
        <f t="shared" si="3"/>
        <v>4745</v>
      </c>
      <c r="J7" s="132">
        <f t="shared" si="4"/>
        <v>0.58237334589525069</v>
      </c>
      <c r="K7" s="132">
        <f t="shared" si="5"/>
        <v>0.69328550964933056</v>
      </c>
      <c r="L7" s="167">
        <f t="shared" si="6"/>
        <v>-0.11091216375407986</v>
      </c>
    </row>
    <row r="8" spans="1:12" x14ac:dyDescent="0.4">
      <c r="A8" s="160" t="s">
        <v>150</v>
      </c>
      <c r="B8" s="146">
        <f>SUM(B9:B17)</f>
        <v>38643</v>
      </c>
      <c r="C8" s="146">
        <f>SUM(C9:C17)</f>
        <v>49878</v>
      </c>
      <c r="D8" s="143">
        <f t="shared" si="0"/>
        <v>0.77475039095392761</v>
      </c>
      <c r="E8" s="165">
        <f t="shared" si="1"/>
        <v>-11235</v>
      </c>
      <c r="F8" s="146">
        <f>SUM(F9:F17)</f>
        <v>67514</v>
      </c>
      <c r="G8" s="146">
        <f>SUM(G9:G17)</f>
        <v>70063</v>
      </c>
      <c r="H8" s="143">
        <f t="shared" si="2"/>
        <v>0.96361845767380783</v>
      </c>
      <c r="I8" s="165">
        <f t="shared" si="3"/>
        <v>-2549</v>
      </c>
      <c r="J8" s="143">
        <f t="shared" si="4"/>
        <v>0.57237017507479926</v>
      </c>
      <c r="K8" s="143">
        <f t="shared" si="5"/>
        <v>0.71190214521216622</v>
      </c>
      <c r="L8" s="164">
        <f t="shared" si="6"/>
        <v>-0.13953197013736696</v>
      </c>
    </row>
    <row r="9" spans="1:12" x14ac:dyDescent="0.4">
      <c r="A9" s="48" t="s">
        <v>86</v>
      </c>
      <c r="B9" s="79">
        <v>28083</v>
      </c>
      <c r="C9" s="79">
        <v>34339</v>
      </c>
      <c r="D9" s="64">
        <f t="shared" si="0"/>
        <v>0.81781647689216341</v>
      </c>
      <c r="E9" s="72">
        <f t="shared" si="1"/>
        <v>-6256</v>
      </c>
      <c r="F9" s="79">
        <v>52440</v>
      </c>
      <c r="G9" s="79">
        <v>47827</v>
      </c>
      <c r="H9" s="64">
        <f t="shared" si="2"/>
        <v>1.0964517950111861</v>
      </c>
      <c r="I9" s="72">
        <f t="shared" si="3"/>
        <v>4613</v>
      </c>
      <c r="J9" s="64">
        <f t="shared" si="4"/>
        <v>0.53552631578947374</v>
      </c>
      <c r="K9" s="64">
        <f t="shared" si="5"/>
        <v>0.71798356576828992</v>
      </c>
      <c r="L9" s="81">
        <f t="shared" si="6"/>
        <v>-0.18245724997881618</v>
      </c>
    </row>
    <row r="10" spans="1:12" x14ac:dyDescent="0.4">
      <c r="A10" s="49" t="s">
        <v>89</v>
      </c>
      <c r="B10" s="47">
        <v>4379</v>
      </c>
      <c r="C10" s="47">
        <v>4512</v>
      </c>
      <c r="D10" s="44">
        <f t="shared" si="0"/>
        <v>0.97052304964539005</v>
      </c>
      <c r="E10" s="45">
        <f t="shared" si="1"/>
        <v>-133</v>
      </c>
      <c r="F10" s="47">
        <v>6880</v>
      </c>
      <c r="G10" s="47">
        <v>6044</v>
      </c>
      <c r="H10" s="44">
        <f t="shared" si="2"/>
        <v>1.1383189940436798</v>
      </c>
      <c r="I10" s="45">
        <f t="shared" si="3"/>
        <v>836</v>
      </c>
      <c r="J10" s="44">
        <f t="shared" si="4"/>
        <v>0.63648255813953492</v>
      </c>
      <c r="K10" s="44">
        <f t="shared" si="5"/>
        <v>0.74652547981469231</v>
      </c>
      <c r="L10" s="43">
        <f t="shared" si="6"/>
        <v>-0.11004292167515739</v>
      </c>
    </row>
    <row r="11" spans="1:12" x14ac:dyDescent="0.4">
      <c r="A11" s="49" t="s">
        <v>124</v>
      </c>
      <c r="B11" s="47">
        <v>5289</v>
      </c>
      <c r="C11" s="47">
        <v>4947</v>
      </c>
      <c r="D11" s="44">
        <f t="shared" si="0"/>
        <v>1.0691328077622801</v>
      </c>
      <c r="E11" s="45">
        <f t="shared" si="1"/>
        <v>342</v>
      </c>
      <c r="F11" s="47">
        <v>6744</v>
      </c>
      <c r="G11" s="47">
        <v>7242</v>
      </c>
      <c r="H11" s="44">
        <f t="shared" si="2"/>
        <v>0.93123446561723278</v>
      </c>
      <c r="I11" s="45">
        <f t="shared" si="3"/>
        <v>-498</v>
      </c>
      <c r="J11" s="44">
        <f t="shared" si="4"/>
        <v>0.78425266903914592</v>
      </c>
      <c r="K11" s="44">
        <f t="shared" si="5"/>
        <v>0.68309859154929575</v>
      </c>
      <c r="L11" s="43">
        <f t="shared" si="6"/>
        <v>0.10115407748985017</v>
      </c>
    </row>
    <row r="12" spans="1:12" x14ac:dyDescent="0.4">
      <c r="A12" s="49" t="s">
        <v>84</v>
      </c>
      <c r="B12" s="83"/>
      <c r="C12" s="47"/>
      <c r="D12" s="44" t="e">
        <f t="shared" si="0"/>
        <v>#DIV/0!</v>
      </c>
      <c r="E12" s="45">
        <f t="shared" si="1"/>
        <v>0</v>
      </c>
      <c r="F12" s="83"/>
      <c r="G12" s="47"/>
      <c r="H12" s="44" t="e">
        <f t="shared" si="2"/>
        <v>#DIV/0!</v>
      </c>
      <c r="I12" s="45">
        <f t="shared" si="3"/>
        <v>0</v>
      </c>
      <c r="J12" s="44" t="e">
        <f t="shared" si="4"/>
        <v>#DIV/0!</v>
      </c>
      <c r="K12" s="44" t="e">
        <f t="shared" si="5"/>
        <v>#DIV/0!</v>
      </c>
      <c r="L12" s="43" t="e">
        <f t="shared" si="6"/>
        <v>#DIV/0!</v>
      </c>
    </row>
    <row r="13" spans="1:12" x14ac:dyDescent="0.4">
      <c r="A13" s="49" t="s">
        <v>85</v>
      </c>
      <c r="B13" s="83"/>
      <c r="C13" s="47">
        <v>5086</v>
      </c>
      <c r="D13" s="44">
        <f t="shared" si="0"/>
        <v>0</v>
      </c>
      <c r="E13" s="45">
        <f t="shared" si="1"/>
        <v>-5086</v>
      </c>
      <c r="F13" s="83"/>
      <c r="G13" s="47">
        <v>7600</v>
      </c>
      <c r="H13" s="44">
        <f t="shared" si="2"/>
        <v>0</v>
      </c>
      <c r="I13" s="45">
        <f t="shared" si="3"/>
        <v>-7600</v>
      </c>
      <c r="J13" s="44" t="e">
        <f t="shared" si="4"/>
        <v>#DIV/0!</v>
      </c>
      <c r="K13" s="44">
        <f t="shared" si="5"/>
        <v>0.66921052631578948</v>
      </c>
      <c r="L13" s="43" t="e">
        <f t="shared" si="6"/>
        <v>#DIV/0!</v>
      </c>
    </row>
    <row r="14" spans="1:12" x14ac:dyDescent="0.4">
      <c r="A14" s="55" t="s">
        <v>149</v>
      </c>
      <c r="B14" s="60">
        <v>892</v>
      </c>
      <c r="C14" s="60">
        <v>994</v>
      </c>
      <c r="D14" s="58">
        <f t="shared" si="0"/>
        <v>0.89738430583501005</v>
      </c>
      <c r="E14" s="59">
        <f t="shared" si="1"/>
        <v>-102</v>
      </c>
      <c r="F14" s="60">
        <v>1450</v>
      </c>
      <c r="G14" s="60">
        <v>1350</v>
      </c>
      <c r="H14" s="58">
        <f t="shared" si="2"/>
        <v>1.0740740740740742</v>
      </c>
      <c r="I14" s="59">
        <f t="shared" si="3"/>
        <v>100</v>
      </c>
      <c r="J14" s="58">
        <f t="shared" si="4"/>
        <v>0.6151724137931035</v>
      </c>
      <c r="K14" s="58">
        <f t="shared" si="5"/>
        <v>0.73629629629629634</v>
      </c>
      <c r="L14" s="57">
        <f t="shared" si="6"/>
        <v>-0.12112388250319284</v>
      </c>
    </row>
    <row r="15" spans="1:12" x14ac:dyDescent="0.4">
      <c r="A15" s="49" t="s">
        <v>148</v>
      </c>
      <c r="B15" s="83"/>
      <c r="C15" s="83"/>
      <c r="D15" s="44" t="e">
        <f t="shared" si="0"/>
        <v>#DIV/0!</v>
      </c>
      <c r="E15" s="45">
        <f t="shared" si="1"/>
        <v>0</v>
      </c>
      <c r="F15" s="83"/>
      <c r="G15" s="83"/>
      <c r="H15" s="44" t="e">
        <f t="shared" si="2"/>
        <v>#DIV/0!</v>
      </c>
      <c r="I15" s="45">
        <f t="shared" si="3"/>
        <v>0</v>
      </c>
      <c r="J15" s="44" t="e">
        <f t="shared" si="4"/>
        <v>#DIV/0!</v>
      </c>
      <c r="K15" s="44" t="e">
        <f t="shared" si="5"/>
        <v>#DIV/0!</v>
      </c>
      <c r="L15" s="43" t="e">
        <f t="shared" si="6"/>
        <v>#DIV/0!</v>
      </c>
    </row>
    <row r="16" spans="1:12" x14ac:dyDescent="0.4">
      <c r="A16" s="61" t="s">
        <v>147</v>
      </c>
      <c r="B16" s="83"/>
      <c r="C16" s="83"/>
      <c r="D16" s="86" t="e">
        <f t="shared" si="0"/>
        <v>#DIV/0!</v>
      </c>
      <c r="E16" s="45">
        <f t="shared" si="1"/>
        <v>0</v>
      </c>
      <c r="F16" s="83"/>
      <c r="G16" s="83"/>
      <c r="H16" s="64" t="e">
        <f t="shared" si="2"/>
        <v>#DIV/0!</v>
      </c>
      <c r="I16" s="72">
        <f t="shared" si="3"/>
        <v>0</v>
      </c>
      <c r="J16" s="44" t="e">
        <f t="shared" si="4"/>
        <v>#DIV/0!</v>
      </c>
      <c r="K16" s="44" t="e">
        <f t="shared" si="5"/>
        <v>#DIV/0!</v>
      </c>
      <c r="L16" s="43" t="e">
        <f t="shared" si="6"/>
        <v>#DIV/0!</v>
      </c>
    </row>
    <row r="17" spans="1:12" s="36" customFormat="1" x14ac:dyDescent="0.4">
      <c r="A17" s="61" t="s">
        <v>146</v>
      </c>
      <c r="B17" s="82"/>
      <c r="C17" s="82"/>
      <c r="D17" s="58" t="e">
        <f t="shared" si="0"/>
        <v>#DIV/0!</v>
      </c>
      <c r="E17" s="59">
        <f t="shared" si="1"/>
        <v>0</v>
      </c>
      <c r="F17" s="82"/>
      <c r="G17" s="82"/>
      <c r="H17" s="64" t="e">
        <f t="shared" si="2"/>
        <v>#DIV/0!</v>
      </c>
      <c r="I17" s="59">
        <f t="shared" si="3"/>
        <v>0</v>
      </c>
      <c r="J17" s="58" t="e">
        <f t="shared" si="4"/>
        <v>#DIV/0!</v>
      </c>
      <c r="K17" s="58" t="e">
        <f t="shared" si="5"/>
        <v>#DIV/0!</v>
      </c>
      <c r="L17" s="57" t="e">
        <f t="shared" si="6"/>
        <v>#DIV/0!</v>
      </c>
    </row>
    <row r="18" spans="1:12" x14ac:dyDescent="0.4">
      <c r="A18" s="160" t="s">
        <v>145</v>
      </c>
      <c r="B18" s="146">
        <f>SUM(B19:B37)</f>
        <v>15059</v>
      </c>
      <c r="C18" s="146">
        <f>SUM(C19:C37)</f>
        <v>10795</v>
      </c>
      <c r="D18" s="143">
        <f t="shared" si="0"/>
        <v>1.3949976841130154</v>
      </c>
      <c r="E18" s="165">
        <f t="shared" si="1"/>
        <v>4264</v>
      </c>
      <c r="F18" s="146">
        <f>SUM(F19:F37)</f>
        <v>25000</v>
      </c>
      <c r="G18" s="146">
        <f>SUM(G19:G37)</f>
        <v>17605</v>
      </c>
      <c r="H18" s="143">
        <f t="shared" si="2"/>
        <v>1.4200511218403862</v>
      </c>
      <c r="I18" s="165">
        <f t="shared" si="3"/>
        <v>7395</v>
      </c>
      <c r="J18" s="143">
        <f t="shared" si="4"/>
        <v>0.60236000000000001</v>
      </c>
      <c r="K18" s="143">
        <f t="shared" si="5"/>
        <v>0.61317807441067873</v>
      </c>
      <c r="L18" s="164">
        <f t="shared" si="6"/>
        <v>-1.0818074410678724E-2</v>
      </c>
    </row>
    <row r="19" spans="1:12" x14ac:dyDescent="0.4">
      <c r="A19" s="48" t="s">
        <v>144</v>
      </c>
      <c r="B19" s="85"/>
      <c r="C19" s="85"/>
      <c r="D19" s="44" t="e">
        <f t="shared" si="0"/>
        <v>#DIV/0!</v>
      </c>
      <c r="E19" s="45">
        <f t="shared" si="1"/>
        <v>0</v>
      </c>
      <c r="F19" s="85"/>
      <c r="G19" s="85"/>
      <c r="H19" s="64" t="e">
        <f t="shared" si="2"/>
        <v>#DIV/0!</v>
      </c>
      <c r="I19" s="45">
        <f t="shared" si="3"/>
        <v>0</v>
      </c>
      <c r="J19" s="44" t="e">
        <f t="shared" si="4"/>
        <v>#DIV/0!</v>
      </c>
      <c r="K19" s="44" t="e">
        <f t="shared" si="5"/>
        <v>#DIV/0!</v>
      </c>
      <c r="L19" s="81" t="e">
        <f t="shared" si="6"/>
        <v>#DIV/0!</v>
      </c>
    </row>
    <row r="20" spans="1:12" x14ac:dyDescent="0.4">
      <c r="A20" s="49" t="s">
        <v>124</v>
      </c>
      <c r="B20" s="83"/>
      <c r="C20" s="83"/>
      <c r="D20" s="44" t="e">
        <f t="shared" si="0"/>
        <v>#DIV/0!</v>
      </c>
      <c r="E20" s="45">
        <f t="shared" si="1"/>
        <v>0</v>
      </c>
      <c r="F20" s="83"/>
      <c r="G20" s="83"/>
      <c r="H20" s="44" t="e">
        <f t="shared" si="2"/>
        <v>#DIV/0!</v>
      </c>
      <c r="I20" s="45">
        <f t="shared" si="3"/>
        <v>0</v>
      </c>
      <c r="J20" s="58" t="e">
        <f t="shared" si="4"/>
        <v>#DIV/0!</v>
      </c>
      <c r="K20" s="44" t="e">
        <f t="shared" si="5"/>
        <v>#DIV/0!</v>
      </c>
      <c r="L20" s="43" t="e">
        <f t="shared" si="6"/>
        <v>#DIV/0!</v>
      </c>
    </row>
    <row r="21" spans="1:12" x14ac:dyDescent="0.4">
      <c r="A21" s="49" t="s">
        <v>113</v>
      </c>
      <c r="B21" s="47">
        <v>5339</v>
      </c>
      <c r="C21" s="47">
        <v>4627</v>
      </c>
      <c r="D21" s="44">
        <f t="shared" si="0"/>
        <v>1.1538794035011888</v>
      </c>
      <c r="E21" s="45">
        <f t="shared" si="1"/>
        <v>712</v>
      </c>
      <c r="F21" s="47">
        <v>8870</v>
      </c>
      <c r="G21" s="47">
        <v>7300</v>
      </c>
      <c r="H21" s="58">
        <f t="shared" si="2"/>
        <v>1.215068493150685</v>
      </c>
      <c r="I21" s="45">
        <f t="shared" si="3"/>
        <v>1570</v>
      </c>
      <c r="J21" s="44">
        <f t="shared" si="4"/>
        <v>0.6019165727170237</v>
      </c>
      <c r="K21" s="44">
        <f t="shared" si="5"/>
        <v>0.63383561643835618</v>
      </c>
      <c r="L21" s="43">
        <f t="shared" si="6"/>
        <v>-3.1919043721332474E-2</v>
      </c>
    </row>
    <row r="22" spans="1:12" x14ac:dyDescent="0.4">
      <c r="A22" s="49" t="s">
        <v>143</v>
      </c>
      <c r="B22" s="47">
        <v>1542</v>
      </c>
      <c r="C22" s="47">
        <v>1895</v>
      </c>
      <c r="D22" s="44">
        <f t="shared" si="0"/>
        <v>0.81372031662269129</v>
      </c>
      <c r="E22" s="45">
        <f t="shared" si="1"/>
        <v>-353</v>
      </c>
      <c r="F22" s="47">
        <v>2955</v>
      </c>
      <c r="G22" s="47">
        <v>3000</v>
      </c>
      <c r="H22" s="44">
        <f t="shared" si="2"/>
        <v>0.98499999999999999</v>
      </c>
      <c r="I22" s="45">
        <f t="shared" si="3"/>
        <v>-45</v>
      </c>
      <c r="J22" s="44">
        <f t="shared" si="4"/>
        <v>0.52182741116751274</v>
      </c>
      <c r="K22" s="44">
        <f t="shared" si="5"/>
        <v>0.63166666666666671</v>
      </c>
      <c r="L22" s="43">
        <f t="shared" si="6"/>
        <v>-0.10983925549915396</v>
      </c>
    </row>
    <row r="23" spans="1:12" x14ac:dyDescent="0.4">
      <c r="A23" s="49" t="s">
        <v>142</v>
      </c>
      <c r="B23" s="60">
        <v>865</v>
      </c>
      <c r="C23" s="60">
        <v>935</v>
      </c>
      <c r="D23" s="44">
        <f t="shared" si="0"/>
        <v>0.92513368983957223</v>
      </c>
      <c r="E23" s="59">
        <f t="shared" si="1"/>
        <v>-70</v>
      </c>
      <c r="F23" s="60">
        <v>1480</v>
      </c>
      <c r="G23" s="60">
        <v>1495</v>
      </c>
      <c r="H23" s="58">
        <f t="shared" si="2"/>
        <v>0.98996655518394649</v>
      </c>
      <c r="I23" s="59">
        <f t="shared" si="3"/>
        <v>-15</v>
      </c>
      <c r="J23" s="58">
        <f t="shared" si="4"/>
        <v>0.58445945945945943</v>
      </c>
      <c r="K23" s="44">
        <f t="shared" si="5"/>
        <v>0.62541806020066892</v>
      </c>
      <c r="L23" s="57">
        <f t="shared" si="6"/>
        <v>-4.0958600741209494E-2</v>
      </c>
    </row>
    <row r="24" spans="1:12" x14ac:dyDescent="0.4">
      <c r="A24" s="61" t="s">
        <v>141</v>
      </c>
      <c r="B24" s="83"/>
      <c r="C24" s="83"/>
      <c r="D24" s="44" t="e">
        <f t="shared" si="0"/>
        <v>#DIV/0!</v>
      </c>
      <c r="E24" s="45">
        <f t="shared" si="1"/>
        <v>0</v>
      </c>
      <c r="F24" s="83"/>
      <c r="G24" s="83"/>
      <c r="H24" s="44" t="e">
        <f t="shared" si="2"/>
        <v>#DIV/0!</v>
      </c>
      <c r="I24" s="45">
        <f t="shared" si="3"/>
        <v>0</v>
      </c>
      <c r="J24" s="44" t="e">
        <f t="shared" si="4"/>
        <v>#DIV/0!</v>
      </c>
      <c r="K24" s="44" t="e">
        <f t="shared" si="5"/>
        <v>#DIV/0!</v>
      </c>
      <c r="L24" s="43" t="e">
        <f t="shared" si="6"/>
        <v>#DIV/0!</v>
      </c>
    </row>
    <row r="25" spans="1:12" x14ac:dyDescent="0.4">
      <c r="A25" s="61" t="s">
        <v>140</v>
      </c>
      <c r="B25" s="47">
        <v>851</v>
      </c>
      <c r="C25" s="47">
        <v>913</v>
      </c>
      <c r="D25" s="44">
        <f t="shared" si="0"/>
        <v>0.93209200438116102</v>
      </c>
      <c r="E25" s="45">
        <f t="shared" si="1"/>
        <v>-62</v>
      </c>
      <c r="F25" s="47">
        <v>1465</v>
      </c>
      <c r="G25" s="47">
        <v>1495</v>
      </c>
      <c r="H25" s="44">
        <f t="shared" si="2"/>
        <v>0.97993311036789299</v>
      </c>
      <c r="I25" s="45">
        <f t="shared" si="3"/>
        <v>-30</v>
      </c>
      <c r="J25" s="44">
        <f t="shared" si="4"/>
        <v>0.58088737201365193</v>
      </c>
      <c r="K25" s="44">
        <f t="shared" si="5"/>
        <v>0.61070234113712374</v>
      </c>
      <c r="L25" s="43">
        <f t="shared" si="6"/>
        <v>-2.9814969123471813E-2</v>
      </c>
    </row>
    <row r="26" spans="1:12" x14ac:dyDescent="0.4">
      <c r="A26" s="61" t="s">
        <v>225</v>
      </c>
      <c r="B26" s="83"/>
      <c r="C26" s="83"/>
      <c r="D26" s="44" t="e">
        <f t="shared" si="0"/>
        <v>#DIV/0!</v>
      </c>
      <c r="E26" s="45">
        <f t="shared" si="1"/>
        <v>0</v>
      </c>
      <c r="F26" s="83"/>
      <c r="G26" s="83"/>
      <c r="H26" s="44" t="e">
        <f t="shared" si="2"/>
        <v>#DIV/0!</v>
      </c>
      <c r="I26" s="45">
        <f t="shared" si="3"/>
        <v>0</v>
      </c>
      <c r="J26" s="44" t="e">
        <f t="shared" si="4"/>
        <v>#DIV/0!</v>
      </c>
      <c r="K26" s="44" t="e">
        <f t="shared" si="5"/>
        <v>#DIV/0!</v>
      </c>
      <c r="L26" s="43" t="e">
        <f t="shared" si="6"/>
        <v>#DIV/0!</v>
      </c>
    </row>
    <row r="27" spans="1:12" x14ac:dyDescent="0.4">
      <c r="A27" s="49" t="s">
        <v>139</v>
      </c>
      <c r="B27" s="83"/>
      <c r="C27" s="83"/>
      <c r="D27" s="44" t="e">
        <f t="shared" si="0"/>
        <v>#DIV/0!</v>
      </c>
      <c r="E27" s="45">
        <f t="shared" si="1"/>
        <v>0</v>
      </c>
      <c r="F27" s="83"/>
      <c r="G27" s="83"/>
      <c r="H27" s="44" t="e">
        <f t="shared" si="2"/>
        <v>#DIV/0!</v>
      </c>
      <c r="I27" s="45">
        <f t="shared" si="3"/>
        <v>0</v>
      </c>
      <c r="J27" s="44" t="e">
        <f t="shared" si="4"/>
        <v>#DIV/0!</v>
      </c>
      <c r="K27" s="44" t="e">
        <f t="shared" si="5"/>
        <v>#DIV/0!</v>
      </c>
      <c r="L27" s="43" t="e">
        <f t="shared" si="6"/>
        <v>#DIV/0!</v>
      </c>
    </row>
    <row r="28" spans="1:12" x14ac:dyDescent="0.4">
      <c r="A28" s="49" t="s">
        <v>138</v>
      </c>
      <c r="B28" s="79">
        <v>810</v>
      </c>
      <c r="C28" s="79">
        <v>775</v>
      </c>
      <c r="D28" s="44">
        <f t="shared" si="0"/>
        <v>1.0451612903225806</v>
      </c>
      <c r="E28" s="45">
        <f t="shared" si="1"/>
        <v>35</v>
      </c>
      <c r="F28" s="79">
        <v>1475</v>
      </c>
      <c r="G28" s="79">
        <v>1500</v>
      </c>
      <c r="H28" s="44">
        <f t="shared" si="2"/>
        <v>0.98333333333333328</v>
      </c>
      <c r="I28" s="45">
        <f t="shared" si="3"/>
        <v>-25</v>
      </c>
      <c r="J28" s="44">
        <f t="shared" si="4"/>
        <v>0.54915254237288136</v>
      </c>
      <c r="K28" s="44">
        <f t="shared" si="5"/>
        <v>0.51666666666666672</v>
      </c>
      <c r="L28" s="43">
        <f t="shared" si="6"/>
        <v>3.248587570621464E-2</v>
      </c>
    </row>
    <row r="29" spans="1:12" x14ac:dyDescent="0.4">
      <c r="A29" s="49" t="s">
        <v>268</v>
      </c>
      <c r="B29" s="84"/>
      <c r="C29" s="84"/>
      <c r="D29" s="44" t="e">
        <f t="shared" si="0"/>
        <v>#DIV/0!</v>
      </c>
      <c r="E29" s="45">
        <f t="shared" si="1"/>
        <v>0</v>
      </c>
      <c r="F29" s="84"/>
      <c r="G29" s="84"/>
      <c r="H29" s="44" t="e">
        <f t="shared" si="2"/>
        <v>#DIV/0!</v>
      </c>
      <c r="I29" s="45">
        <f t="shared" si="3"/>
        <v>0</v>
      </c>
      <c r="J29" s="44" t="e">
        <f t="shared" si="4"/>
        <v>#DIV/0!</v>
      </c>
      <c r="K29" s="44" t="e">
        <f t="shared" si="5"/>
        <v>#DIV/0!</v>
      </c>
      <c r="L29" s="43" t="e">
        <f t="shared" si="6"/>
        <v>#DIV/0!</v>
      </c>
    </row>
    <row r="30" spans="1:12" x14ac:dyDescent="0.4">
      <c r="A30" s="49" t="s">
        <v>137</v>
      </c>
      <c r="B30" s="82"/>
      <c r="C30" s="82"/>
      <c r="D30" s="44" t="e">
        <f t="shared" si="0"/>
        <v>#DIV/0!</v>
      </c>
      <c r="E30" s="59">
        <f t="shared" si="1"/>
        <v>0</v>
      </c>
      <c r="F30" s="82"/>
      <c r="G30" s="82"/>
      <c r="H30" s="58" t="e">
        <f t="shared" si="2"/>
        <v>#DIV/0!</v>
      </c>
      <c r="I30" s="59">
        <f t="shared" si="3"/>
        <v>0</v>
      </c>
      <c r="J30" s="58" t="e">
        <f t="shared" si="4"/>
        <v>#DIV/0!</v>
      </c>
      <c r="K30" s="44" t="e">
        <f t="shared" si="5"/>
        <v>#DIV/0!</v>
      </c>
      <c r="L30" s="57" t="e">
        <f t="shared" si="6"/>
        <v>#DIV/0!</v>
      </c>
    </row>
    <row r="31" spans="1:12" x14ac:dyDescent="0.4">
      <c r="A31" s="61" t="s">
        <v>136</v>
      </c>
      <c r="B31" s="83"/>
      <c r="C31" s="83"/>
      <c r="D31" s="44" t="e">
        <f t="shared" si="0"/>
        <v>#DIV/0!</v>
      </c>
      <c r="E31" s="45">
        <f t="shared" si="1"/>
        <v>0</v>
      </c>
      <c r="F31" s="83"/>
      <c r="G31" s="83"/>
      <c r="H31" s="44" t="e">
        <f t="shared" si="2"/>
        <v>#DIV/0!</v>
      </c>
      <c r="I31" s="45">
        <f t="shared" si="3"/>
        <v>0</v>
      </c>
      <c r="J31" s="44" t="e">
        <f t="shared" si="4"/>
        <v>#DIV/0!</v>
      </c>
      <c r="K31" s="44" t="e">
        <f t="shared" si="5"/>
        <v>#DIV/0!</v>
      </c>
      <c r="L31" s="43" t="e">
        <f t="shared" si="6"/>
        <v>#DIV/0!</v>
      </c>
    </row>
    <row r="32" spans="1:12" x14ac:dyDescent="0.4">
      <c r="A32" s="49" t="s">
        <v>135</v>
      </c>
      <c r="B32" s="47">
        <v>1086</v>
      </c>
      <c r="C32" s="47">
        <v>859</v>
      </c>
      <c r="D32" s="44">
        <f t="shared" si="0"/>
        <v>1.2642607683352736</v>
      </c>
      <c r="E32" s="45">
        <f t="shared" si="1"/>
        <v>227</v>
      </c>
      <c r="F32" s="47">
        <v>1465</v>
      </c>
      <c r="G32" s="47">
        <v>1490</v>
      </c>
      <c r="H32" s="44">
        <f t="shared" si="2"/>
        <v>0.98322147651006708</v>
      </c>
      <c r="I32" s="45">
        <f t="shared" si="3"/>
        <v>-25</v>
      </c>
      <c r="J32" s="44">
        <f t="shared" si="4"/>
        <v>0.74129692832764504</v>
      </c>
      <c r="K32" s="44">
        <f t="shared" si="5"/>
        <v>0.57651006711409392</v>
      </c>
      <c r="L32" s="43">
        <f t="shared" si="6"/>
        <v>0.16478686121355113</v>
      </c>
    </row>
    <row r="33" spans="1:64" x14ac:dyDescent="0.4">
      <c r="A33" s="61" t="s">
        <v>134</v>
      </c>
      <c r="B33" s="82"/>
      <c r="C33" s="82"/>
      <c r="D33" s="44" t="e">
        <f t="shared" si="0"/>
        <v>#DIV/0!</v>
      </c>
      <c r="E33" s="59">
        <f t="shared" si="1"/>
        <v>0</v>
      </c>
      <c r="F33" s="82"/>
      <c r="G33" s="82"/>
      <c r="H33" s="58" t="e">
        <f t="shared" si="2"/>
        <v>#DIV/0!</v>
      </c>
      <c r="I33" s="59">
        <f t="shared" si="3"/>
        <v>0</v>
      </c>
      <c r="J33" s="58" t="e">
        <f t="shared" si="4"/>
        <v>#DIV/0!</v>
      </c>
      <c r="K33" s="44" t="e">
        <f t="shared" si="5"/>
        <v>#DIV/0!</v>
      </c>
      <c r="L33" s="57" t="e">
        <f t="shared" si="6"/>
        <v>#DIV/0!</v>
      </c>
    </row>
    <row r="34" spans="1:64" x14ac:dyDescent="0.4">
      <c r="A34" s="61" t="s">
        <v>133</v>
      </c>
      <c r="B34" s="60">
        <v>925</v>
      </c>
      <c r="C34" s="60">
        <v>791</v>
      </c>
      <c r="D34" s="58">
        <f t="shared" si="0"/>
        <v>1.1694058154235145</v>
      </c>
      <c r="E34" s="59">
        <f t="shared" si="1"/>
        <v>134</v>
      </c>
      <c r="F34" s="60">
        <v>1460</v>
      </c>
      <c r="G34" s="60">
        <v>1325</v>
      </c>
      <c r="H34" s="58">
        <f t="shared" si="2"/>
        <v>1.1018867924528302</v>
      </c>
      <c r="I34" s="59">
        <f t="shared" si="3"/>
        <v>135</v>
      </c>
      <c r="J34" s="58">
        <f t="shared" si="4"/>
        <v>0.63356164383561642</v>
      </c>
      <c r="K34" s="58">
        <f t="shared" si="5"/>
        <v>0.59698113207547165</v>
      </c>
      <c r="L34" s="57">
        <f t="shared" si="6"/>
        <v>3.6580511760144763E-2</v>
      </c>
    </row>
    <row r="35" spans="1:64" x14ac:dyDescent="0.4">
      <c r="A35" s="49" t="s">
        <v>132</v>
      </c>
      <c r="B35" s="83"/>
      <c r="C35" s="83"/>
      <c r="D35" s="44" t="e">
        <f t="shared" si="0"/>
        <v>#DIV/0!</v>
      </c>
      <c r="E35" s="45">
        <f t="shared" si="1"/>
        <v>0</v>
      </c>
      <c r="F35" s="83"/>
      <c r="G35" s="83"/>
      <c r="H35" s="44" t="e">
        <f t="shared" si="2"/>
        <v>#DIV/0!</v>
      </c>
      <c r="I35" s="45">
        <f t="shared" si="3"/>
        <v>0</v>
      </c>
      <c r="J35" s="44" t="e">
        <f t="shared" si="4"/>
        <v>#DIV/0!</v>
      </c>
      <c r="K35" s="44" t="e">
        <f t="shared" si="5"/>
        <v>#DIV/0!</v>
      </c>
      <c r="L35" s="43" t="e">
        <f t="shared" si="6"/>
        <v>#DIV/0!</v>
      </c>
    </row>
    <row r="36" spans="1:64" x14ac:dyDescent="0.4">
      <c r="A36" s="61" t="s">
        <v>88</v>
      </c>
      <c r="B36" s="82"/>
      <c r="C36" s="82"/>
      <c r="D36" s="58" t="e">
        <f t="shared" si="0"/>
        <v>#DIV/0!</v>
      </c>
      <c r="E36" s="59">
        <f t="shared" si="1"/>
        <v>0</v>
      </c>
      <c r="F36" s="82"/>
      <c r="G36" s="82"/>
      <c r="H36" s="58" t="e">
        <f t="shared" si="2"/>
        <v>#DIV/0!</v>
      </c>
      <c r="I36" s="59">
        <f t="shared" si="3"/>
        <v>0</v>
      </c>
      <c r="J36" s="58" t="e">
        <f t="shared" si="4"/>
        <v>#DIV/0!</v>
      </c>
      <c r="K36" s="58" t="e">
        <f t="shared" si="5"/>
        <v>#DIV/0!</v>
      </c>
      <c r="L36" s="57" t="e">
        <f t="shared" si="6"/>
        <v>#DIV/0!</v>
      </c>
    </row>
    <row r="37" spans="1:64" x14ac:dyDescent="0.4">
      <c r="A37" s="42" t="s">
        <v>131</v>
      </c>
      <c r="B37" s="41">
        <v>3641</v>
      </c>
      <c r="C37" s="56"/>
      <c r="D37" s="58" t="e">
        <f t="shared" si="0"/>
        <v>#DIV/0!</v>
      </c>
      <c r="E37" s="59">
        <f t="shared" si="1"/>
        <v>3641</v>
      </c>
      <c r="F37" s="41">
        <v>5830</v>
      </c>
      <c r="G37" s="56"/>
      <c r="H37" s="58" t="e">
        <f t="shared" si="2"/>
        <v>#DIV/0!</v>
      </c>
      <c r="I37" s="59">
        <f t="shared" si="3"/>
        <v>5830</v>
      </c>
      <c r="J37" s="58">
        <f t="shared" si="4"/>
        <v>0.62452830188679243</v>
      </c>
      <c r="K37" s="58" t="e">
        <f t="shared" si="5"/>
        <v>#DIV/0!</v>
      </c>
      <c r="L37" s="57" t="e">
        <f t="shared" si="6"/>
        <v>#DIV/0!</v>
      </c>
    </row>
    <row r="38" spans="1:64" x14ac:dyDescent="0.4">
      <c r="A38" s="160" t="s">
        <v>130</v>
      </c>
      <c r="B38" s="146">
        <f>SUM(B39:B40)</f>
        <v>694</v>
      </c>
      <c r="C38" s="146">
        <f>SUM(C39:C40)</f>
        <v>793</v>
      </c>
      <c r="D38" s="143">
        <f t="shared" ref="D38:D66" si="7">+B38/C38</f>
        <v>0.87515762925598994</v>
      </c>
      <c r="E38" s="165">
        <f t="shared" ref="E38:E66" si="8">+B38-C38</f>
        <v>-99</v>
      </c>
      <c r="F38" s="146">
        <f>SUM(F39:F40)</f>
        <v>890</v>
      </c>
      <c r="G38" s="146">
        <f>SUM(G39:G40)</f>
        <v>991</v>
      </c>
      <c r="H38" s="143">
        <f t="shared" ref="H38:H66" si="9">+F38/G38</f>
        <v>0.89808274470232086</v>
      </c>
      <c r="I38" s="165">
        <f t="shared" ref="I38:I66" si="10">+F38-G38</f>
        <v>-101</v>
      </c>
      <c r="J38" s="143">
        <f t="shared" ref="J38:J66" si="11">+B38/F38</f>
        <v>0.77977528089887638</v>
      </c>
      <c r="K38" s="143">
        <f t="shared" ref="K38:K66" si="12">+C38/G38</f>
        <v>0.80020181634712406</v>
      </c>
      <c r="L38" s="164">
        <f t="shared" ref="L38:L66" si="13">+J38-K38</f>
        <v>-2.0426535448247685E-2</v>
      </c>
    </row>
    <row r="39" spans="1:64" x14ac:dyDescent="0.4">
      <c r="A39" s="48" t="s">
        <v>129</v>
      </c>
      <c r="B39" s="79">
        <v>400</v>
      </c>
      <c r="C39" s="79">
        <v>524</v>
      </c>
      <c r="D39" s="64">
        <f t="shared" si="7"/>
        <v>0.76335877862595425</v>
      </c>
      <c r="E39" s="72">
        <f t="shared" si="8"/>
        <v>-124</v>
      </c>
      <c r="F39" s="79">
        <v>500</v>
      </c>
      <c r="G39" s="79">
        <v>601</v>
      </c>
      <c r="H39" s="64">
        <f t="shared" si="9"/>
        <v>0.83194675540765395</v>
      </c>
      <c r="I39" s="72">
        <f t="shared" si="10"/>
        <v>-101</v>
      </c>
      <c r="J39" s="64">
        <f t="shared" si="11"/>
        <v>0.8</v>
      </c>
      <c r="K39" s="64">
        <f t="shared" si="12"/>
        <v>0.8718801996672213</v>
      </c>
      <c r="L39" s="81">
        <f t="shared" si="13"/>
        <v>-7.1880199667221256E-2</v>
      </c>
    </row>
    <row r="40" spans="1:64" x14ac:dyDescent="0.4">
      <c r="A40" s="49" t="s">
        <v>128</v>
      </c>
      <c r="B40" s="47">
        <v>294</v>
      </c>
      <c r="C40" s="47">
        <v>269</v>
      </c>
      <c r="D40" s="44">
        <f t="shared" si="7"/>
        <v>1.0929368029739777</v>
      </c>
      <c r="E40" s="45">
        <f t="shared" si="8"/>
        <v>25</v>
      </c>
      <c r="F40" s="47">
        <v>390</v>
      </c>
      <c r="G40" s="47">
        <v>390</v>
      </c>
      <c r="H40" s="44">
        <f t="shared" si="9"/>
        <v>1</v>
      </c>
      <c r="I40" s="45">
        <f t="shared" si="10"/>
        <v>0</v>
      </c>
      <c r="J40" s="44">
        <f t="shared" si="11"/>
        <v>0.75384615384615383</v>
      </c>
      <c r="K40" s="44">
        <f t="shared" si="12"/>
        <v>0.68974358974358974</v>
      </c>
      <c r="L40" s="43">
        <f t="shared" si="13"/>
        <v>6.4102564102564097E-2</v>
      </c>
    </row>
    <row r="41" spans="1:64" s="80" customFormat="1" x14ac:dyDescent="0.4">
      <c r="A41" s="136" t="s">
        <v>87</v>
      </c>
      <c r="B41" s="135">
        <f>B42+B62</f>
        <v>68719</v>
      </c>
      <c r="C41" s="135">
        <f>C42+C62</f>
        <v>73564</v>
      </c>
      <c r="D41" s="132">
        <f t="shared" si="7"/>
        <v>0.9341389810233266</v>
      </c>
      <c r="E41" s="172">
        <f t="shared" si="8"/>
        <v>-4845</v>
      </c>
      <c r="F41" s="135">
        <f>F42+F62</f>
        <v>113341</v>
      </c>
      <c r="G41" s="135">
        <f>G42+G62</f>
        <v>111277</v>
      </c>
      <c r="H41" s="132">
        <f t="shared" si="9"/>
        <v>1.018548307377086</v>
      </c>
      <c r="I41" s="172">
        <f t="shared" si="10"/>
        <v>2064</v>
      </c>
      <c r="J41" s="132">
        <f t="shared" si="11"/>
        <v>0.60630310302538359</v>
      </c>
      <c r="K41" s="132">
        <f t="shared" si="12"/>
        <v>0.66108899413176125</v>
      </c>
      <c r="L41" s="167">
        <f t="shared" si="13"/>
        <v>-5.478589110637766E-2</v>
      </c>
    </row>
    <row r="42" spans="1:64" s="35" customFormat="1" x14ac:dyDescent="0.4">
      <c r="A42" s="160" t="s">
        <v>127</v>
      </c>
      <c r="B42" s="135">
        <f>SUM(B43:B61)</f>
        <v>67615</v>
      </c>
      <c r="C42" s="135">
        <f>SUM(C43:C61)</f>
        <v>72497</v>
      </c>
      <c r="D42" s="132">
        <f t="shared" si="7"/>
        <v>0.93265928245306706</v>
      </c>
      <c r="E42" s="172">
        <f t="shared" si="8"/>
        <v>-4882</v>
      </c>
      <c r="F42" s="135">
        <f>SUM(F43:F61)</f>
        <v>111823</v>
      </c>
      <c r="G42" s="135">
        <f>SUM(G43:G61)</f>
        <v>109787</v>
      </c>
      <c r="H42" s="132">
        <f t="shared" si="9"/>
        <v>1.0185450007742265</v>
      </c>
      <c r="I42" s="172">
        <f t="shared" si="10"/>
        <v>2036</v>
      </c>
      <c r="J42" s="132">
        <f t="shared" si="11"/>
        <v>0.6046609373742432</v>
      </c>
      <c r="K42" s="132">
        <f t="shared" si="12"/>
        <v>0.66034229917931997</v>
      </c>
      <c r="L42" s="167">
        <f t="shared" si="13"/>
        <v>-5.5681361805076768E-2</v>
      </c>
    </row>
    <row r="43" spans="1:64" x14ac:dyDescent="0.4">
      <c r="A43" s="49" t="s">
        <v>86</v>
      </c>
      <c r="B43" s="54">
        <v>29464</v>
      </c>
      <c r="C43" s="54">
        <v>31238</v>
      </c>
      <c r="D43" s="51">
        <f t="shared" si="7"/>
        <v>0.94321019271400219</v>
      </c>
      <c r="E43" s="59">
        <f t="shared" si="8"/>
        <v>-1774</v>
      </c>
      <c r="F43" s="54">
        <v>45404</v>
      </c>
      <c r="G43" s="47">
        <v>44873</v>
      </c>
      <c r="H43" s="58">
        <f t="shared" si="9"/>
        <v>1.0118333964744948</v>
      </c>
      <c r="I43" s="68">
        <f t="shared" si="10"/>
        <v>531</v>
      </c>
      <c r="J43" s="44">
        <f t="shared" si="11"/>
        <v>0.64892960972601532</v>
      </c>
      <c r="K43" s="44">
        <f t="shared" si="12"/>
        <v>0.69614244646000933</v>
      </c>
      <c r="L43" s="66">
        <f t="shared" si="13"/>
        <v>-4.7212836733994012E-2</v>
      </c>
    </row>
    <row r="44" spans="1:64" x14ac:dyDescent="0.4">
      <c r="A44" s="49" t="s">
        <v>125</v>
      </c>
      <c r="B44" s="47">
        <v>3812</v>
      </c>
      <c r="C44" s="97">
        <v>4356</v>
      </c>
      <c r="D44" s="64">
        <f t="shared" si="7"/>
        <v>0.87511478420569333</v>
      </c>
      <c r="E44" s="59">
        <f t="shared" si="8"/>
        <v>-544</v>
      </c>
      <c r="F44" s="47">
        <v>6220</v>
      </c>
      <c r="G44" s="97">
        <v>5804</v>
      </c>
      <c r="H44" s="70">
        <f t="shared" si="9"/>
        <v>1.0716747070985526</v>
      </c>
      <c r="I44" s="68">
        <f t="shared" si="10"/>
        <v>416</v>
      </c>
      <c r="J44" s="44">
        <f t="shared" si="11"/>
        <v>0.6128617363344051</v>
      </c>
      <c r="K44" s="44">
        <f t="shared" si="12"/>
        <v>0.75051688490696067</v>
      </c>
      <c r="L44" s="66">
        <f t="shared" si="13"/>
        <v>-0.13765514857255556</v>
      </c>
    </row>
    <row r="45" spans="1:64" x14ac:dyDescent="0.4">
      <c r="A45" s="61" t="s">
        <v>124</v>
      </c>
      <c r="B45" s="47">
        <v>4477</v>
      </c>
      <c r="C45" s="97">
        <v>5798</v>
      </c>
      <c r="D45" s="67">
        <f t="shared" si="7"/>
        <v>0.77216281476371162</v>
      </c>
      <c r="E45" s="68">
        <f t="shared" si="8"/>
        <v>-1321</v>
      </c>
      <c r="F45" s="47">
        <v>7190</v>
      </c>
      <c r="G45" s="571">
        <v>9300</v>
      </c>
      <c r="H45" s="70">
        <f t="shared" si="9"/>
        <v>0.77311827956989243</v>
      </c>
      <c r="I45" s="75">
        <f t="shared" si="10"/>
        <v>-2110</v>
      </c>
      <c r="J45" s="67">
        <f t="shared" si="11"/>
        <v>0.62267037552155768</v>
      </c>
      <c r="K45" s="67">
        <f t="shared" si="12"/>
        <v>0.62344086021505374</v>
      </c>
      <c r="L45" s="77">
        <f t="shared" si="13"/>
        <v>-7.7048469349605408E-4</v>
      </c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</row>
    <row r="46" spans="1:64" s="76" customFormat="1" x14ac:dyDescent="0.4">
      <c r="A46" s="61" t="s">
        <v>123</v>
      </c>
      <c r="B46" s="47">
        <v>3579</v>
      </c>
      <c r="C46" s="99">
        <v>3694</v>
      </c>
      <c r="D46" s="67">
        <f t="shared" si="7"/>
        <v>0.96886843530048727</v>
      </c>
      <c r="E46" s="68">
        <f t="shared" si="8"/>
        <v>-115</v>
      </c>
      <c r="F46" s="47">
        <v>7060</v>
      </c>
      <c r="G46" s="97">
        <v>6124</v>
      </c>
      <c r="H46" s="70">
        <f t="shared" si="9"/>
        <v>1.1528412802090138</v>
      </c>
      <c r="I46" s="75">
        <f t="shared" si="10"/>
        <v>936</v>
      </c>
      <c r="J46" s="67">
        <f t="shared" si="11"/>
        <v>0.50694050991501416</v>
      </c>
      <c r="K46" s="78">
        <f t="shared" si="12"/>
        <v>0.60320052253429135</v>
      </c>
      <c r="L46" s="77">
        <f t="shared" si="13"/>
        <v>-9.6260012619277191E-2</v>
      </c>
    </row>
    <row r="47" spans="1:64" x14ac:dyDescent="0.4">
      <c r="A47" s="49" t="s">
        <v>84</v>
      </c>
      <c r="B47" s="47">
        <v>8556</v>
      </c>
      <c r="C47" s="97">
        <v>9737</v>
      </c>
      <c r="D47" s="69">
        <f t="shared" si="7"/>
        <v>0.87871007497175724</v>
      </c>
      <c r="E47" s="73">
        <f t="shared" si="8"/>
        <v>-1181</v>
      </c>
      <c r="F47" s="47">
        <v>17258</v>
      </c>
      <c r="G47" s="95">
        <v>15913</v>
      </c>
      <c r="H47" s="67">
        <f t="shared" si="9"/>
        <v>1.0845220888581664</v>
      </c>
      <c r="I47" s="68">
        <f t="shared" si="10"/>
        <v>1345</v>
      </c>
      <c r="J47" s="69">
        <f t="shared" si="11"/>
        <v>0.49577007764515008</v>
      </c>
      <c r="K47" s="67">
        <f t="shared" si="12"/>
        <v>0.61188964997172124</v>
      </c>
      <c r="L47" s="66">
        <f t="shared" si="13"/>
        <v>-0.11611957232657116</v>
      </c>
    </row>
    <row r="48" spans="1:64" x14ac:dyDescent="0.4">
      <c r="A48" s="49" t="s">
        <v>126</v>
      </c>
      <c r="B48" s="47">
        <v>1724</v>
      </c>
      <c r="C48" s="95">
        <v>1555</v>
      </c>
      <c r="D48" s="64">
        <f t="shared" si="7"/>
        <v>1.1086816720257235</v>
      </c>
      <c r="E48" s="59">
        <f t="shared" si="8"/>
        <v>169</v>
      </c>
      <c r="F48" s="47">
        <v>2700</v>
      </c>
      <c r="G48" s="97">
        <v>2700</v>
      </c>
      <c r="H48" s="58">
        <f t="shared" si="9"/>
        <v>1</v>
      </c>
      <c r="I48" s="68">
        <f t="shared" si="10"/>
        <v>0</v>
      </c>
      <c r="J48" s="44">
        <f t="shared" si="11"/>
        <v>0.63851851851851849</v>
      </c>
      <c r="K48" s="44">
        <f t="shared" si="12"/>
        <v>0.57592592592592595</v>
      </c>
      <c r="L48" s="66">
        <f t="shared" si="13"/>
        <v>6.2592592592592533E-2</v>
      </c>
    </row>
    <row r="49" spans="1:12" x14ac:dyDescent="0.4">
      <c r="A49" s="49" t="s">
        <v>85</v>
      </c>
      <c r="B49" s="74">
        <v>4659</v>
      </c>
      <c r="C49" s="47">
        <v>5561</v>
      </c>
      <c r="D49" s="69">
        <f t="shared" si="7"/>
        <v>0.83779895702211837</v>
      </c>
      <c r="E49" s="75">
        <f t="shared" si="8"/>
        <v>-902</v>
      </c>
      <c r="F49" s="74">
        <v>7380</v>
      </c>
      <c r="G49" s="47">
        <v>8617</v>
      </c>
      <c r="H49" s="67">
        <f t="shared" si="9"/>
        <v>0.85644655912730649</v>
      </c>
      <c r="I49" s="68">
        <f t="shared" si="10"/>
        <v>-1237</v>
      </c>
      <c r="J49" s="67">
        <f t="shared" si="11"/>
        <v>0.63130081300813012</v>
      </c>
      <c r="K49" s="67">
        <f t="shared" si="12"/>
        <v>0.64535221074619942</v>
      </c>
      <c r="L49" s="66">
        <f t="shared" si="13"/>
        <v>-1.4051397738069293E-2</v>
      </c>
    </row>
    <row r="50" spans="1:12" x14ac:dyDescent="0.4">
      <c r="A50" s="49" t="s">
        <v>83</v>
      </c>
      <c r="B50" s="572">
        <v>1544</v>
      </c>
      <c r="C50" s="47">
        <v>1937</v>
      </c>
      <c r="D50" s="69">
        <f t="shared" si="7"/>
        <v>0.79710893133711924</v>
      </c>
      <c r="E50" s="68">
        <f t="shared" si="8"/>
        <v>-393</v>
      </c>
      <c r="F50" s="572">
        <v>1760</v>
      </c>
      <c r="G50" s="47">
        <v>2700</v>
      </c>
      <c r="H50" s="58">
        <f t="shared" si="9"/>
        <v>0.6518518518518519</v>
      </c>
      <c r="I50" s="45">
        <f t="shared" si="10"/>
        <v>-940</v>
      </c>
      <c r="J50" s="44">
        <f t="shared" si="11"/>
        <v>0.87727272727272732</v>
      </c>
      <c r="K50" s="67">
        <f t="shared" si="12"/>
        <v>0.71740740740740738</v>
      </c>
      <c r="L50" s="66">
        <f t="shared" si="13"/>
        <v>0.15986531986531993</v>
      </c>
    </row>
    <row r="51" spans="1:12" x14ac:dyDescent="0.4">
      <c r="A51" s="49" t="s">
        <v>122</v>
      </c>
      <c r="B51" s="47">
        <v>511</v>
      </c>
      <c r="C51" s="79">
        <v>512</v>
      </c>
      <c r="D51" s="64">
        <f t="shared" si="7"/>
        <v>0.998046875</v>
      </c>
      <c r="E51" s="59">
        <f t="shared" si="8"/>
        <v>-1</v>
      </c>
      <c r="F51" s="47">
        <v>1134</v>
      </c>
      <c r="G51" s="97">
        <v>1080</v>
      </c>
      <c r="H51" s="58">
        <f t="shared" si="9"/>
        <v>1.05</v>
      </c>
      <c r="I51" s="45">
        <f t="shared" si="10"/>
        <v>54</v>
      </c>
      <c r="J51" s="44">
        <f t="shared" si="11"/>
        <v>0.45061728395061729</v>
      </c>
      <c r="K51" s="44">
        <f t="shared" si="12"/>
        <v>0.47407407407407409</v>
      </c>
      <c r="L51" s="43">
        <f t="shared" si="13"/>
        <v>-2.3456790123456805E-2</v>
      </c>
    </row>
    <row r="52" spans="1:12" x14ac:dyDescent="0.4">
      <c r="A52" s="49" t="s">
        <v>121</v>
      </c>
      <c r="B52" s="60">
        <v>851</v>
      </c>
      <c r="C52" s="79">
        <v>799</v>
      </c>
      <c r="D52" s="69">
        <f t="shared" si="7"/>
        <v>1.065081351689612</v>
      </c>
      <c r="E52" s="68">
        <f t="shared" si="8"/>
        <v>52</v>
      </c>
      <c r="F52" s="60">
        <v>1200</v>
      </c>
      <c r="G52" s="97">
        <v>1200</v>
      </c>
      <c r="H52" s="58">
        <f t="shared" si="9"/>
        <v>1</v>
      </c>
      <c r="I52" s="45">
        <f t="shared" si="10"/>
        <v>0</v>
      </c>
      <c r="J52" s="44">
        <f t="shared" si="11"/>
        <v>0.70916666666666661</v>
      </c>
      <c r="K52" s="67">
        <f t="shared" si="12"/>
        <v>0.66583333333333339</v>
      </c>
      <c r="L52" s="66">
        <f t="shared" si="13"/>
        <v>4.3333333333333224E-2</v>
      </c>
    </row>
    <row r="53" spans="1:12" x14ac:dyDescent="0.4">
      <c r="A53" s="49" t="s">
        <v>82</v>
      </c>
      <c r="B53" s="60">
        <v>1770</v>
      </c>
      <c r="C53" s="47">
        <v>1318</v>
      </c>
      <c r="D53" s="64">
        <f t="shared" si="7"/>
        <v>1.3429438543247345</v>
      </c>
      <c r="E53" s="59">
        <f t="shared" si="8"/>
        <v>452</v>
      </c>
      <c r="F53" s="60">
        <v>3320</v>
      </c>
      <c r="G53" s="47">
        <v>1660</v>
      </c>
      <c r="H53" s="58">
        <f t="shared" si="9"/>
        <v>2</v>
      </c>
      <c r="I53" s="45">
        <f t="shared" si="10"/>
        <v>1660</v>
      </c>
      <c r="J53" s="44">
        <f t="shared" si="11"/>
        <v>0.5331325301204819</v>
      </c>
      <c r="K53" s="44">
        <f t="shared" si="12"/>
        <v>0.7939759036144578</v>
      </c>
      <c r="L53" s="43">
        <f t="shared" si="13"/>
        <v>-0.26084337349397591</v>
      </c>
    </row>
    <row r="54" spans="1:12" x14ac:dyDescent="0.4">
      <c r="A54" s="49" t="s">
        <v>81</v>
      </c>
      <c r="B54" s="47">
        <v>1184</v>
      </c>
      <c r="C54" s="47">
        <v>1606</v>
      </c>
      <c r="D54" s="64">
        <f t="shared" si="7"/>
        <v>0.73723536737235362</v>
      </c>
      <c r="E54" s="45">
        <f t="shared" si="8"/>
        <v>-422</v>
      </c>
      <c r="F54" s="47">
        <v>2700</v>
      </c>
      <c r="G54" s="47">
        <v>2700</v>
      </c>
      <c r="H54" s="44">
        <f t="shared" si="9"/>
        <v>1</v>
      </c>
      <c r="I54" s="45">
        <f t="shared" si="10"/>
        <v>0</v>
      </c>
      <c r="J54" s="44">
        <f t="shared" si="11"/>
        <v>0.43851851851851853</v>
      </c>
      <c r="K54" s="44">
        <f t="shared" si="12"/>
        <v>0.5948148148148148</v>
      </c>
      <c r="L54" s="43">
        <f t="shared" si="13"/>
        <v>-0.15629629629629627</v>
      </c>
    </row>
    <row r="55" spans="1:12" x14ac:dyDescent="0.4">
      <c r="A55" s="49" t="s">
        <v>236</v>
      </c>
      <c r="B55" s="47">
        <v>905</v>
      </c>
      <c r="C55" s="83"/>
      <c r="D55" s="64" t="e">
        <f t="shared" si="7"/>
        <v>#DIV/0!</v>
      </c>
      <c r="E55" s="45">
        <f t="shared" si="8"/>
        <v>905</v>
      </c>
      <c r="F55" s="47">
        <v>1260</v>
      </c>
      <c r="G55" s="83"/>
      <c r="H55" s="44" t="e">
        <f t="shared" si="9"/>
        <v>#DIV/0!</v>
      </c>
      <c r="I55" s="45">
        <f t="shared" si="10"/>
        <v>1260</v>
      </c>
      <c r="J55" s="44">
        <f t="shared" si="11"/>
        <v>0.71825396825396826</v>
      </c>
      <c r="K55" s="44" t="e">
        <f t="shared" si="12"/>
        <v>#DIV/0!</v>
      </c>
      <c r="L55" s="43" t="e">
        <f t="shared" si="13"/>
        <v>#DIV/0!</v>
      </c>
    </row>
    <row r="56" spans="1:12" x14ac:dyDescent="0.4">
      <c r="A56" s="61" t="s">
        <v>80</v>
      </c>
      <c r="B56" s="47">
        <v>776</v>
      </c>
      <c r="C56" s="60">
        <v>800</v>
      </c>
      <c r="D56" s="64">
        <f t="shared" si="7"/>
        <v>0.97</v>
      </c>
      <c r="E56" s="59">
        <f t="shared" si="8"/>
        <v>-24</v>
      </c>
      <c r="F56" s="47">
        <v>1200</v>
      </c>
      <c r="G56" s="60">
        <v>1198</v>
      </c>
      <c r="H56" s="58">
        <f t="shared" si="9"/>
        <v>1.001669449081803</v>
      </c>
      <c r="I56" s="45">
        <f t="shared" si="10"/>
        <v>2</v>
      </c>
      <c r="J56" s="44">
        <f t="shared" si="11"/>
        <v>0.64666666666666661</v>
      </c>
      <c r="K56" s="58">
        <f t="shared" si="12"/>
        <v>0.667779632721202</v>
      </c>
      <c r="L56" s="57">
        <f t="shared" si="13"/>
        <v>-2.1112966054535387E-2</v>
      </c>
    </row>
    <row r="57" spans="1:12" x14ac:dyDescent="0.4">
      <c r="A57" s="49" t="s">
        <v>79</v>
      </c>
      <c r="B57" s="47">
        <v>683</v>
      </c>
      <c r="C57" s="47">
        <v>639</v>
      </c>
      <c r="D57" s="64">
        <f t="shared" si="7"/>
        <v>1.0688575899843507</v>
      </c>
      <c r="E57" s="45">
        <f t="shared" si="8"/>
        <v>44</v>
      </c>
      <c r="F57" s="47">
        <v>1200</v>
      </c>
      <c r="G57" s="47">
        <v>1196</v>
      </c>
      <c r="H57" s="44">
        <f t="shared" si="9"/>
        <v>1.0033444816053512</v>
      </c>
      <c r="I57" s="45">
        <f t="shared" si="10"/>
        <v>4</v>
      </c>
      <c r="J57" s="44">
        <f t="shared" si="11"/>
        <v>0.56916666666666671</v>
      </c>
      <c r="K57" s="44">
        <f t="shared" si="12"/>
        <v>0.53428093645484953</v>
      </c>
      <c r="L57" s="43">
        <f t="shared" si="13"/>
        <v>3.4885730211817179E-2</v>
      </c>
    </row>
    <row r="58" spans="1:12" x14ac:dyDescent="0.4">
      <c r="A58" s="49" t="s">
        <v>78</v>
      </c>
      <c r="B58" s="60">
        <v>813</v>
      </c>
      <c r="C58" s="60">
        <v>712</v>
      </c>
      <c r="D58" s="86">
        <f t="shared" si="7"/>
        <v>1.1418539325842696</v>
      </c>
      <c r="E58" s="59">
        <f t="shared" si="8"/>
        <v>101</v>
      </c>
      <c r="F58" s="60">
        <v>1195</v>
      </c>
      <c r="G58" s="60">
        <v>1074</v>
      </c>
      <c r="H58" s="58">
        <f t="shared" si="9"/>
        <v>1.1126629422718808</v>
      </c>
      <c r="I58" s="59">
        <f t="shared" si="10"/>
        <v>121</v>
      </c>
      <c r="J58" s="58">
        <f t="shared" si="11"/>
        <v>0.68033472803347284</v>
      </c>
      <c r="K58" s="58">
        <f t="shared" si="12"/>
        <v>0.66294227188081933</v>
      </c>
      <c r="L58" s="57">
        <f t="shared" si="13"/>
        <v>1.7392456152653502E-2</v>
      </c>
    </row>
    <row r="59" spans="1:12" x14ac:dyDescent="0.4">
      <c r="A59" s="49" t="s">
        <v>77</v>
      </c>
      <c r="B59" s="47">
        <v>2307</v>
      </c>
      <c r="C59" s="47">
        <v>2235</v>
      </c>
      <c r="D59" s="64">
        <f t="shared" si="7"/>
        <v>1.0322147651006712</v>
      </c>
      <c r="E59" s="45">
        <f t="shared" si="8"/>
        <v>72</v>
      </c>
      <c r="F59" s="47">
        <v>3642</v>
      </c>
      <c r="G59" s="47">
        <v>3648</v>
      </c>
      <c r="H59" s="44">
        <f t="shared" si="9"/>
        <v>0.99835526315789469</v>
      </c>
      <c r="I59" s="45">
        <f t="shared" si="10"/>
        <v>-6</v>
      </c>
      <c r="J59" s="44">
        <f t="shared" si="11"/>
        <v>0.63344316309719939</v>
      </c>
      <c r="K59" s="44">
        <f t="shared" si="12"/>
        <v>0.61266447368421051</v>
      </c>
      <c r="L59" s="43">
        <f t="shared" si="13"/>
        <v>2.0778689412988882E-2</v>
      </c>
    </row>
    <row r="60" spans="1:12" x14ac:dyDescent="0.4">
      <c r="A60" s="55" t="s">
        <v>120</v>
      </c>
      <c r="B60" s="82"/>
      <c r="C60" s="82"/>
      <c r="D60" s="58" t="e">
        <f t="shared" si="7"/>
        <v>#DIV/0!</v>
      </c>
      <c r="E60" s="59">
        <f t="shared" si="8"/>
        <v>0</v>
      </c>
      <c r="F60" s="82"/>
      <c r="G60" s="82"/>
      <c r="H60" s="58" t="e">
        <f t="shared" si="9"/>
        <v>#DIV/0!</v>
      </c>
      <c r="I60" s="59">
        <f t="shared" si="10"/>
        <v>0</v>
      </c>
      <c r="J60" s="58" t="e">
        <f t="shared" si="11"/>
        <v>#DIV/0!</v>
      </c>
      <c r="K60" s="58" t="e">
        <f t="shared" si="12"/>
        <v>#DIV/0!</v>
      </c>
      <c r="L60" s="57" t="e">
        <f t="shared" si="13"/>
        <v>#DIV/0!</v>
      </c>
    </row>
    <row r="61" spans="1:12" x14ac:dyDescent="0.4">
      <c r="A61" s="42" t="s">
        <v>119</v>
      </c>
      <c r="B61" s="56"/>
      <c r="C61" s="56"/>
      <c r="D61" s="38" t="e">
        <f t="shared" si="7"/>
        <v>#DIV/0!</v>
      </c>
      <c r="E61" s="39">
        <f t="shared" si="8"/>
        <v>0</v>
      </c>
      <c r="F61" s="56"/>
      <c r="G61" s="56"/>
      <c r="H61" s="38" t="e">
        <f t="shared" si="9"/>
        <v>#DIV/0!</v>
      </c>
      <c r="I61" s="39">
        <f t="shared" si="10"/>
        <v>0</v>
      </c>
      <c r="J61" s="38" t="e">
        <f t="shared" si="11"/>
        <v>#DIV/0!</v>
      </c>
      <c r="K61" s="38" t="e">
        <f t="shared" si="12"/>
        <v>#DIV/0!</v>
      </c>
      <c r="L61" s="37" t="e">
        <f t="shared" si="13"/>
        <v>#DIV/0!</v>
      </c>
    </row>
    <row r="62" spans="1:12" s="36" customFormat="1" x14ac:dyDescent="0.4">
      <c r="A62" s="160" t="s">
        <v>118</v>
      </c>
      <c r="B62" s="146">
        <f>SUM(B63:B66)</f>
        <v>1104</v>
      </c>
      <c r="C62" s="146">
        <f>SUM(C63:C66)</f>
        <v>1067</v>
      </c>
      <c r="D62" s="143">
        <f t="shared" si="7"/>
        <v>1.034676663542643</v>
      </c>
      <c r="E62" s="165">
        <f t="shared" si="8"/>
        <v>37</v>
      </c>
      <c r="F62" s="146">
        <f>SUM(F63:F66)</f>
        <v>1518</v>
      </c>
      <c r="G62" s="146">
        <f>SUM(G63:G66)</f>
        <v>1490</v>
      </c>
      <c r="H62" s="143">
        <f t="shared" si="9"/>
        <v>1.0187919463087249</v>
      </c>
      <c r="I62" s="165">
        <f t="shared" si="10"/>
        <v>28</v>
      </c>
      <c r="J62" s="143">
        <f t="shared" si="11"/>
        <v>0.72727272727272729</v>
      </c>
      <c r="K62" s="143">
        <f t="shared" si="12"/>
        <v>0.71610738255033557</v>
      </c>
      <c r="L62" s="164">
        <f t="shared" si="13"/>
        <v>1.1165344722391723E-2</v>
      </c>
    </row>
    <row r="63" spans="1:12" s="36" customFormat="1" x14ac:dyDescent="0.4">
      <c r="A63" s="55" t="s">
        <v>76</v>
      </c>
      <c r="B63" s="54">
        <v>238</v>
      </c>
      <c r="C63" s="54">
        <v>215</v>
      </c>
      <c r="D63" s="51">
        <f t="shared" si="7"/>
        <v>1.1069767441860465</v>
      </c>
      <c r="E63" s="52">
        <f t="shared" si="8"/>
        <v>23</v>
      </c>
      <c r="F63" s="54">
        <v>304</v>
      </c>
      <c r="G63" s="54">
        <v>275</v>
      </c>
      <c r="H63" s="51">
        <f t="shared" si="9"/>
        <v>1.1054545454545455</v>
      </c>
      <c r="I63" s="52">
        <f t="shared" si="10"/>
        <v>29</v>
      </c>
      <c r="J63" s="51">
        <f t="shared" si="11"/>
        <v>0.78289473684210531</v>
      </c>
      <c r="K63" s="51">
        <f t="shared" si="12"/>
        <v>0.78181818181818186</v>
      </c>
      <c r="L63" s="50">
        <f t="shared" si="13"/>
        <v>1.0765550239234534E-3</v>
      </c>
    </row>
    <row r="64" spans="1:12" s="36" customFormat="1" x14ac:dyDescent="0.4">
      <c r="A64" s="49" t="s">
        <v>117</v>
      </c>
      <c r="B64" s="47">
        <v>222</v>
      </c>
      <c r="C64" s="47">
        <v>203</v>
      </c>
      <c r="D64" s="44">
        <f t="shared" si="7"/>
        <v>1.0935960591133005</v>
      </c>
      <c r="E64" s="45">
        <f t="shared" si="8"/>
        <v>19</v>
      </c>
      <c r="F64" s="47">
        <v>299</v>
      </c>
      <c r="G64" s="47">
        <v>301</v>
      </c>
      <c r="H64" s="44">
        <f t="shared" si="9"/>
        <v>0.99335548172757471</v>
      </c>
      <c r="I64" s="45">
        <f t="shared" si="10"/>
        <v>-2</v>
      </c>
      <c r="J64" s="44">
        <f t="shared" si="11"/>
        <v>0.74247491638795982</v>
      </c>
      <c r="K64" s="44">
        <f t="shared" si="12"/>
        <v>0.67441860465116277</v>
      </c>
      <c r="L64" s="43">
        <f t="shared" si="13"/>
        <v>6.8056311736797048E-2</v>
      </c>
    </row>
    <row r="65" spans="1:12" s="36" customFormat="1" x14ac:dyDescent="0.4">
      <c r="A65" s="48" t="s">
        <v>116</v>
      </c>
      <c r="B65" s="47">
        <v>172</v>
      </c>
      <c r="C65" s="47">
        <v>191</v>
      </c>
      <c r="D65" s="44">
        <f t="shared" si="7"/>
        <v>0.90052356020942403</v>
      </c>
      <c r="E65" s="45">
        <f t="shared" si="8"/>
        <v>-19</v>
      </c>
      <c r="F65" s="47">
        <v>299</v>
      </c>
      <c r="G65" s="47">
        <v>304</v>
      </c>
      <c r="H65" s="44">
        <f t="shared" si="9"/>
        <v>0.98355263157894735</v>
      </c>
      <c r="I65" s="45">
        <f t="shared" si="10"/>
        <v>-5</v>
      </c>
      <c r="J65" s="44">
        <f t="shared" si="11"/>
        <v>0.57525083612040129</v>
      </c>
      <c r="K65" s="44">
        <f t="shared" si="12"/>
        <v>0.62828947368421051</v>
      </c>
      <c r="L65" s="43">
        <f t="shared" si="13"/>
        <v>-5.3038637563809221E-2</v>
      </c>
    </row>
    <row r="66" spans="1:12" s="36" customFormat="1" x14ac:dyDescent="0.4">
      <c r="A66" s="42" t="s">
        <v>115</v>
      </c>
      <c r="B66" s="41">
        <v>472</v>
      </c>
      <c r="C66" s="41">
        <v>458</v>
      </c>
      <c r="D66" s="38">
        <f t="shared" si="7"/>
        <v>1.0305676855895196</v>
      </c>
      <c r="E66" s="39">
        <f t="shared" si="8"/>
        <v>14</v>
      </c>
      <c r="F66" s="41">
        <v>616</v>
      </c>
      <c r="G66" s="41">
        <v>610</v>
      </c>
      <c r="H66" s="38">
        <f t="shared" si="9"/>
        <v>1.0098360655737706</v>
      </c>
      <c r="I66" s="39">
        <f t="shared" si="10"/>
        <v>6</v>
      </c>
      <c r="J66" s="38">
        <f t="shared" si="11"/>
        <v>0.76623376623376627</v>
      </c>
      <c r="K66" s="38">
        <f t="shared" si="12"/>
        <v>0.75081967213114753</v>
      </c>
      <c r="L66" s="37">
        <f t="shared" si="13"/>
        <v>1.5414094102618736E-2</v>
      </c>
    </row>
    <row r="67" spans="1:12" x14ac:dyDescent="0.4">
      <c r="A67" s="136" t="s">
        <v>98</v>
      </c>
      <c r="B67" s="435"/>
      <c r="C67" s="435"/>
      <c r="D67" s="275"/>
      <c r="E67" s="436"/>
      <c r="F67" s="435"/>
      <c r="G67" s="435"/>
      <c r="H67" s="275"/>
      <c r="I67" s="276"/>
      <c r="J67" s="275"/>
      <c r="K67" s="275"/>
      <c r="L67" s="274"/>
    </row>
    <row r="68" spans="1:12" x14ac:dyDescent="0.4">
      <c r="A68" s="227" t="s">
        <v>114</v>
      </c>
      <c r="B68" s="433"/>
      <c r="C68" s="432"/>
      <c r="D68" s="271"/>
      <c r="E68" s="434"/>
      <c r="F68" s="433"/>
      <c r="G68" s="432"/>
      <c r="H68" s="271"/>
      <c r="I68" s="270"/>
      <c r="J68" s="269"/>
      <c r="K68" s="269"/>
      <c r="L68" s="268"/>
    </row>
    <row r="69" spans="1:12" s="36" customFormat="1" x14ac:dyDescent="0.4">
      <c r="A69" s="49" t="s">
        <v>255</v>
      </c>
      <c r="B69" s="647"/>
      <c r="C69" s="647"/>
      <c r="D69" s="646"/>
      <c r="E69" s="645"/>
      <c r="F69" s="647"/>
      <c r="G69" s="647"/>
      <c r="H69" s="646"/>
      <c r="I69" s="645"/>
      <c r="J69" s="644"/>
      <c r="K69" s="644"/>
      <c r="L69" s="643"/>
    </row>
    <row r="70" spans="1:12" x14ac:dyDescent="0.4">
      <c r="A70" s="61" t="s">
        <v>113</v>
      </c>
      <c r="B70" s="431"/>
      <c r="C70" s="430"/>
      <c r="D70" s="265"/>
      <c r="E70" s="429"/>
      <c r="F70" s="431"/>
      <c r="G70" s="430"/>
      <c r="H70" s="265"/>
      <c r="I70" s="264"/>
      <c r="J70" s="263"/>
      <c r="K70" s="263"/>
      <c r="L70" s="262"/>
    </row>
    <row r="71" spans="1:12" x14ac:dyDescent="0.4">
      <c r="A71" s="61" t="s">
        <v>97</v>
      </c>
      <c r="B71" s="431"/>
      <c r="C71" s="430"/>
      <c r="D71" s="265"/>
      <c r="E71" s="429"/>
      <c r="F71" s="431"/>
      <c r="G71" s="430"/>
      <c r="H71" s="265"/>
      <c r="I71" s="264"/>
      <c r="J71" s="263"/>
      <c r="K71" s="263"/>
      <c r="L71" s="262"/>
    </row>
    <row r="72" spans="1:12" x14ac:dyDescent="0.4">
      <c r="A72" s="61" t="s">
        <v>112</v>
      </c>
      <c r="B72" s="431"/>
      <c r="C72" s="430"/>
      <c r="D72" s="265"/>
      <c r="E72" s="429"/>
      <c r="F72" s="431"/>
      <c r="G72" s="430"/>
      <c r="H72" s="265"/>
      <c r="I72" s="264"/>
      <c r="J72" s="263"/>
      <c r="K72" s="263"/>
      <c r="L72" s="262"/>
    </row>
    <row r="73" spans="1:12" x14ac:dyDescent="0.4">
      <c r="A73" s="42" t="s">
        <v>96</v>
      </c>
      <c r="B73" s="428"/>
      <c r="C73" s="427"/>
      <c r="D73" s="265"/>
      <c r="E73" s="429"/>
      <c r="F73" s="428"/>
      <c r="G73" s="427"/>
      <c r="H73" s="265"/>
      <c r="I73" s="264">
        <f>+F73-G73</f>
        <v>0</v>
      </c>
      <c r="J73" s="263"/>
      <c r="K73" s="263"/>
      <c r="L73" s="262"/>
    </row>
    <row r="74" spans="1:12" x14ac:dyDescent="0.4">
      <c r="A74" s="136" t="s">
        <v>111</v>
      </c>
      <c r="B74" s="424"/>
      <c r="C74" s="423"/>
      <c r="D74" s="252"/>
      <c r="E74" s="425"/>
      <c r="F74" s="424"/>
      <c r="G74" s="423"/>
      <c r="H74" s="252"/>
      <c r="I74" s="251"/>
      <c r="J74" s="250"/>
      <c r="K74" s="250"/>
      <c r="L74" s="249"/>
    </row>
    <row r="75" spans="1:12" x14ac:dyDescent="0.4">
      <c r="A75" s="214" t="s">
        <v>110</v>
      </c>
      <c r="B75" s="426"/>
      <c r="C75" s="423"/>
      <c r="D75" s="252"/>
      <c r="E75" s="425"/>
      <c r="F75" s="424"/>
      <c r="G75" s="423"/>
      <c r="H75" s="252"/>
      <c r="I75" s="251"/>
      <c r="J75" s="250"/>
      <c r="K75" s="250"/>
      <c r="L75" s="249"/>
    </row>
    <row r="76" spans="1:12" x14ac:dyDescent="0.4">
      <c r="A76" s="33" t="s">
        <v>109</v>
      </c>
      <c r="C76" s="33"/>
      <c r="E76" s="34"/>
      <c r="G76" s="33"/>
      <c r="I76" s="34"/>
      <c r="K76" s="33"/>
    </row>
    <row r="77" spans="1:12" x14ac:dyDescent="0.4">
      <c r="A77" s="35" t="s">
        <v>108</v>
      </c>
      <c r="C77" s="33"/>
      <c r="E77" s="34"/>
      <c r="G77" s="33"/>
      <c r="I77" s="34"/>
      <c r="K77" s="33"/>
    </row>
    <row r="78" spans="1:12" x14ac:dyDescent="0.4">
      <c r="A78" s="33" t="s">
        <v>107</v>
      </c>
    </row>
    <row r="79" spans="1:12" x14ac:dyDescent="0.4">
      <c r="A79" s="33" t="s">
        <v>156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zoomScaleNormal="100" workbookViewId="0">
      <pane xSplit="1" ySplit="7" topLeftCell="B8" activePane="bottomRight" state="frozen"/>
      <selection activeCell="L1" sqref="A1:L1"/>
      <selection pane="topRight" activeCell="L1" sqref="A1:L1"/>
      <selection pane="bottomLeft" activeCell="L1" sqref="A1:L1"/>
      <selection pane="bottomRight" activeCell="L1" sqref="A1:L1"/>
    </sheetView>
  </sheetViews>
  <sheetFormatPr defaultColWidth="15.75" defaultRowHeight="10.5" x14ac:dyDescent="0.4"/>
  <cols>
    <col min="1" max="1" width="23.375" style="33" customWidth="1"/>
    <col min="2" max="3" width="11" style="34" customWidth="1"/>
    <col min="4" max="5" width="11.25" style="33" customWidth="1"/>
    <col min="6" max="7" width="11" style="34" customWidth="1"/>
    <col min="8" max="9" width="11.25" style="33" customWidth="1"/>
    <col min="10" max="11" width="11.25" style="34" customWidth="1"/>
    <col min="12" max="12" width="11.25" style="33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１月(中旬)</v>
      </c>
      <c r="F1" s="779" t="s">
        <v>70</v>
      </c>
      <c r="G1" s="780"/>
      <c r="H1" s="780"/>
      <c r="I1" s="781"/>
      <c r="J1" s="780"/>
      <c r="K1" s="780"/>
      <c r="L1" s="781"/>
    </row>
    <row r="2" spans="1:12" s="33" customFormat="1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s="33" customFormat="1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s="33" customFormat="1" x14ac:dyDescent="0.4">
      <c r="A4" s="685"/>
      <c r="B4" s="686" t="s">
        <v>272</v>
      </c>
      <c r="C4" s="687" t="s">
        <v>271</v>
      </c>
      <c r="D4" s="685" t="s">
        <v>93</v>
      </c>
      <c r="E4" s="685"/>
      <c r="F4" s="699" t="str">
        <f>+B4</f>
        <v>(12'1/11～20)</v>
      </c>
      <c r="G4" s="699" t="str">
        <f>+C4</f>
        <v>(11'1/11～20)</v>
      </c>
      <c r="H4" s="685" t="s">
        <v>93</v>
      </c>
      <c r="I4" s="685"/>
      <c r="J4" s="699" t="str">
        <f>+B4</f>
        <v>(12'1/11～20)</v>
      </c>
      <c r="K4" s="699" t="str">
        <f>+C4</f>
        <v>(11'1/11～20)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160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135">
        <f>+B7+B41+B67</f>
        <v>109563</v>
      </c>
      <c r="C6" s="135">
        <f>+C7+C41+C67</f>
        <v>113037</v>
      </c>
      <c r="D6" s="132">
        <f t="shared" ref="D6:D37" si="0">+B6/C6</f>
        <v>0.96926670028397777</v>
      </c>
      <c r="E6" s="172">
        <f t="shared" ref="E6:E37" si="1">+B6-C6</f>
        <v>-3474</v>
      </c>
      <c r="F6" s="135">
        <f>+F7+F41+F67</f>
        <v>199177</v>
      </c>
      <c r="G6" s="135">
        <f>+G7+G41+G67</f>
        <v>196317</v>
      </c>
      <c r="H6" s="132">
        <f t="shared" ref="H6:H37" si="2">+F6/G6</f>
        <v>1.0145682747800751</v>
      </c>
      <c r="I6" s="172">
        <f t="shared" ref="I6:I37" si="3">+F6-G6</f>
        <v>2860</v>
      </c>
      <c r="J6" s="132">
        <f t="shared" ref="J6:J37" si="4">+B6/F6</f>
        <v>0.55007857332924981</v>
      </c>
      <c r="K6" s="132">
        <f t="shared" ref="K6:K37" si="5">+C6/G6</f>
        <v>0.57578813857179967</v>
      </c>
      <c r="L6" s="167">
        <f t="shared" ref="L6:L37" si="6">+J6-K6</f>
        <v>-2.5709565242549859E-2</v>
      </c>
    </row>
    <row r="7" spans="1:12" s="35" customFormat="1" x14ac:dyDescent="0.4">
      <c r="A7" s="136" t="s">
        <v>90</v>
      </c>
      <c r="B7" s="135">
        <f>+B8+B18+B38</f>
        <v>49867</v>
      </c>
      <c r="C7" s="135">
        <f>+C8+C18+C38</f>
        <v>50416</v>
      </c>
      <c r="D7" s="132">
        <f t="shared" si="0"/>
        <v>0.98911059980958427</v>
      </c>
      <c r="E7" s="172">
        <f t="shared" si="1"/>
        <v>-549</v>
      </c>
      <c r="F7" s="135">
        <f>+F8+F18+F38</f>
        <v>90144</v>
      </c>
      <c r="G7" s="135">
        <f>+G8+G18+G38</f>
        <v>86029</v>
      </c>
      <c r="H7" s="132">
        <f t="shared" si="2"/>
        <v>1.0478327075753524</v>
      </c>
      <c r="I7" s="172">
        <f t="shared" si="3"/>
        <v>4115</v>
      </c>
      <c r="J7" s="132">
        <f t="shared" si="4"/>
        <v>0.55319266950656731</v>
      </c>
      <c r="K7" s="132">
        <f t="shared" si="5"/>
        <v>0.58603494170570392</v>
      </c>
      <c r="L7" s="167">
        <f t="shared" si="6"/>
        <v>-3.2842272199136602E-2</v>
      </c>
    </row>
    <row r="8" spans="1:12" x14ac:dyDescent="0.4">
      <c r="A8" s="160" t="s">
        <v>150</v>
      </c>
      <c r="B8" s="146">
        <f>SUM(B9:B17)</f>
        <v>36557</v>
      </c>
      <c r="C8" s="146">
        <f>SUM(C9:C17)</f>
        <v>40139</v>
      </c>
      <c r="D8" s="143">
        <f t="shared" si="0"/>
        <v>0.91076010862253665</v>
      </c>
      <c r="E8" s="165">
        <f t="shared" si="1"/>
        <v>-3582</v>
      </c>
      <c r="F8" s="146">
        <f>SUM(F9:F17)</f>
        <v>64384</v>
      </c>
      <c r="G8" s="146">
        <f>SUM(G9:G17)</f>
        <v>67365</v>
      </c>
      <c r="H8" s="143">
        <f t="shared" si="2"/>
        <v>0.95574853410524752</v>
      </c>
      <c r="I8" s="165">
        <f t="shared" si="3"/>
        <v>-2981</v>
      </c>
      <c r="J8" s="143">
        <f t="shared" si="4"/>
        <v>0.56779634691848901</v>
      </c>
      <c r="K8" s="143">
        <f t="shared" si="5"/>
        <v>0.59584353892971131</v>
      </c>
      <c r="L8" s="164">
        <f t="shared" si="6"/>
        <v>-2.8047192011222299E-2</v>
      </c>
    </row>
    <row r="9" spans="1:12" x14ac:dyDescent="0.4">
      <c r="A9" s="48" t="s">
        <v>86</v>
      </c>
      <c r="B9" s="79">
        <v>28307</v>
      </c>
      <c r="C9" s="79">
        <v>27415</v>
      </c>
      <c r="D9" s="64">
        <f t="shared" si="0"/>
        <v>1.0325369323363123</v>
      </c>
      <c r="E9" s="72">
        <f t="shared" si="1"/>
        <v>892</v>
      </c>
      <c r="F9" s="79">
        <v>52234</v>
      </c>
      <c r="G9" s="79">
        <v>46460</v>
      </c>
      <c r="H9" s="64">
        <f t="shared" si="2"/>
        <v>1.1242789496340939</v>
      </c>
      <c r="I9" s="72">
        <f t="shared" si="3"/>
        <v>5774</v>
      </c>
      <c r="J9" s="64">
        <f t="shared" si="4"/>
        <v>0.54192671440058204</v>
      </c>
      <c r="K9" s="64">
        <f t="shared" si="5"/>
        <v>0.59007748600947052</v>
      </c>
      <c r="L9" s="81">
        <f t="shared" si="6"/>
        <v>-4.8150771608888476E-2</v>
      </c>
    </row>
    <row r="10" spans="1:12" x14ac:dyDescent="0.4">
      <c r="A10" s="49" t="s">
        <v>89</v>
      </c>
      <c r="B10" s="79">
        <v>3712</v>
      </c>
      <c r="C10" s="79">
        <v>3283</v>
      </c>
      <c r="D10" s="44">
        <f t="shared" si="0"/>
        <v>1.1306731647883035</v>
      </c>
      <c r="E10" s="45">
        <f t="shared" si="1"/>
        <v>429</v>
      </c>
      <c r="F10" s="79">
        <v>5000</v>
      </c>
      <c r="G10" s="79">
        <v>5000</v>
      </c>
      <c r="H10" s="44">
        <f t="shared" si="2"/>
        <v>1</v>
      </c>
      <c r="I10" s="45">
        <f t="shared" si="3"/>
        <v>0</v>
      </c>
      <c r="J10" s="44">
        <f t="shared" si="4"/>
        <v>0.74239999999999995</v>
      </c>
      <c r="K10" s="44">
        <f t="shared" si="5"/>
        <v>0.65659999999999996</v>
      </c>
      <c r="L10" s="43">
        <f t="shared" si="6"/>
        <v>8.5799999999999987E-2</v>
      </c>
    </row>
    <row r="11" spans="1:12" x14ac:dyDescent="0.4">
      <c r="A11" s="49" t="s">
        <v>124</v>
      </c>
      <c r="B11" s="79">
        <v>3961</v>
      </c>
      <c r="C11" s="79">
        <v>3836</v>
      </c>
      <c r="D11" s="44">
        <f t="shared" si="0"/>
        <v>1.0325860271115745</v>
      </c>
      <c r="E11" s="45">
        <f t="shared" si="1"/>
        <v>125</v>
      </c>
      <c r="F11" s="79">
        <v>5700</v>
      </c>
      <c r="G11" s="79">
        <v>6715</v>
      </c>
      <c r="H11" s="44">
        <f t="shared" si="2"/>
        <v>0.8488458674609084</v>
      </c>
      <c r="I11" s="45">
        <f t="shared" si="3"/>
        <v>-1015</v>
      </c>
      <c r="J11" s="44">
        <f t="shared" si="4"/>
        <v>0.69491228070175437</v>
      </c>
      <c r="K11" s="44">
        <f t="shared" si="5"/>
        <v>0.57125837676842894</v>
      </c>
      <c r="L11" s="43">
        <f t="shared" si="6"/>
        <v>0.12365390393332543</v>
      </c>
    </row>
    <row r="12" spans="1:12" x14ac:dyDescent="0.4">
      <c r="A12" s="49" t="s">
        <v>84</v>
      </c>
      <c r="B12" s="85"/>
      <c r="C12" s="79"/>
      <c r="D12" s="44" t="e">
        <f t="shared" si="0"/>
        <v>#DIV/0!</v>
      </c>
      <c r="E12" s="45">
        <f t="shared" si="1"/>
        <v>0</v>
      </c>
      <c r="F12" s="85"/>
      <c r="G12" s="79"/>
      <c r="H12" s="44" t="e">
        <f t="shared" si="2"/>
        <v>#DIV/0!</v>
      </c>
      <c r="I12" s="45">
        <f t="shared" si="3"/>
        <v>0</v>
      </c>
      <c r="J12" s="44" t="e">
        <f t="shared" si="4"/>
        <v>#DIV/0!</v>
      </c>
      <c r="K12" s="44" t="e">
        <f t="shared" si="5"/>
        <v>#DIV/0!</v>
      </c>
      <c r="L12" s="43" t="e">
        <f t="shared" si="6"/>
        <v>#DIV/0!</v>
      </c>
    </row>
    <row r="13" spans="1:12" x14ac:dyDescent="0.4">
      <c r="A13" s="49" t="s">
        <v>85</v>
      </c>
      <c r="B13" s="85"/>
      <c r="C13" s="79">
        <v>4991</v>
      </c>
      <c r="D13" s="44">
        <f t="shared" si="0"/>
        <v>0</v>
      </c>
      <c r="E13" s="45">
        <f t="shared" si="1"/>
        <v>-4991</v>
      </c>
      <c r="F13" s="85"/>
      <c r="G13" s="79">
        <v>7840</v>
      </c>
      <c r="H13" s="44">
        <f t="shared" si="2"/>
        <v>0</v>
      </c>
      <c r="I13" s="45">
        <f t="shared" si="3"/>
        <v>-7840</v>
      </c>
      <c r="J13" s="44" t="e">
        <f t="shared" si="4"/>
        <v>#DIV/0!</v>
      </c>
      <c r="K13" s="44">
        <f t="shared" si="5"/>
        <v>0.63660714285714282</v>
      </c>
      <c r="L13" s="43" t="e">
        <f t="shared" si="6"/>
        <v>#DIV/0!</v>
      </c>
    </row>
    <row r="14" spans="1:12" x14ac:dyDescent="0.4">
      <c r="A14" s="55" t="s">
        <v>149</v>
      </c>
      <c r="B14" s="90">
        <v>577</v>
      </c>
      <c r="C14" s="90">
        <v>614</v>
      </c>
      <c r="D14" s="58">
        <f t="shared" si="0"/>
        <v>0.93973941368078173</v>
      </c>
      <c r="E14" s="59">
        <f t="shared" si="1"/>
        <v>-37</v>
      </c>
      <c r="F14" s="90">
        <v>1450</v>
      </c>
      <c r="G14" s="90">
        <v>1350</v>
      </c>
      <c r="H14" s="58">
        <f t="shared" si="2"/>
        <v>1.0740740740740742</v>
      </c>
      <c r="I14" s="59">
        <f t="shared" si="3"/>
        <v>100</v>
      </c>
      <c r="J14" s="58">
        <f t="shared" si="4"/>
        <v>0.39793103448275863</v>
      </c>
      <c r="K14" s="58">
        <f t="shared" si="5"/>
        <v>0.45481481481481484</v>
      </c>
      <c r="L14" s="57">
        <f t="shared" si="6"/>
        <v>-5.6883780332056211E-2</v>
      </c>
    </row>
    <row r="15" spans="1:12" x14ac:dyDescent="0.4">
      <c r="A15" s="49" t="s">
        <v>148</v>
      </c>
      <c r="B15" s="83"/>
      <c r="C15" s="83"/>
      <c r="D15" s="44" t="e">
        <f t="shared" si="0"/>
        <v>#DIV/0!</v>
      </c>
      <c r="E15" s="45">
        <f t="shared" si="1"/>
        <v>0</v>
      </c>
      <c r="F15" s="83"/>
      <c r="G15" s="83"/>
      <c r="H15" s="44" t="e">
        <f t="shared" si="2"/>
        <v>#DIV/0!</v>
      </c>
      <c r="I15" s="45">
        <f t="shared" si="3"/>
        <v>0</v>
      </c>
      <c r="J15" s="44" t="e">
        <f t="shared" si="4"/>
        <v>#DIV/0!</v>
      </c>
      <c r="K15" s="44" t="e">
        <f t="shared" si="5"/>
        <v>#DIV/0!</v>
      </c>
      <c r="L15" s="43" t="e">
        <f t="shared" si="6"/>
        <v>#DIV/0!</v>
      </c>
    </row>
    <row r="16" spans="1:12" x14ac:dyDescent="0.4">
      <c r="A16" s="61" t="s">
        <v>147</v>
      </c>
      <c r="B16" s="85"/>
      <c r="C16" s="85"/>
      <c r="D16" s="44" t="e">
        <f t="shared" si="0"/>
        <v>#DIV/0!</v>
      </c>
      <c r="E16" s="45">
        <f t="shared" si="1"/>
        <v>0</v>
      </c>
      <c r="F16" s="85"/>
      <c r="G16" s="85"/>
      <c r="H16" s="64" t="e">
        <f t="shared" si="2"/>
        <v>#DIV/0!</v>
      </c>
      <c r="I16" s="72">
        <f t="shared" si="3"/>
        <v>0</v>
      </c>
      <c r="J16" s="86" t="e">
        <f t="shared" si="4"/>
        <v>#DIV/0!</v>
      </c>
      <c r="K16" s="86" t="e">
        <f t="shared" si="5"/>
        <v>#DIV/0!</v>
      </c>
      <c r="L16" s="57" t="e">
        <f t="shared" si="6"/>
        <v>#DIV/0!</v>
      </c>
    </row>
    <row r="17" spans="1:12" x14ac:dyDescent="0.4">
      <c r="A17" s="61" t="s">
        <v>146</v>
      </c>
      <c r="B17" s="84"/>
      <c r="C17" s="84"/>
      <c r="D17" s="86" t="e">
        <f t="shared" si="0"/>
        <v>#DIV/0!</v>
      </c>
      <c r="E17" s="59">
        <f t="shared" si="1"/>
        <v>0</v>
      </c>
      <c r="F17" s="84"/>
      <c r="G17" s="84"/>
      <c r="H17" s="86" t="e">
        <f t="shared" si="2"/>
        <v>#DIV/0!</v>
      </c>
      <c r="I17" s="91">
        <f t="shared" si="3"/>
        <v>0</v>
      </c>
      <c r="J17" s="58" t="e">
        <f t="shared" si="4"/>
        <v>#DIV/0!</v>
      </c>
      <c r="K17" s="58" t="e">
        <f t="shared" si="5"/>
        <v>#DIV/0!</v>
      </c>
      <c r="L17" s="57" t="e">
        <f t="shared" si="6"/>
        <v>#DIV/0!</v>
      </c>
    </row>
    <row r="18" spans="1:12" x14ac:dyDescent="0.4">
      <c r="A18" s="160" t="s">
        <v>145</v>
      </c>
      <c r="B18" s="146">
        <f>SUM(B19:B37)</f>
        <v>12912</v>
      </c>
      <c r="C18" s="146">
        <f>SUM(C19:C37)</f>
        <v>9828</v>
      </c>
      <c r="D18" s="143">
        <f t="shared" si="0"/>
        <v>1.3137973137973138</v>
      </c>
      <c r="E18" s="165">
        <f t="shared" si="1"/>
        <v>3084</v>
      </c>
      <c r="F18" s="146">
        <f>SUM(F19:F37)</f>
        <v>24870</v>
      </c>
      <c r="G18" s="146">
        <f>SUM(G19:G37)</f>
        <v>17785</v>
      </c>
      <c r="H18" s="143">
        <f t="shared" si="2"/>
        <v>1.3983694124262018</v>
      </c>
      <c r="I18" s="165">
        <f t="shared" si="3"/>
        <v>7085</v>
      </c>
      <c r="J18" s="143">
        <f t="shared" si="4"/>
        <v>0.51917973462002409</v>
      </c>
      <c r="K18" s="143">
        <f t="shared" si="5"/>
        <v>0.55260050604441946</v>
      </c>
      <c r="L18" s="164">
        <f t="shared" si="6"/>
        <v>-3.3420771424395368E-2</v>
      </c>
    </row>
    <row r="19" spans="1:12" x14ac:dyDescent="0.4">
      <c r="A19" s="48" t="s">
        <v>144</v>
      </c>
      <c r="B19" s="83"/>
      <c r="C19" s="85"/>
      <c r="D19" s="64" t="e">
        <f t="shared" si="0"/>
        <v>#DIV/0!</v>
      </c>
      <c r="E19" s="72">
        <f t="shared" si="1"/>
        <v>0</v>
      </c>
      <c r="F19" s="85"/>
      <c r="G19" s="85"/>
      <c r="H19" s="64" t="e">
        <f t="shared" si="2"/>
        <v>#DIV/0!</v>
      </c>
      <c r="I19" s="72">
        <f t="shared" si="3"/>
        <v>0</v>
      </c>
      <c r="J19" s="64" t="e">
        <f t="shared" si="4"/>
        <v>#DIV/0!</v>
      </c>
      <c r="K19" s="64" t="e">
        <f t="shared" si="5"/>
        <v>#DIV/0!</v>
      </c>
      <c r="L19" s="81" t="e">
        <f t="shared" si="6"/>
        <v>#DIV/0!</v>
      </c>
    </row>
    <row r="20" spans="1:12" x14ac:dyDescent="0.4">
      <c r="A20" s="49" t="s">
        <v>124</v>
      </c>
      <c r="B20" s="663"/>
      <c r="C20" s="85"/>
      <c r="D20" s="44" t="e">
        <f t="shared" si="0"/>
        <v>#DIV/0!</v>
      </c>
      <c r="E20" s="45">
        <f t="shared" si="1"/>
        <v>0</v>
      </c>
      <c r="F20" s="85"/>
      <c r="G20" s="85"/>
      <c r="H20" s="44" t="e">
        <f t="shared" si="2"/>
        <v>#DIV/0!</v>
      </c>
      <c r="I20" s="45">
        <f t="shared" si="3"/>
        <v>0</v>
      </c>
      <c r="J20" s="44" t="e">
        <f t="shared" si="4"/>
        <v>#DIV/0!</v>
      </c>
      <c r="K20" s="44" t="e">
        <f t="shared" si="5"/>
        <v>#DIV/0!</v>
      </c>
      <c r="L20" s="43" t="e">
        <f t="shared" si="6"/>
        <v>#DIV/0!</v>
      </c>
    </row>
    <row r="21" spans="1:12" x14ac:dyDescent="0.4">
      <c r="A21" s="49" t="s">
        <v>113</v>
      </c>
      <c r="B21" s="47">
        <v>4974</v>
      </c>
      <c r="C21" s="79">
        <v>4920</v>
      </c>
      <c r="D21" s="44">
        <f t="shared" si="0"/>
        <v>1.0109756097560976</v>
      </c>
      <c r="E21" s="45">
        <f t="shared" si="1"/>
        <v>54</v>
      </c>
      <c r="F21" s="79">
        <v>8730</v>
      </c>
      <c r="G21" s="79">
        <v>7300</v>
      </c>
      <c r="H21" s="44">
        <f t="shared" si="2"/>
        <v>1.1958904109589041</v>
      </c>
      <c r="I21" s="45">
        <f t="shared" si="3"/>
        <v>1430</v>
      </c>
      <c r="J21" s="44">
        <f t="shared" si="4"/>
        <v>0.56975945017182128</v>
      </c>
      <c r="K21" s="44">
        <f t="shared" si="5"/>
        <v>0.67397260273972603</v>
      </c>
      <c r="L21" s="43">
        <f t="shared" si="6"/>
        <v>-0.10421315256790475</v>
      </c>
    </row>
    <row r="22" spans="1:12" x14ac:dyDescent="0.4">
      <c r="A22" s="49" t="s">
        <v>143</v>
      </c>
      <c r="B22" s="47">
        <v>1194</v>
      </c>
      <c r="C22" s="79">
        <v>1320</v>
      </c>
      <c r="D22" s="44">
        <f t="shared" si="0"/>
        <v>0.90454545454545454</v>
      </c>
      <c r="E22" s="45">
        <f t="shared" si="1"/>
        <v>-126</v>
      </c>
      <c r="F22" s="79">
        <v>2955</v>
      </c>
      <c r="G22" s="79">
        <v>3000</v>
      </c>
      <c r="H22" s="44">
        <f t="shared" si="2"/>
        <v>0.98499999999999999</v>
      </c>
      <c r="I22" s="45">
        <f t="shared" si="3"/>
        <v>-45</v>
      </c>
      <c r="J22" s="44">
        <f t="shared" si="4"/>
        <v>0.40406091370558378</v>
      </c>
      <c r="K22" s="44">
        <f t="shared" si="5"/>
        <v>0.44</v>
      </c>
      <c r="L22" s="43">
        <f t="shared" si="6"/>
        <v>-3.5939086294416223E-2</v>
      </c>
    </row>
    <row r="23" spans="1:12" x14ac:dyDescent="0.4">
      <c r="A23" s="49" t="s">
        <v>142</v>
      </c>
      <c r="B23" s="60">
        <v>584</v>
      </c>
      <c r="C23" s="79">
        <v>811</v>
      </c>
      <c r="D23" s="58">
        <f t="shared" si="0"/>
        <v>0.72009864364981502</v>
      </c>
      <c r="E23" s="59">
        <f t="shared" si="1"/>
        <v>-227</v>
      </c>
      <c r="F23" s="79">
        <v>1480</v>
      </c>
      <c r="G23" s="79">
        <v>1495</v>
      </c>
      <c r="H23" s="58">
        <f t="shared" si="2"/>
        <v>0.98996655518394649</v>
      </c>
      <c r="I23" s="59">
        <f t="shared" si="3"/>
        <v>-15</v>
      </c>
      <c r="J23" s="58">
        <f t="shared" si="4"/>
        <v>0.39459459459459462</v>
      </c>
      <c r="K23" s="58">
        <f t="shared" si="5"/>
        <v>0.54247491638795986</v>
      </c>
      <c r="L23" s="57">
        <f t="shared" si="6"/>
        <v>-0.14788032179336524</v>
      </c>
    </row>
    <row r="24" spans="1:12" x14ac:dyDescent="0.4">
      <c r="A24" s="61" t="s">
        <v>141</v>
      </c>
      <c r="B24" s="83"/>
      <c r="C24" s="85"/>
      <c r="D24" s="44" t="e">
        <f t="shared" si="0"/>
        <v>#DIV/0!</v>
      </c>
      <c r="E24" s="45">
        <f t="shared" si="1"/>
        <v>0</v>
      </c>
      <c r="F24" s="85"/>
      <c r="G24" s="85"/>
      <c r="H24" s="44" t="e">
        <f t="shared" si="2"/>
        <v>#DIV/0!</v>
      </c>
      <c r="I24" s="45">
        <f t="shared" si="3"/>
        <v>0</v>
      </c>
      <c r="J24" s="44" t="e">
        <f t="shared" si="4"/>
        <v>#DIV/0!</v>
      </c>
      <c r="K24" s="44" t="e">
        <f t="shared" si="5"/>
        <v>#DIV/0!</v>
      </c>
      <c r="L24" s="43" t="e">
        <f t="shared" si="6"/>
        <v>#DIV/0!</v>
      </c>
    </row>
    <row r="25" spans="1:12" x14ac:dyDescent="0.4">
      <c r="A25" s="61" t="s">
        <v>140</v>
      </c>
      <c r="B25" s="105">
        <v>648</v>
      </c>
      <c r="C25" s="79">
        <v>704</v>
      </c>
      <c r="D25" s="44">
        <f t="shared" si="0"/>
        <v>0.92045454545454541</v>
      </c>
      <c r="E25" s="45">
        <f t="shared" si="1"/>
        <v>-56</v>
      </c>
      <c r="F25" s="79">
        <v>1475</v>
      </c>
      <c r="G25" s="79">
        <v>1500</v>
      </c>
      <c r="H25" s="44">
        <f t="shared" si="2"/>
        <v>0.98333333333333328</v>
      </c>
      <c r="I25" s="45">
        <f t="shared" si="3"/>
        <v>-25</v>
      </c>
      <c r="J25" s="44">
        <f t="shared" si="4"/>
        <v>0.4393220338983051</v>
      </c>
      <c r="K25" s="44">
        <f t="shared" si="5"/>
        <v>0.46933333333333332</v>
      </c>
      <c r="L25" s="43">
        <f t="shared" si="6"/>
        <v>-3.0011299435028227E-2</v>
      </c>
    </row>
    <row r="26" spans="1:12" s="33" customFormat="1" x14ac:dyDescent="0.4">
      <c r="A26" s="61" t="s">
        <v>225</v>
      </c>
      <c r="B26" s="104"/>
      <c r="C26" s="83"/>
      <c r="D26" s="44" t="e">
        <f t="shared" si="0"/>
        <v>#DIV/0!</v>
      </c>
      <c r="E26" s="45">
        <f t="shared" si="1"/>
        <v>0</v>
      </c>
      <c r="F26" s="83"/>
      <c r="G26" s="83"/>
      <c r="H26" s="44" t="e">
        <f t="shared" si="2"/>
        <v>#DIV/0!</v>
      </c>
      <c r="I26" s="45">
        <f t="shared" si="3"/>
        <v>0</v>
      </c>
      <c r="J26" s="44" t="e">
        <f t="shared" si="4"/>
        <v>#DIV/0!</v>
      </c>
      <c r="K26" s="44" t="e">
        <f t="shared" si="5"/>
        <v>#DIV/0!</v>
      </c>
      <c r="L26" s="43" t="e">
        <f t="shared" si="6"/>
        <v>#DIV/0!</v>
      </c>
    </row>
    <row r="27" spans="1:12" x14ac:dyDescent="0.4">
      <c r="A27" s="49" t="s">
        <v>139</v>
      </c>
      <c r="B27" s="83"/>
      <c r="C27" s="85"/>
      <c r="D27" s="44" t="e">
        <f t="shared" si="0"/>
        <v>#DIV/0!</v>
      </c>
      <c r="E27" s="45">
        <f t="shared" si="1"/>
        <v>0</v>
      </c>
      <c r="F27" s="85"/>
      <c r="G27" s="85"/>
      <c r="H27" s="44" t="e">
        <f t="shared" si="2"/>
        <v>#DIV/0!</v>
      </c>
      <c r="I27" s="45">
        <f t="shared" si="3"/>
        <v>0</v>
      </c>
      <c r="J27" s="44" t="e">
        <f t="shared" si="4"/>
        <v>#DIV/0!</v>
      </c>
      <c r="K27" s="44" t="e">
        <f t="shared" si="5"/>
        <v>#DIV/0!</v>
      </c>
      <c r="L27" s="43" t="e">
        <f t="shared" si="6"/>
        <v>#DIV/0!</v>
      </c>
    </row>
    <row r="28" spans="1:12" x14ac:dyDescent="0.4">
      <c r="A28" s="49" t="s">
        <v>138</v>
      </c>
      <c r="B28" s="79">
        <v>662</v>
      </c>
      <c r="C28" s="79">
        <v>670</v>
      </c>
      <c r="D28" s="44">
        <f t="shared" si="0"/>
        <v>0.9880597014925373</v>
      </c>
      <c r="E28" s="45">
        <f t="shared" si="1"/>
        <v>-8</v>
      </c>
      <c r="F28" s="79">
        <v>1470</v>
      </c>
      <c r="G28" s="79">
        <v>1500</v>
      </c>
      <c r="H28" s="44">
        <f t="shared" si="2"/>
        <v>0.98</v>
      </c>
      <c r="I28" s="45">
        <f t="shared" si="3"/>
        <v>-30</v>
      </c>
      <c r="J28" s="44">
        <f t="shared" si="4"/>
        <v>0.45034013605442175</v>
      </c>
      <c r="K28" s="44">
        <f t="shared" si="5"/>
        <v>0.44666666666666666</v>
      </c>
      <c r="L28" s="43">
        <f t="shared" si="6"/>
        <v>3.6734693877550906E-3</v>
      </c>
    </row>
    <row r="29" spans="1:12" x14ac:dyDescent="0.4">
      <c r="A29" s="49" t="s">
        <v>268</v>
      </c>
      <c r="B29" s="84"/>
      <c r="C29" s="85"/>
      <c r="D29" s="44" t="e">
        <f t="shared" si="0"/>
        <v>#DIV/0!</v>
      </c>
      <c r="E29" s="45">
        <f t="shared" si="1"/>
        <v>0</v>
      </c>
      <c r="F29" s="85"/>
      <c r="G29" s="85"/>
      <c r="H29" s="44" t="e">
        <f t="shared" si="2"/>
        <v>#DIV/0!</v>
      </c>
      <c r="I29" s="45">
        <f t="shared" si="3"/>
        <v>0</v>
      </c>
      <c r="J29" s="44" t="e">
        <f t="shared" si="4"/>
        <v>#DIV/0!</v>
      </c>
      <c r="K29" s="44" t="e">
        <f t="shared" si="5"/>
        <v>#DIV/0!</v>
      </c>
      <c r="L29" s="43" t="e">
        <f t="shared" si="6"/>
        <v>#DIV/0!</v>
      </c>
    </row>
    <row r="30" spans="1:12" x14ac:dyDescent="0.4">
      <c r="A30" s="49" t="s">
        <v>137</v>
      </c>
      <c r="B30" s="82"/>
      <c r="C30" s="85"/>
      <c r="D30" s="58" t="e">
        <f t="shared" si="0"/>
        <v>#DIV/0!</v>
      </c>
      <c r="E30" s="59">
        <f t="shared" si="1"/>
        <v>0</v>
      </c>
      <c r="F30" s="85"/>
      <c r="G30" s="85"/>
      <c r="H30" s="58" t="e">
        <f t="shared" si="2"/>
        <v>#DIV/0!</v>
      </c>
      <c r="I30" s="59">
        <f t="shared" si="3"/>
        <v>0</v>
      </c>
      <c r="J30" s="58" t="e">
        <f t="shared" si="4"/>
        <v>#DIV/0!</v>
      </c>
      <c r="K30" s="58" t="e">
        <f t="shared" si="5"/>
        <v>#DIV/0!</v>
      </c>
      <c r="L30" s="57" t="e">
        <f t="shared" si="6"/>
        <v>#DIV/0!</v>
      </c>
    </row>
    <row r="31" spans="1:12" x14ac:dyDescent="0.4">
      <c r="A31" s="61" t="s">
        <v>136</v>
      </c>
      <c r="B31" s="83"/>
      <c r="C31" s="85"/>
      <c r="D31" s="44" t="e">
        <f t="shared" si="0"/>
        <v>#DIV/0!</v>
      </c>
      <c r="E31" s="45">
        <f t="shared" si="1"/>
        <v>0</v>
      </c>
      <c r="F31" s="85"/>
      <c r="G31" s="85"/>
      <c r="H31" s="44" t="e">
        <f t="shared" si="2"/>
        <v>#DIV/0!</v>
      </c>
      <c r="I31" s="45">
        <f t="shared" si="3"/>
        <v>0</v>
      </c>
      <c r="J31" s="44" t="e">
        <f t="shared" si="4"/>
        <v>#DIV/0!</v>
      </c>
      <c r="K31" s="44" t="e">
        <f t="shared" si="5"/>
        <v>#DIV/0!</v>
      </c>
      <c r="L31" s="43" t="e">
        <f t="shared" si="6"/>
        <v>#DIV/0!</v>
      </c>
    </row>
    <row r="32" spans="1:12" x14ac:dyDescent="0.4">
      <c r="A32" s="49" t="s">
        <v>135</v>
      </c>
      <c r="B32" s="47">
        <v>677</v>
      </c>
      <c r="C32" s="79">
        <v>752</v>
      </c>
      <c r="D32" s="44">
        <f t="shared" si="0"/>
        <v>0.90026595744680848</v>
      </c>
      <c r="E32" s="45">
        <f t="shared" si="1"/>
        <v>-75</v>
      </c>
      <c r="F32" s="79">
        <v>1455</v>
      </c>
      <c r="G32" s="79">
        <v>1495</v>
      </c>
      <c r="H32" s="44">
        <f t="shared" si="2"/>
        <v>0.97324414715719065</v>
      </c>
      <c r="I32" s="45">
        <f t="shared" si="3"/>
        <v>-40</v>
      </c>
      <c r="J32" s="44">
        <f t="shared" si="4"/>
        <v>0.46529209621993128</v>
      </c>
      <c r="K32" s="44">
        <f t="shared" si="5"/>
        <v>0.5030100334448161</v>
      </c>
      <c r="L32" s="43">
        <f t="shared" si="6"/>
        <v>-3.7717937224884812E-2</v>
      </c>
    </row>
    <row r="33" spans="1:12" x14ac:dyDescent="0.4">
      <c r="A33" s="61" t="s">
        <v>134</v>
      </c>
      <c r="B33" s="82"/>
      <c r="C33" s="85"/>
      <c r="D33" s="58" t="e">
        <f t="shared" si="0"/>
        <v>#DIV/0!</v>
      </c>
      <c r="E33" s="59">
        <f t="shared" si="1"/>
        <v>0</v>
      </c>
      <c r="F33" s="85"/>
      <c r="G33" s="85"/>
      <c r="H33" s="58" t="e">
        <f t="shared" si="2"/>
        <v>#DIV/0!</v>
      </c>
      <c r="I33" s="59">
        <f t="shared" si="3"/>
        <v>0</v>
      </c>
      <c r="J33" s="58" t="e">
        <f t="shared" si="4"/>
        <v>#DIV/0!</v>
      </c>
      <c r="K33" s="58" t="e">
        <f t="shared" si="5"/>
        <v>#DIV/0!</v>
      </c>
      <c r="L33" s="57" t="e">
        <f t="shared" si="6"/>
        <v>#DIV/0!</v>
      </c>
    </row>
    <row r="34" spans="1:12" x14ac:dyDescent="0.4">
      <c r="A34" s="61" t="s">
        <v>133</v>
      </c>
      <c r="B34" s="60">
        <v>675</v>
      </c>
      <c r="C34" s="90">
        <v>651</v>
      </c>
      <c r="D34" s="58">
        <f t="shared" si="0"/>
        <v>1.0368663594470047</v>
      </c>
      <c r="E34" s="59">
        <f t="shared" si="1"/>
        <v>24</v>
      </c>
      <c r="F34" s="90">
        <v>1470</v>
      </c>
      <c r="G34" s="90">
        <v>1495</v>
      </c>
      <c r="H34" s="58">
        <f t="shared" si="2"/>
        <v>0.98327759197324416</v>
      </c>
      <c r="I34" s="59">
        <f t="shared" si="3"/>
        <v>-25</v>
      </c>
      <c r="J34" s="58">
        <f t="shared" si="4"/>
        <v>0.45918367346938777</v>
      </c>
      <c r="K34" s="58">
        <f t="shared" si="5"/>
        <v>0.43545150501672242</v>
      </c>
      <c r="L34" s="57">
        <f t="shared" si="6"/>
        <v>2.3732168452665348E-2</v>
      </c>
    </row>
    <row r="35" spans="1:12" x14ac:dyDescent="0.4">
      <c r="A35" s="49" t="s">
        <v>132</v>
      </c>
      <c r="B35" s="83"/>
      <c r="C35" s="83"/>
      <c r="D35" s="44" t="e">
        <f t="shared" si="0"/>
        <v>#DIV/0!</v>
      </c>
      <c r="E35" s="45">
        <f t="shared" si="1"/>
        <v>0</v>
      </c>
      <c r="F35" s="83"/>
      <c r="G35" s="83"/>
      <c r="H35" s="44" t="e">
        <f t="shared" si="2"/>
        <v>#DIV/0!</v>
      </c>
      <c r="I35" s="45">
        <f t="shared" si="3"/>
        <v>0</v>
      </c>
      <c r="J35" s="44" t="e">
        <f t="shared" si="4"/>
        <v>#DIV/0!</v>
      </c>
      <c r="K35" s="44" t="e">
        <f t="shared" si="5"/>
        <v>#DIV/0!</v>
      </c>
      <c r="L35" s="43" t="e">
        <f t="shared" si="6"/>
        <v>#DIV/0!</v>
      </c>
    </row>
    <row r="36" spans="1:12" x14ac:dyDescent="0.4">
      <c r="A36" s="61" t="s">
        <v>88</v>
      </c>
      <c r="B36" s="82"/>
      <c r="C36" s="84"/>
      <c r="D36" s="58" t="e">
        <f t="shared" si="0"/>
        <v>#DIV/0!</v>
      </c>
      <c r="E36" s="59">
        <f t="shared" si="1"/>
        <v>0</v>
      </c>
      <c r="F36" s="84"/>
      <c r="G36" s="84"/>
      <c r="H36" s="58" t="e">
        <f t="shared" si="2"/>
        <v>#DIV/0!</v>
      </c>
      <c r="I36" s="59">
        <f t="shared" si="3"/>
        <v>0</v>
      </c>
      <c r="J36" s="58" t="e">
        <f t="shared" si="4"/>
        <v>#DIV/0!</v>
      </c>
      <c r="K36" s="58" t="e">
        <f t="shared" si="5"/>
        <v>#DIV/0!</v>
      </c>
      <c r="L36" s="57" t="e">
        <f t="shared" si="6"/>
        <v>#DIV/0!</v>
      </c>
    </row>
    <row r="37" spans="1:12" x14ac:dyDescent="0.4">
      <c r="A37" s="42" t="s">
        <v>131</v>
      </c>
      <c r="B37" s="41">
        <v>3498</v>
      </c>
      <c r="C37" s="56"/>
      <c r="D37" s="58" t="e">
        <f t="shared" si="0"/>
        <v>#DIV/0!</v>
      </c>
      <c r="E37" s="59">
        <f t="shared" si="1"/>
        <v>3498</v>
      </c>
      <c r="F37" s="41">
        <v>5835</v>
      </c>
      <c r="G37" s="56"/>
      <c r="H37" s="58" t="e">
        <f t="shared" si="2"/>
        <v>#DIV/0!</v>
      </c>
      <c r="I37" s="59">
        <f t="shared" si="3"/>
        <v>5835</v>
      </c>
      <c r="J37" s="58">
        <f t="shared" si="4"/>
        <v>0.59948586118251923</v>
      </c>
      <c r="K37" s="58" t="e">
        <f t="shared" si="5"/>
        <v>#DIV/0!</v>
      </c>
      <c r="L37" s="57" t="e">
        <f t="shared" si="6"/>
        <v>#DIV/0!</v>
      </c>
    </row>
    <row r="38" spans="1:12" x14ac:dyDescent="0.4">
      <c r="A38" s="160" t="s">
        <v>130</v>
      </c>
      <c r="B38" s="146">
        <f>SUM(B39:B40)</f>
        <v>398</v>
      </c>
      <c r="C38" s="146">
        <f>SUM(C39:C40)</f>
        <v>449</v>
      </c>
      <c r="D38" s="143">
        <f t="shared" ref="D38:D66" si="7">+B38/C38</f>
        <v>0.88641425389755013</v>
      </c>
      <c r="E38" s="165">
        <f t="shared" ref="E38:E66" si="8">+B38-C38</f>
        <v>-51</v>
      </c>
      <c r="F38" s="146">
        <f>SUM(F39:F40)</f>
        <v>890</v>
      </c>
      <c r="G38" s="146">
        <f>SUM(G39:G40)</f>
        <v>879</v>
      </c>
      <c r="H38" s="143">
        <f t="shared" ref="H38:H66" si="9">+F38/G38</f>
        <v>1.012514220705347</v>
      </c>
      <c r="I38" s="165">
        <f t="shared" ref="I38:I66" si="10">+F38-G38</f>
        <v>11</v>
      </c>
      <c r="J38" s="143">
        <f t="shared" ref="J38:J66" si="11">+B38/F38</f>
        <v>0.44719101123595506</v>
      </c>
      <c r="K38" s="143">
        <f t="shared" ref="K38:K66" si="12">+C38/G38</f>
        <v>0.51080773606370877</v>
      </c>
      <c r="L38" s="164">
        <f t="shared" ref="L38:L66" si="13">+J38-K38</f>
        <v>-6.3616724827753712E-2</v>
      </c>
    </row>
    <row r="39" spans="1:12" x14ac:dyDescent="0.4">
      <c r="A39" s="48" t="s">
        <v>129</v>
      </c>
      <c r="B39" s="79">
        <v>238</v>
      </c>
      <c r="C39" s="79">
        <v>245</v>
      </c>
      <c r="D39" s="64">
        <f t="shared" si="7"/>
        <v>0.97142857142857142</v>
      </c>
      <c r="E39" s="72">
        <f t="shared" si="8"/>
        <v>-7</v>
      </c>
      <c r="F39" s="79">
        <v>500</v>
      </c>
      <c r="G39" s="79">
        <v>489</v>
      </c>
      <c r="H39" s="64">
        <f t="shared" si="9"/>
        <v>1.0224948875255624</v>
      </c>
      <c r="I39" s="72">
        <f t="shared" si="10"/>
        <v>11</v>
      </c>
      <c r="J39" s="64">
        <f t="shared" si="11"/>
        <v>0.47599999999999998</v>
      </c>
      <c r="K39" s="64">
        <f t="shared" si="12"/>
        <v>0.50102249488752559</v>
      </c>
      <c r="L39" s="81">
        <f t="shared" si="13"/>
        <v>-2.5022494887525615E-2</v>
      </c>
    </row>
    <row r="40" spans="1:12" x14ac:dyDescent="0.4">
      <c r="A40" s="49" t="s">
        <v>128</v>
      </c>
      <c r="B40" s="79">
        <v>160</v>
      </c>
      <c r="C40" s="79">
        <v>204</v>
      </c>
      <c r="D40" s="44">
        <f t="shared" si="7"/>
        <v>0.78431372549019607</v>
      </c>
      <c r="E40" s="45">
        <f t="shared" si="8"/>
        <v>-44</v>
      </c>
      <c r="F40" s="79">
        <v>390</v>
      </c>
      <c r="G40" s="79">
        <v>390</v>
      </c>
      <c r="H40" s="44">
        <f t="shared" si="9"/>
        <v>1</v>
      </c>
      <c r="I40" s="45">
        <f t="shared" si="10"/>
        <v>0</v>
      </c>
      <c r="J40" s="44">
        <f t="shared" si="11"/>
        <v>0.41025641025641024</v>
      </c>
      <c r="K40" s="44">
        <f t="shared" si="12"/>
        <v>0.52307692307692311</v>
      </c>
      <c r="L40" s="43">
        <f t="shared" si="13"/>
        <v>-0.11282051282051286</v>
      </c>
    </row>
    <row r="41" spans="1:12" s="80" customFormat="1" x14ac:dyDescent="0.4">
      <c r="A41" s="136" t="s">
        <v>87</v>
      </c>
      <c r="B41" s="135">
        <f>B42+B62</f>
        <v>59696</v>
      </c>
      <c r="C41" s="135">
        <f>C42+C62</f>
        <v>62621</v>
      </c>
      <c r="D41" s="132">
        <f t="shared" si="7"/>
        <v>0.95329042972804645</v>
      </c>
      <c r="E41" s="172">
        <f t="shared" si="8"/>
        <v>-2925</v>
      </c>
      <c r="F41" s="135">
        <f>F42+F62</f>
        <v>109033</v>
      </c>
      <c r="G41" s="135">
        <f>G42+G62</f>
        <v>110288</v>
      </c>
      <c r="H41" s="132">
        <f t="shared" si="9"/>
        <v>0.98862070216161324</v>
      </c>
      <c r="I41" s="172">
        <f t="shared" si="10"/>
        <v>-1255</v>
      </c>
      <c r="J41" s="132">
        <f t="shared" si="11"/>
        <v>0.54750396668898405</v>
      </c>
      <c r="K41" s="132">
        <f t="shared" si="12"/>
        <v>0.56779522704192664</v>
      </c>
      <c r="L41" s="167">
        <f t="shared" si="13"/>
        <v>-2.0291260352942597E-2</v>
      </c>
    </row>
    <row r="42" spans="1:12" s="80" customFormat="1" x14ac:dyDescent="0.4">
      <c r="A42" s="160" t="s">
        <v>127</v>
      </c>
      <c r="B42" s="135">
        <f>SUM(B43:B61)</f>
        <v>58977</v>
      </c>
      <c r="C42" s="135">
        <f>SUM(C43:C61)</f>
        <v>62041</v>
      </c>
      <c r="D42" s="132">
        <f t="shared" si="7"/>
        <v>0.95061330410534972</v>
      </c>
      <c r="E42" s="172">
        <f t="shared" si="8"/>
        <v>-3064</v>
      </c>
      <c r="F42" s="135">
        <f>SUM(F43:F61)</f>
        <v>107552</v>
      </c>
      <c r="G42" s="135">
        <f>SUM(G43:G61)</f>
        <v>108795</v>
      </c>
      <c r="H42" s="132">
        <f t="shared" si="9"/>
        <v>0.98857484259386919</v>
      </c>
      <c r="I42" s="172">
        <f t="shared" si="10"/>
        <v>-1243</v>
      </c>
      <c r="J42" s="132">
        <f t="shared" si="11"/>
        <v>0.54835800357036601</v>
      </c>
      <c r="K42" s="132">
        <f t="shared" si="12"/>
        <v>0.5702559860287697</v>
      </c>
      <c r="L42" s="167">
        <f t="shared" si="13"/>
        <v>-2.1897982458403686E-2</v>
      </c>
    </row>
    <row r="43" spans="1:12" x14ac:dyDescent="0.4">
      <c r="A43" s="49" t="s">
        <v>86</v>
      </c>
      <c r="B43" s="106">
        <f>'[5]1月(上旬～中旬)'!B42-'１月(上旬)'!B43</f>
        <v>26287</v>
      </c>
      <c r="C43" s="106">
        <f>'[5]1月(上旬～中旬)'!C42-'１月(上旬)'!C43</f>
        <v>26866</v>
      </c>
      <c r="D43" s="662">
        <f t="shared" si="7"/>
        <v>0.97844859673937323</v>
      </c>
      <c r="E43" s="59">
        <f t="shared" si="8"/>
        <v>-579</v>
      </c>
      <c r="F43" s="106">
        <f>'[5]1月(上旬～中旬)'!F42-'１月(上旬)'!F43</f>
        <v>42390</v>
      </c>
      <c r="G43" s="106">
        <f>'[5]1月(上旬～中旬)'!G42-'１月(上旬)'!G43</f>
        <v>42900</v>
      </c>
      <c r="H43" s="58">
        <f t="shared" si="9"/>
        <v>0.9881118881118881</v>
      </c>
      <c r="I43" s="59">
        <f t="shared" si="10"/>
        <v>-510</v>
      </c>
      <c r="J43" s="58">
        <f t="shared" si="11"/>
        <v>0.62012267044114178</v>
      </c>
      <c r="K43" s="58">
        <f t="shared" si="12"/>
        <v>0.62624708624708625</v>
      </c>
      <c r="L43" s="57">
        <f t="shared" si="13"/>
        <v>-6.124415805944472E-3</v>
      </c>
    </row>
    <row r="44" spans="1:12" x14ac:dyDescent="0.4">
      <c r="A44" s="49" t="s">
        <v>125</v>
      </c>
      <c r="B44" s="46">
        <f>'[5]1月(上旬～中旬)'!B43-'１月(上旬)'!B44</f>
        <v>2818</v>
      </c>
      <c r="C44" s="46">
        <f>'[5]1月(上旬～中旬)'!C43-'１月(上旬)'!C44</f>
        <v>3473</v>
      </c>
      <c r="D44" s="44">
        <f t="shared" si="7"/>
        <v>0.81140224589691912</v>
      </c>
      <c r="E44" s="45">
        <f t="shared" si="8"/>
        <v>-655</v>
      </c>
      <c r="F44" s="46">
        <f>'[5]1月(上旬～中旬)'!F43-'１月(上旬)'!F44</f>
        <v>4922</v>
      </c>
      <c r="G44" s="46">
        <f>'[5]1月(上旬～中旬)'!G43-'１月(上旬)'!G44</f>
        <v>5140</v>
      </c>
      <c r="H44" s="70">
        <f t="shared" si="9"/>
        <v>0.95758754863813234</v>
      </c>
      <c r="I44" s="45">
        <f t="shared" si="10"/>
        <v>-218</v>
      </c>
      <c r="J44" s="44">
        <f t="shared" si="11"/>
        <v>0.57253149126371394</v>
      </c>
      <c r="K44" s="44">
        <f t="shared" si="12"/>
        <v>0.67568093385214012</v>
      </c>
      <c r="L44" s="43">
        <f t="shared" si="13"/>
        <v>-0.10314944258842618</v>
      </c>
    </row>
    <row r="45" spans="1:12" x14ac:dyDescent="0.4">
      <c r="A45" s="61" t="s">
        <v>124</v>
      </c>
      <c r="B45" s="46">
        <f>'[5]1月(上旬～中旬)'!B44-'１月(上旬)'!B45</f>
        <v>3364</v>
      </c>
      <c r="C45" s="46">
        <f>'[5]1月(上旬～中旬)'!C44-'１月(上旬)'!C45</f>
        <v>3804</v>
      </c>
      <c r="D45" s="69">
        <f t="shared" si="7"/>
        <v>0.88433228180862256</v>
      </c>
      <c r="E45" s="68">
        <f t="shared" si="8"/>
        <v>-440</v>
      </c>
      <c r="F45" s="46">
        <f>'[5]1月(上旬～中旬)'!F44-'１月(上旬)'!F45</f>
        <v>7114</v>
      </c>
      <c r="G45" s="46">
        <f>'[5]1月(上旬～中旬)'!G44-'１月(上旬)'!G45</f>
        <v>9601</v>
      </c>
      <c r="H45" s="70">
        <f t="shared" si="9"/>
        <v>0.74096448286636807</v>
      </c>
      <c r="I45" s="45">
        <f t="shared" si="10"/>
        <v>-2487</v>
      </c>
      <c r="J45" s="44">
        <f t="shared" si="11"/>
        <v>0.47287039640146189</v>
      </c>
      <c r="K45" s="44">
        <f t="shared" si="12"/>
        <v>0.39620872825747316</v>
      </c>
      <c r="L45" s="43">
        <f t="shared" si="13"/>
        <v>7.6661668143988726E-2</v>
      </c>
    </row>
    <row r="46" spans="1:12" x14ac:dyDescent="0.4">
      <c r="A46" s="61" t="s">
        <v>123</v>
      </c>
      <c r="B46" s="46">
        <f>'[5]1月(上旬～中旬)'!B45-'１月(上旬)'!B46</f>
        <v>3084</v>
      </c>
      <c r="C46" s="46">
        <f>'[5]1月(上旬～中旬)'!C45-'１月(上旬)'!C46</f>
        <v>2580</v>
      </c>
      <c r="D46" s="69">
        <f t="shared" si="7"/>
        <v>1.1953488372093024</v>
      </c>
      <c r="E46" s="68">
        <f t="shared" si="8"/>
        <v>504</v>
      </c>
      <c r="F46" s="46">
        <f>'[5]1月(上旬～中旬)'!F45-'１月(上旬)'!F46</f>
        <v>7060</v>
      </c>
      <c r="G46" s="46">
        <f>'[5]1月(上旬～中旬)'!G45-'１月(上旬)'!G46</f>
        <v>6020</v>
      </c>
      <c r="H46" s="70">
        <f t="shared" si="9"/>
        <v>1.1727574750830565</v>
      </c>
      <c r="I46" s="45">
        <f t="shared" si="10"/>
        <v>1040</v>
      </c>
      <c r="J46" s="44">
        <f t="shared" si="11"/>
        <v>0.4368271954674221</v>
      </c>
      <c r="K46" s="44">
        <f t="shared" si="12"/>
        <v>0.42857142857142855</v>
      </c>
      <c r="L46" s="43">
        <f t="shared" si="13"/>
        <v>8.2557668959935548E-3</v>
      </c>
    </row>
    <row r="47" spans="1:12" x14ac:dyDescent="0.4">
      <c r="A47" s="49" t="s">
        <v>84</v>
      </c>
      <c r="B47" s="46">
        <f>'[5]1月(上旬～中旬)'!B46-'１月(上旬)'!B47</f>
        <v>9438</v>
      </c>
      <c r="C47" s="46">
        <f>'[5]1月(上旬～中旬)'!C46-'１月(上旬)'!C47</f>
        <v>10270</v>
      </c>
      <c r="D47" s="69">
        <f t="shared" si="7"/>
        <v>0.91898734177215191</v>
      </c>
      <c r="E47" s="68">
        <f t="shared" si="8"/>
        <v>-832</v>
      </c>
      <c r="F47" s="46">
        <f>'[5]1月(上旬～中旬)'!F46-'１月(上旬)'!F47</f>
        <v>16977</v>
      </c>
      <c r="G47" s="46">
        <f>'[5]1月(上旬～中旬)'!G46-'１月(上旬)'!G47</f>
        <v>16453</v>
      </c>
      <c r="H47" s="70">
        <f t="shared" si="9"/>
        <v>1.0318482951437429</v>
      </c>
      <c r="I47" s="45">
        <f t="shared" si="10"/>
        <v>524</v>
      </c>
      <c r="J47" s="44">
        <f t="shared" si="11"/>
        <v>0.55592860929492838</v>
      </c>
      <c r="K47" s="44">
        <f t="shared" si="12"/>
        <v>0.62420227314167631</v>
      </c>
      <c r="L47" s="43">
        <f t="shared" si="13"/>
        <v>-6.8273663846747934E-2</v>
      </c>
    </row>
    <row r="48" spans="1:12" x14ac:dyDescent="0.4">
      <c r="A48" s="49" t="s">
        <v>126</v>
      </c>
      <c r="B48" s="46">
        <f>'[5]1月(上旬～中旬)'!B47-'１月(上旬)'!B48</f>
        <v>1346</v>
      </c>
      <c r="C48" s="46">
        <f>'[5]1月(上旬～中旬)'!C47-'１月(上旬)'!C48</f>
        <v>1355</v>
      </c>
      <c r="D48" s="44">
        <f t="shared" si="7"/>
        <v>0.99335793357933577</v>
      </c>
      <c r="E48" s="45">
        <f t="shared" si="8"/>
        <v>-9</v>
      </c>
      <c r="F48" s="46">
        <f>'[5]1月(上旬～中旬)'!F47-'１月(上旬)'!F48</f>
        <v>2700</v>
      </c>
      <c r="G48" s="46">
        <f>'[5]1月(上旬～中旬)'!G47-'１月(上旬)'!G48</f>
        <v>2700</v>
      </c>
      <c r="H48" s="44">
        <f t="shared" si="9"/>
        <v>1</v>
      </c>
      <c r="I48" s="45">
        <f t="shared" si="10"/>
        <v>0</v>
      </c>
      <c r="J48" s="44">
        <f t="shared" si="11"/>
        <v>0.49851851851851853</v>
      </c>
      <c r="K48" s="44">
        <f t="shared" si="12"/>
        <v>0.50185185185185188</v>
      </c>
      <c r="L48" s="43">
        <f t="shared" si="13"/>
        <v>-3.3333333333333548E-3</v>
      </c>
    </row>
    <row r="49" spans="1:12" x14ac:dyDescent="0.4">
      <c r="A49" s="49" t="s">
        <v>85</v>
      </c>
      <c r="B49" s="46">
        <f>'[5]1月(上旬～中旬)'!B48-'１月(上旬)'!B49</f>
        <v>3978</v>
      </c>
      <c r="C49" s="46">
        <f>'[5]1月(上旬～中旬)'!C48-'１月(上旬)'!C49</f>
        <v>5613</v>
      </c>
      <c r="D49" s="69">
        <f t="shared" si="7"/>
        <v>0.70871191876002138</v>
      </c>
      <c r="E49" s="59">
        <f t="shared" si="8"/>
        <v>-1635</v>
      </c>
      <c r="F49" s="46">
        <f>'[5]1月(上旬～中旬)'!F48-'１月(上旬)'!F49</f>
        <v>7523</v>
      </c>
      <c r="G49" s="46">
        <f>'[5]1月(上旬～中旬)'!G48-'１月(上旬)'!G49</f>
        <v>9194</v>
      </c>
      <c r="H49" s="70">
        <f t="shared" si="9"/>
        <v>0.81825103328257565</v>
      </c>
      <c r="I49" s="45">
        <f t="shared" si="10"/>
        <v>-1671</v>
      </c>
      <c r="J49" s="44">
        <f t="shared" si="11"/>
        <v>0.52877841286720728</v>
      </c>
      <c r="K49" s="44">
        <f t="shared" si="12"/>
        <v>0.61050685229497503</v>
      </c>
      <c r="L49" s="43">
        <f t="shared" si="13"/>
        <v>-8.1728439427767752E-2</v>
      </c>
    </row>
    <row r="50" spans="1:12" x14ac:dyDescent="0.4">
      <c r="A50" s="49" t="s">
        <v>83</v>
      </c>
      <c r="B50" s="46">
        <f>'[5]1月(上旬～中旬)'!B49-'１月(上旬)'!B50</f>
        <v>1152</v>
      </c>
      <c r="C50" s="46">
        <f>'[5]1月(上旬～中旬)'!C49-'１月(上旬)'!C50</f>
        <v>1418</v>
      </c>
      <c r="D50" s="69">
        <f t="shared" si="7"/>
        <v>0.81241184767277852</v>
      </c>
      <c r="E50" s="59">
        <f t="shared" si="8"/>
        <v>-266</v>
      </c>
      <c r="F50" s="46">
        <f>'[5]1月(上旬～中旬)'!F49-'１月(上旬)'!F50</f>
        <v>1710</v>
      </c>
      <c r="G50" s="46">
        <f>'[5]1月(上旬～中旬)'!G49-'１月(上旬)'!G50</f>
        <v>2700</v>
      </c>
      <c r="H50" s="67">
        <f t="shared" si="9"/>
        <v>0.6333333333333333</v>
      </c>
      <c r="I50" s="45">
        <f t="shared" si="10"/>
        <v>-990</v>
      </c>
      <c r="J50" s="44">
        <f t="shared" si="11"/>
        <v>0.67368421052631577</v>
      </c>
      <c r="K50" s="44">
        <f t="shared" si="12"/>
        <v>0.5251851851851852</v>
      </c>
      <c r="L50" s="43">
        <f t="shared" si="13"/>
        <v>0.14849902534113057</v>
      </c>
    </row>
    <row r="51" spans="1:12" x14ac:dyDescent="0.4">
      <c r="A51" s="49" t="s">
        <v>122</v>
      </c>
      <c r="B51" s="46">
        <f>'[5]1月(上旬～中旬)'!B50-'１月(上旬)'!B51</f>
        <v>256</v>
      </c>
      <c r="C51" s="46">
        <f>'[5]1月(上旬～中旬)'!C50-'１月(上旬)'!C51</f>
        <v>434</v>
      </c>
      <c r="D51" s="69">
        <f t="shared" si="7"/>
        <v>0.58986175115207373</v>
      </c>
      <c r="E51" s="59">
        <f t="shared" si="8"/>
        <v>-178</v>
      </c>
      <c r="F51" s="46">
        <f>'[5]1月(上旬～中旬)'!F50-'１月(上旬)'!F51</f>
        <v>1008</v>
      </c>
      <c r="G51" s="46">
        <f>'[5]1月(上旬～中旬)'!G50-'１月(上旬)'!G51</f>
        <v>960</v>
      </c>
      <c r="H51" s="78">
        <f t="shared" si="9"/>
        <v>1.05</v>
      </c>
      <c r="I51" s="45">
        <f t="shared" si="10"/>
        <v>48</v>
      </c>
      <c r="J51" s="44">
        <f t="shared" si="11"/>
        <v>0.25396825396825395</v>
      </c>
      <c r="K51" s="44">
        <f t="shared" si="12"/>
        <v>0.45208333333333334</v>
      </c>
      <c r="L51" s="43">
        <f t="shared" si="13"/>
        <v>-0.19811507936507938</v>
      </c>
    </row>
    <row r="52" spans="1:12" x14ac:dyDescent="0.4">
      <c r="A52" s="49" t="s">
        <v>121</v>
      </c>
      <c r="B52" s="46">
        <f>'[5]1月(上旬～中旬)'!B51-'１月(上旬)'!B52</f>
        <v>734</v>
      </c>
      <c r="C52" s="46">
        <f>'[5]1月(上旬～中旬)'!C51-'１月(上旬)'!C52</f>
        <v>882</v>
      </c>
      <c r="D52" s="69">
        <f t="shared" si="7"/>
        <v>0.83219954648526073</v>
      </c>
      <c r="E52" s="59">
        <f t="shared" si="8"/>
        <v>-148</v>
      </c>
      <c r="F52" s="46">
        <f>'[5]1月(上旬～中旬)'!F51-'１月(上旬)'!F52</f>
        <v>1200</v>
      </c>
      <c r="G52" s="46">
        <f>'[5]1月(上旬～中旬)'!G51-'１月(上旬)'!G52</f>
        <v>1200</v>
      </c>
      <c r="H52" s="67">
        <f t="shared" si="9"/>
        <v>1</v>
      </c>
      <c r="I52" s="45">
        <f t="shared" si="10"/>
        <v>0</v>
      </c>
      <c r="J52" s="44">
        <f t="shared" si="11"/>
        <v>0.61166666666666669</v>
      </c>
      <c r="K52" s="44">
        <f t="shared" si="12"/>
        <v>0.73499999999999999</v>
      </c>
      <c r="L52" s="43">
        <f t="shared" si="13"/>
        <v>-0.12333333333333329</v>
      </c>
    </row>
    <row r="53" spans="1:12" x14ac:dyDescent="0.4">
      <c r="A53" s="49" t="s">
        <v>82</v>
      </c>
      <c r="B53" s="46">
        <f>'[5]1月(上旬～中旬)'!B52-'１月(上旬)'!B53</f>
        <v>1662</v>
      </c>
      <c r="C53" s="46">
        <f>'[5]1月(上旬～中旬)'!C52-'１月(上旬)'!C53</f>
        <v>1534</v>
      </c>
      <c r="D53" s="69">
        <f t="shared" si="7"/>
        <v>1.0834419817470664</v>
      </c>
      <c r="E53" s="59">
        <f t="shared" si="8"/>
        <v>128</v>
      </c>
      <c r="F53" s="46">
        <f>'[5]1月(上旬～中旬)'!F52-'１月(上旬)'!F53</f>
        <v>3424</v>
      </c>
      <c r="G53" s="46">
        <f>'[5]1月(上旬～中旬)'!G52-'１月(上旬)'!G53</f>
        <v>1972</v>
      </c>
      <c r="H53" s="70">
        <f t="shared" si="9"/>
        <v>1.7363083164300204</v>
      </c>
      <c r="I53" s="45">
        <f t="shared" si="10"/>
        <v>1452</v>
      </c>
      <c r="J53" s="44">
        <f t="shared" si="11"/>
        <v>0.48539719626168226</v>
      </c>
      <c r="K53" s="44">
        <f t="shared" si="12"/>
        <v>0.77789046653144012</v>
      </c>
      <c r="L53" s="43">
        <f t="shared" si="13"/>
        <v>-0.29249327026975785</v>
      </c>
    </row>
    <row r="54" spans="1:12" x14ac:dyDescent="0.4">
      <c r="A54" s="49" t="s">
        <v>81</v>
      </c>
      <c r="B54" s="46">
        <f>'[5]1月(上旬～中旬)'!B53-'１月(上旬)'!B54</f>
        <v>853</v>
      </c>
      <c r="C54" s="46">
        <f>'[5]1月(上旬～中旬)'!C53-'１月(上旬)'!C54</f>
        <v>1242</v>
      </c>
      <c r="D54" s="69">
        <f t="shared" si="7"/>
        <v>0.68679549114331728</v>
      </c>
      <c r="E54" s="45">
        <f t="shared" si="8"/>
        <v>-389</v>
      </c>
      <c r="F54" s="46">
        <f>'[5]1月(上旬～中旬)'!F53-'１月(上旬)'!F54</f>
        <v>2700</v>
      </c>
      <c r="G54" s="46">
        <f>'[5]1月(上旬～中旬)'!G53-'１月(上旬)'!G54</f>
        <v>2700</v>
      </c>
      <c r="H54" s="67">
        <f t="shared" si="9"/>
        <v>1</v>
      </c>
      <c r="I54" s="45">
        <f t="shared" si="10"/>
        <v>0</v>
      </c>
      <c r="J54" s="44">
        <f t="shared" si="11"/>
        <v>0.31592592592592594</v>
      </c>
      <c r="K54" s="44">
        <f t="shared" si="12"/>
        <v>0.46</v>
      </c>
      <c r="L54" s="43">
        <f t="shared" si="13"/>
        <v>-0.14407407407407408</v>
      </c>
    </row>
    <row r="55" spans="1:12" x14ac:dyDescent="0.4">
      <c r="A55" s="49" t="s">
        <v>236</v>
      </c>
      <c r="B55" s="46">
        <f>'[5]1月(上旬～中旬)'!B54-'１月(上旬)'!B55</f>
        <v>861</v>
      </c>
      <c r="C55" s="46">
        <f>'[5]1月(上旬～中旬)'!C54-'１月(上旬)'!C55</f>
        <v>0</v>
      </c>
      <c r="D55" s="69" t="e">
        <f t="shared" si="7"/>
        <v>#DIV/0!</v>
      </c>
      <c r="E55" s="45">
        <f t="shared" si="8"/>
        <v>861</v>
      </c>
      <c r="F55" s="46">
        <f>'[5]1月(上旬～中旬)'!F54-'１月(上旬)'!F55</f>
        <v>1548</v>
      </c>
      <c r="G55" s="46">
        <f>'[5]1月(上旬～中旬)'!G54-'１月(上旬)'!G55</f>
        <v>0</v>
      </c>
      <c r="H55" s="67" t="e">
        <f t="shared" si="9"/>
        <v>#DIV/0!</v>
      </c>
      <c r="I55" s="45">
        <f t="shared" si="10"/>
        <v>1548</v>
      </c>
      <c r="J55" s="44">
        <f t="shared" si="11"/>
        <v>0.55620155038759689</v>
      </c>
      <c r="K55" s="44" t="e">
        <f t="shared" si="12"/>
        <v>#DIV/0!</v>
      </c>
      <c r="L55" s="43" t="e">
        <f t="shared" si="13"/>
        <v>#DIV/0!</v>
      </c>
    </row>
    <row r="56" spans="1:12" x14ac:dyDescent="0.4">
      <c r="A56" s="61" t="s">
        <v>80</v>
      </c>
      <c r="B56" s="46">
        <f>'[5]1月(上旬～中旬)'!B55-'１月(上旬)'!B56</f>
        <v>605</v>
      </c>
      <c r="C56" s="46">
        <f>'[5]1月(上旬～中旬)'!C55-'１月(上旬)'!C56</f>
        <v>433</v>
      </c>
      <c r="D56" s="69">
        <f t="shared" si="7"/>
        <v>1.3972286374133949</v>
      </c>
      <c r="E56" s="59">
        <f t="shared" si="8"/>
        <v>172</v>
      </c>
      <c r="F56" s="46">
        <f>'[5]1月(上旬～中旬)'!F55-'１月(上旬)'!F56</f>
        <v>1225</v>
      </c>
      <c r="G56" s="46">
        <f>'[5]1月(上旬～中旬)'!G55-'１月(上旬)'!G56</f>
        <v>1200</v>
      </c>
      <c r="H56" s="70">
        <f t="shared" si="9"/>
        <v>1.0208333333333333</v>
      </c>
      <c r="I56" s="45">
        <f t="shared" si="10"/>
        <v>25</v>
      </c>
      <c r="J56" s="44">
        <f t="shared" si="11"/>
        <v>0.49387755102040815</v>
      </c>
      <c r="K56" s="58">
        <f t="shared" si="12"/>
        <v>0.36083333333333334</v>
      </c>
      <c r="L56" s="57">
        <f t="shared" si="13"/>
        <v>0.13304421768707481</v>
      </c>
    </row>
    <row r="57" spans="1:12" x14ac:dyDescent="0.4">
      <c r="A57" s="49" t="s">
        <v>79</v>
      </c>
      <c r="B57" s="46">
        <f>'[5]1月(上旬～中旬)'!B56-'１月(上旬)'!B57</f>
        <v>384</v>
      </c>
      <c r="C57" s="46">
        <f>'[5]1月(上旬～中旬)'!C56-'１月(上旬)'!C57</f>
        <v>371</v>
      </c>
      <c r="D57" s="64">
        <f t="shared" si="7"/>
        <v>1.0350404312668464</v>
      </c>
      <c r="E57" s="45">
        <f t="shared" si="8"/>
        <v>13</v>
      </c>
      <c r="F57" s="46">
        <f>'[5]1月(上旬～中旬)'!F56-'１月(上旬)'!F57</f>
        <v>1195</v>
      </c>
      <c r="G57" s="46">
        <f>'[5]1月(上旬～中旬)'!G56-'１月(上旬)'!G57</f>
        <v>1195</v>
      </c>
      <c r="H57" s="44">
        <f t="shared" si="9"/>
        <v>1</v>
      </c>
      <c r="I57" s="45">
        <f t="shared" si="10"/>
        <v>0</v>
      </c>
      <c r="J57" s="44">
        <f t="shared" si="11"/>
        <v>0.32133891213389121</v>
      </c>
      <c r="K57" s="44">
        <f t="shared" si="12"/>
        <v>0.31046025104602509</v>
      </c>
      <c r="L57" s="43">
        <f t="shared" si="13"/>
        <v>1.0878661087866115E-2</v>
      </c>
    </row>
    <row r="58" spans="1:12" x14ac:dyDescent="0.4">
      <c r="A58" s="49" t="s">
        <v>78</v>
      </c>
      <c r="B58" s="46">
        <f>'[5]1月(上旬～中旬)'!B57-'１月(上旬)'!B58</f>
        <v>517</v>
      </c>
      <c r="C58" s="46">
        <f>'[5]1月(上旬～中旬)'!C57-'１月(上旬)'!C58</f>
        <v>459</v>
      </c>
      <c r="D58" s="64">
        <f t="shared" si="7"/>
        <v>1.1263616557734204</v>
      </c>
      <c r="E58" s="45">
        <f t="shared" si="8"/>
        <v>58</v>
      </c>
      <c r="F58" s="46">
        <f>'[5]1月(上旬～中旬)'!F57-'１月(上旬)'!F58</f>
        <v>1195</v>
      </c>
      <c r="G58" s="46">
        <f>'[5]1月(上旬～中旬)'!G57-'１月(上旬)'!G58</f>
        <v>1200</v>
      </c>
      <c r="H58" s="44">
        <f t="shared" si="9"/>
        <v>0.99583333333333335</v>
      </c>
      <c r="I58" s="45">
        <f t="shared" si="10"/>
        <v>-5</v>
      </c>
      <c r="J58" s="44">
        <f t="shared" si="11"/>
        <v>0.43263598326359831</v>
      </c>
      <c r="K58" s="44">
        <f t="shared" si="12"/>
        <v>0.38250000000000001</v>
      </c>
      <c r="L58" s="43">
        <f t="shared" si="13"/>
        <v>5.0135983263598305E-2</v>
      </c>
    </row>
    <row r="59" spans="1:12" x14ac:dyDescent="0.4">
      <c r="A59" s="49" t="s">
        <v>77</v>
      </c>
      <c r="B59" s="46">
        <f>'[5]1月(上旬～中旬)'!B58-'１月(上旬)'!B59</f>
        <v>1638</v>
      </c>
      <c r="C59" s="46">
        <f>'[5]1月(上旬～中旬)'!C58-'１月(上旬)'!C59</f>
        <v>1307</v>
      </c>
      <c r="D59" s="69">
        <f t="shared" si="7"/>
        <v>1.2532517214996175</v>
      </c>
      <c r="E59" s="45">
        <f t="shared" si="8"/>
        <v>331</v>
      </c>
      <c r="F59" s="46">
        <f>'[5]1月(上旬～中旬)'!F58-'１月(上旬)'!F59</f>
        <v>3661</v>
      </c>
      <c r="G59" s="46">
        <f>'[5]1月(上旬～中旬)'!G58-'１月(上旬)'!G59</f>
        <v>3660</v>
      </c>
      <c r="H59" s="67">
        <f t="shared" si="9"/>
        <v>1.0002732240437158</v>
      </c>
      <c r="I59" s="45">
        <f t="shared" si="10"/>
        <v>1</v>
      </c>
      <c r="J59" s="44">
        <f t="shared" si="11"/>
        <v>0.44741873804971322</v>
      </c>
      <c r="K59" s="44">
        <f t="shared" si="12"/>
        <v>0.35710382513661204</v>
      </c>
      <c r="L59" s="43">
        <f t="shared" si="13"/>
        <v>9.0314912913101175E-2</v>
      </c>
    </row>
    <row r="60" spans="1:12" x14ac:dyDescent="0.4">
      <c r="A60" s="55" t="s">
        <v>120</v>
      </c>
      <c r="B60" s="63">
        <f>'[5]1月(上旬～中旬)'!B59-'１月(上旬)'!B60</f>
        <v>0</v>
      </c>
      <c r="C60" s="46">
        <f>'[5]1月(上旬～中旬)'!C59-'１月(上旬)'!C60</f>
        <v>0</v>
      </c>
      <c r="D60" s="86" t="e">
        <f t="shared" si="7"/>
        <v>#DIV/0!</v>
      </c>
      <c r="E60" s="59">
        <f t="shared" si="8"/>
        <v>0</v>
      </c>
      <c r="F60" s="63">
        <f>'[5]1月(上旬～中旬)'!F59-'１月(上旬)'!F60</f>
        <v>0</v>
      </c>
      <c r="G60" s="46">
        <f>'[5]1月(上旬～中旬)'!G59-'１月(上旬)'!G60</f>
        <v>0</v>
      </c>
      <c r="H60" s="58" t="e">
        <f t="shared" si="9"/>
        <v>#DIV/0!</v>
      </c>
      <c r="I60" s="59">
        <f t="shared" si="10"/>
        <v>0</v>
      </c>
      <c r="J60" s="58" t="e">
        <f t="shared" si="11"/>
        <v>#DIV/0!</v>
      </c>
      <c r="K60" s="58" t="e">
        <f t="shared" si="12"/>
        <v>#DIV/0!</v>
      </c>
      <c r="L60" s="57" t="e">
        <f t="shared" si="13"/>
        <v>#DIV/0!</v>
      </c>
    </row>
    <row r="61" spans="1:12" x14ac:dyDescent="0.4">
      <c r="A61" s="42" t="s">
        <v>119</v>
      </c>
      <c r="B61" s="40">
        <f>'[5]1月(上旬～中旬)'!B60-'１月(上旬)'!B61</f>
        <v>0</v>
      </c>
      <c r="C61" s="46">
        <f>'[5]1月(上旬～中旬)'!C60-'１月(上旬)'!C61</f>
        <v>0</v>
      </c>
      <c r="D61" s="38" t="e">
        <f t="shared" si="7"/>
        <v>#DIV/0!</v>
      </c>
      <c r="E61" s="39">
        <f t="shared" si="8"/>
        <v>0</v>
      </c>
      <c r="F61" s="40">
        <f>'[5]1月(上旬～中旬)'!F60-'１月(上旬)'!F61</f>
        <v>0</v>
      </c>
      <c r="G61" s="46">
        <f>'[5]1月(上旬～中旬)'!G60-'１月(上旬)'!G61</f>
        <v>0</v>
      </c>
      <c r="H61" s="38" t="e">
        <f t="shared" si="9"/>
        <v>#DIV/0!</v>
      </c>
      <c r="I61" s="39">
        <f t="shared" si="10"/>
        <v>0</v>
      </c>
      <c r="J61" s="38" t="e">
        <f t="shared" si="11"/>
        <v>#DIV/0!</v>
      </c>
      <c r="K61" s="38" t="e">
        <f t="shared" si="12"/>
        <v>#DIV/0!</v>
      </c>
      <c r="L61" s="37" t="e">
        <f t="shared" si="13"/>
        <v>#DIV/0!</v>
      </c>
    </row>
    <row r="62" spans="1:12" x14ac:dyDescent="0.4">
      <c r="A62" s="160" t="s">
        <v>118</v>
      </c>
      <c r="B62" s="146">
        <f>SUM(B63:B66)</f>
        <v>719</v>
      </c>
      <c r="C62" s="146">
        <f>SUM(C63:C66)</f>
        <v>580</v>
      </c>
      <c r="D62" s="143">
        <f t="shared" si="7"/>
        <v>1.2396551724137932</v>
      </c>
      <c r="E62" s="165">
        <f t="shared" si="8"/>
        <v>139</v>
      </c>
      <c r="F62" s="146">
        <f>SUM(F63:F66)</f>
        <v>1481</v>
      </c>
      <c r="G62" s="146">
        <f>SUM(G63:G66)</f>
        <v>1493</v>
      </c>
      <c r="H62" s="143">
        <f t="shared" si="9"/>
        <v>0.99196249162759542</v>
      </c>
      <c r="I62" s="165">
        <f t="shared" si="10"/>
        <v>-12</v>
      </c>
      <c r="J62" s="143">
        <f t="shared" si="11"/>
        <v>0.48548278190411887</v>
      </c>
      <c r="K62" s="143">
        <f t="shared" si="12"/>
        <v>0.3884795713328868</v>
      </c>
      <c r="L62" s="164">
        <f t="shared" si="13"/>
        <v>9.7003210571232068E-2</v>
      </c>
    </row>
    <row r="63" spans="1:12" x14ac:dyDescent="0.4">
      <c r="A63" s="55" t="s">
        <v>76</v>
      </c>
      <c r="B63" s="90">
        <v>151</v>
      </c>
      <c r="C63" s="90">
        <v>165</v>
      </c>
      <c r="D63" s="86">
        <f t="shared" si="7"/>
        <v>0.91515151515151516</v>
      </c>
      <c r="E63" s="91">
        <f t="shared" si="8"/>
        <v>-14</v>
      </c>
      <c r="F63" s="90">
        <v>305</v>
      </c>
      <c r="G63" s="90">
        <v>299</v>
      </c>
      <c r="H63" s="86">
        <f t="shared" si="9"/>
        <v>1.020066889632107</v>
      </c>
      <c r="I63" s="91">
        <f t="shared" si="10"/>
        <v>6</v>
      </c>
      <c r="J63" s="86">
        <f t="shared" si="11"/>
        <v>0.49508196721311476</v>
      </c>
      <c r="K63" s="86">
        <f t="shared" si="12"/>
        <v>0.55183946488294311</v>
      </c>
      <c r="L63" s="661">
        <f t="shared" si="13"/>
        <v>-5.675749766982835E-2</v>
      </c>
    </row>
    <row r="64" spans="1:12" x14ac:dyDescent="0.4">
      <c r="A64" s="49" t="s">
        <v>117</v>
      </c>
      <c r="B64" s="47">
        <v>143</v>
      </c>
      <c r="C64" s="47">
        <v>131</v>
      </c>
      <c r="D64" s="44">
        <f t="shared" si="7"/>
        <v>1.0916030534351144</v>
      </c>
      <c r="E64" s="45">
        <f t="shared" si="8"/>
        <v>12</v>
      </c>
      <c r="F64" s="47">
        <v>275</v>
      </c>
      <c r="G64" s="47">
        <v>300</v>
      </c>
      <c r="H64" s="44">
        <f t="shared" si="9"/>
        <v>0.91666666666666663</v>
      </c>
      <c r="I64" s="45">
        <f t="shared" si="10"/>
        <v>-25</v>
      </c>
      <c r="J64" s="44">
        <f t="shared" si="11"/>
        <v>0.52</v>
      </c>
      <c r="K64" s="44">
        <f t="shared" si="12"/>
        <v>0.43666666666666665</v>
      </c>
      <c r="L64" s="43">
        <f t="shared" si="13"/>
        <v>8.333333333333337E-2</v>
      </c>
    </row>
    <row r="65" spans="1:12" x14ac:dyDescent="0.4">
      <c r="A65" s="48" t="s">
        <v>116</v>
      </c>
      <c r="B65" s="90">
        <v>136</v>
      </c>
      <c r="C65" s="90">
        <v>81</v>
      </c>
      <c r="D65" s="44">
        <f t="shared" si="7"/>
        <v>1.6790123456790123</v>
      </c>
      <c r="E65" s="45">
        <f t="shared" si="8"/>
        <v>55</v>
      </c>
      <c r="F65" s="47">
        <v>304</v>
      </c>
      <c r="G65" s="47">
        <v>298</v>
      </c>
      <c r="H65" s="44">
        <f t="shared" si="9"/>
        <v>1.0201342281879195</v>
      </c>
      <c r="I65" s="45">
        <f t="shared" si="10"/>
        <v>6</v>
      </c>
      <c r="J65" s="44">
        <f t="shared" si="11"/>
        <v>0.44736842105263158</v>
      </c>
      <c r="K65" s="44">
        <f t="shared" si="12"/>
        <v>0.27181208053691275</v>
      </c>
      <c r="L65" s="43">
        <f t="shared" si="13"/>
        <v>0.17555634051571883</v>
      </c>
    </row>
    <row r="66" spans="1:12" x14ac:dyDescent="0.4">
      <c r="A66" s="42" t="s">
        <v>115</v>
      </c>
      <c r="B66" s="41">
        <v>289</v>
      </c>
      <c r="C66" s="41">
        <v>203</v>
      </c>
      <c r="D66" s="38">
        <f t="shared" si="7"/>
        <v>1.4236453201970443</v>
      </c>
      <c r="E66" s="39">
        <f t="shared" si="8"/>
        <v>86</v>
      </c>
      <c r="F66" s="41">
        <v>597</v>
      </c>
      <c r="G66" s="41">
        <v>596</v>
      </c>
      <c r="H66" s="38">
        <f t="shared" si="9"/>
        <v>1.0016778523489933</v>
      </c>
      <c r="I66" s="39">
        <f t="shared" si="10"/>
        <v>1</v>
      </c>
      <c r="J66" s="38">
        <f t="shared" si="11"/>
        <v>0.48408710217755446</v>
      </c>
      <c r="K66" s="38">
        <f t="shared" si="12"/>
        <v>0.34060402684563756</v>
      </c>
      <c r="L66" s="37">
        <f t="shared" si="13"/>
        <v>0.1434830753319169</v>
      </c>
    </row>
    <row r="67" spans="1:12" x14ac:dyDescent="0.4">
      <c r="A67" s="136" t="s">
        <v>98</v>
      </c>
      <c r="B67" s="660"/>
      <c r="C67" s="660"/>
      <c r="D67" s="275"/>
      <c r="E67" s="276"/>
      <c r="F67" s="660"/>
      <c r="G67" s="660"/>
      <c r="H67" s="275"/>
      <c r="I67" s="276"/>
      <c r="J67" s="275"/>
      <c r="K67" s="275"/>
      <c r="L67" s="274"/>
    </row>
    <row r="68" spans="1:12" x14ac:dyDescent="0.4">
      <c r="A68" s="227" t="s">
        <v>114</v>
      </c>
      <c r="B68" s="659"/>
      <c r="C68" s="658"/>
      <c r="D68" s="271"/>
      <c r="E68" s="270"/>
      <c r="F68" s="659"/>
      <c r="G68" s="658"/>
      <c r="H68" s="271"/>
      <c r="I68" s="270"/>
      <c r="J68" s="269"/>
      <c r="K68" s="269"/>
      <c r="L68" s="268"/>
    </row>
    <row r="69" spans="1:12" x14ac:dyDescent="0.4">
      <c r="A69" s="49" t="s">
        <v>255</v>
      </c>
      <c r="B69" s="647"/>
      <c r="C69" s="647"/>
      <c r="D69" s="646"/>
      <c r="E69" s="645"/>
      <c r="F69" s="647"/>
      <c r="G69" s="647"/>
      <c r="H69" s="646"/>
      <c r="I69" s="645"/>
      <c r="J69" s="644"/>
      <c r="K69" s="644"/>
      <c r="L69" s="643"/>
    </row>
    <row r="70" spans="1:12" x14ac:dyDescent="0.4">
      <c r="A70" s="55" t="s">
        <v>159</v>
      </c>
      <c r="B70" s="657"/>
      <c r="C70" s="656"/>
      <c r="D70" s="655"/>
      <c r="E70" s="654"/>
      <c r="F70" s="657"/>
      <c r="G70" s="656"/>
      <c r="H70" s="655"/>
      <c r="I70" s="654"/>
      <c r="J70" s="653"/>
      <c r="K70" s="653"/>
      <c r="L70" s="652"/>
    </row>
    <row r="71" spans="1:12" x14ac:dyDescent="0.4">
      <c r="A71" s="61" t="s">
        <v>97</v>
      </c>
      <c r="B71" s="651"/>
      <c r="C71" s="465"/>
      <c r="D71" s="265"/>
      <c r="E71" s="264"/>
      <c r="F71" s="651"/>
      <c r="G71" s="465"/>
      <c r="H71" s="265"/>
      <c r="I71" s="264"/>
      <c r="J71" s="263"/>
      <c r="K71" s="263"/>
      <c r="L71" s="262"/>
    </row>
    <row r="72" spans="1:12" x14ac:dyDescent="0.4">
      <c r="A72" s="61" t="s">
        <v>112</v>
      </c>
      <c r="B72" s="651"/>
      <c r="C72" s="465"/>
      <c r="D72" s="265"/>
      <c r="E72" s="264"/>
      <c r="F72" s="651"/>
      <c r="G72" s="465"/>
      <c r="H72" s="265"/>
      <c r="I72" s="264"/>
      <c r="J72" s="263"/>
      <c r="K72" s="263"/>
      <c r="L72" s="262"/>
    </row>
    <row r="73" spans="1:12" x14ac:dyDescent="0.4">
      <c r="A73" s="42" t="s">
        <v>96</v>
      </c>
      <c r="B73" s="650"/>
      <c r="C73" s="464"/>
      <c r="D73" s="265"/>
      <c r="E73" s="264"/>
      <c r="F73" s="650"/>
      <c r="G73" s="464"/>
      <c r="H73" s="265"/>
      <c r="I73" s="264">
        <f>+F73-G73</f>
        <v>0</v>
      </c>
      <c r="J73" s="263"/>
      <c r="K73" s="263"/>
      <c r="L73" s="262"/>
    </row>
    <row r="74" spans="1:12" x14ac:dyDescent="0.4">
      <c r="A74" s="136" t="s">
        <v>111</v>
      </c>
      <c r="B74" s="648"/>
      <c r="C74" s="463"/>
      <c r="D74" s="252"/>
      <c r="E74" s="251"/>
      <c r="F74" s="648"/>
      <c r="G74" s="463"/>
      <c r="H74" s="252"/>
      <c r="I74" s="251"/>
      <c r="J74" s="250"/>
      <c r="K74" s="250"/>
      <c r="L74" s="249"/>
    </row>
    <row r="75" spans="1:12" x14ac:dyDescent="0.4">
      <c r="A75" s="214" t="s">
        <v>110</v>
      </c>
      <c r="B75" s="649"/>
      <c r="C75" s="463"/>
      <c r="D75" s="252"/>
      <c r="E75" s="251"/>
      <c r="F75" s="648"/>
      <c r="G75" s="463"/>
      <c r="H75" s="252"/>
      <c r="I75" s="251"/>
      <c r="J75" s="250"/>
      <c r="K75" s="250"/>
      <c r="L75" s="249"/>
    </row>
    <row r="76" spans="1:12" x14ac:dyDescent="0.4">
      <c r="A76" s="33" t="s">
        <v>109</v>
      </c>
      <c r="C76" s="33"/>
      <c r="E76" s="34"/>
      <c r="G76" s="33"/>
      <c r="I76" s="34"/>
      <c r="K76" s="33"/>
    </row>
    <row r="77" spans="1:12" x14ac:dyDescent="0.4">
      <c r="A77" s="35" t="s">
        <v>108</v>
      </c>
      <c r="C77" s="33"/>
      <c r="E77" s="34"/>
      <c r="G77" s="33"/>
      <c r="I77" s="34"/>
      <c r="K77" s="33"/>
    </row>
    <row r="78" spans="1:12" s="33" customFormat="1" x14ac:dyDescent="0.4">
      <c r="A78" s="33" t="s">
        <v>107</v>
      </c>
      <c r="B78" s="34"/>
      <c r="C78" s="34"/>
      <c r="F78" s="34"/>
      <c r="G78" s="34"/>
      <c r="J78" s="34"/>
      <c r="K78" s="34"/>
    </row>
    <row r="79" spans="1:12" x14ac:dyDescent="0.4">
      <c r="A79" s="33" t="s">
        <v>95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zoomScaleNormal="100" workbookViewId="0">
      <pane xSplit="1" ySplit="7" topLeftCell="B8" activePane="bottomRight" state="frozen"/>
      <selection activeCell="L1" sqref="A1:L1"/>
      <selection pane="topRight" activeCell="L1" sqref="A1:L1"/>
      <selection pane="bottomLeft" activeCell="L1" sqref="A1:L1"/>
      <selection pane="bottomRight" activeCell="L1" sqref="A1:L1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1月(下旬)</v>
      </c>
      <c r="F1" s="779" t="s">
        <v>70</v>
      </c>
      <c r="G1" s="780"/>
      <c r="H1" s="780"/>
      <c r="I1" s="781"/>
      <c r="J1" s="780"/>
      <c r="K1" s="780"/>
      <c r="L1" s="781"/>
    </row>
    <row r="2" spans="1:12" s="33" customFormat="1" x14ac:dyDescent="0.4">
      <c r="A2" s="701"/>
      <c r="B2" s="774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s="33" customFormat="1" x14ac:dyDescent="0.4">
      <c r="A3" s="685"/>
      <c r="B3" s="697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s="33" customFormat="1" x14ac:dyDescent="0.4">
      <c r="A4" s="685"/>
      <c r="B4" s="686" t="s">
        <v>274</v>
      </c>
      <c r="C4" s="687" t="s">
        <v>273</v>
      </c>
      <c r="D4" s="685" t="s">
        <v>93</v>
      </c>
      <c r="E4" s="685"/>
      <c r="F4" s="699" t="str">
        <f>+B4</f>
        <v>(12'1/21～31)</v>
      </c>
      <c r="G4" s="699" t="str">
        <f>+C4</f>
        <v>(11'1/21～31)</v>
      </c>
      <c r="H4" s="685" t="s">
        <v>93</v>
      </c>
      <c r="I4" s="685"/>
      <c r="J4" s="699" t="str">
        <f>+B4</f>
        <v>(12'1/21～31)</v>
      </c>
      <c r="K4" s="699" t="str">
        <f>+C4</f>
        <v>(11'1/21～31)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204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135">
        <f>+B7+B41+B67</f>
        <v>142061</v>
      </c>
      <c r="C6" s="135">
        <f>+C7+C41+C67</f>
        <v>145676</v>
      </c>
      <c r="D6" s="132">
        <f t="shared" ref="D6:D37" si="0">+B6/C6</f>
        <v>0.97518465636069085</v>
      </c>
      <c r="E6" s="172">
        <f t="shared" ref="E6:E37" si="1">+B6-C6</f>
        <v>-3615</v>
      </c>
      <c r="F6" s="135">
        <f>+F7+F41+F67</f>
        <v>216798</v>
      </c>
      <c r="G6" s="135">
        <f>+G7+G41+G67</f>
        <v>217867</v>
      </c>
      <c r="H6" s="132">
        <f t="shared" ref="H6:H37" si="2">+F6/G6</f>
        <v>0.99509333676050071</v>
      </c>
      <c r="I6" s="172">
        <f t="shared" ref="I6:I37" si="3">+F6-G6</f>
        <v>-1069</v>
      </c>
      <c r="J6" s="132">
        <f t="shared" ref="J6:J16" si="4">+B6/F6</f>
        <v>0.65526896004575685</v>
      </c>
      <c r="K6" s="132">
        <f t="shared" ref="K6:K16" si="5">+C6/G6</f>
        <v>0.66864646779916193</v>
      </c>
      <c r="L6" s="167">
        <f t="shared" ref="L6:L16" si="6">+J6-K6</f>
        <v>-1.3377507753405071E-2</v>
      </c>
    </row>
    <row r="7" spans="1:12" s="35" customFormat="1" x14ac:dyDescent="0.4">
      <c r="A7" s="136" t="s">
        <v>90</v>
      </c>
      <c r="B7" s="203">
        <f>+B8+B18+B38</f>
        <v>64416</v>
      </c>
      <c r="C7" s="135">
        <f>+C8+C18+C38</f>
        <v>66468</v>
      </c>
      <c r="D7" s="132">
        <f t="shared" si="0"/>
        <v>0.969128001444304</v>
      </c>
      <c r="E7" s="172">
        <f t="shared" si="1"/>
        <v>-2052</v>
      </c>
      <c r="F7" s="135">
        <f>+F8+F18+F38</f>
        <v>96439</v>
      </c>
      <c r="G7" s="135">
        <f>+G8+G18+G38</f>
        <v>94848</v>
      </c>
      <c r="H7" s="132">
        <f t="shared" si="2"/>
        <v>1.0167742071524966</v>
      </c>
      <c r="I7" s="202">
        <f t="shared" si="3"/>
        <v>1591</v>
      </c>
      <c r="J7" s="132">
        <f t="shared" si="4"/>
        <v>0.66794554070448675</v>
      </c>
      <c r="K7" s="132">
        <f t="shared" si="5"/>
        <v>0.70078441295546556</v>
      </c>
      <c r="L7" s="167">
        <f t="shared" si="6"/>
        <v>-3.2838872250978812E-2</v>
      </c>
    </row>
    <row r="8" spans="1:12" x14ac:dyDescent="0.4">
      <c r="A8" s="160" t="s">
        <v>150</v>
      </c>
      <c r="B8" s="665">
        <f>SUM(B9:B17)</f>
        <v>45455</v>
      </c>
      <c r="C8" s="146">
        <f>SUM(C9:C17)</f>
        <v>52623</v>
      </c>
      <c r="D8" s="143">
        <f t="shared" si="0"/>
        <v>0.86378579708492487</v>
      </c>
      <c r="E8" s="664">
        <f t="shared" si="1"/>
        <v>-7168</v>
      </c>
      <c r="F8" s="146">
        <f>SUM(F9:F17)</f>
        <v>68095</v>
      </c>
      <c r="G8" s="146">
        <f>SUM(G9:G17)</f>
        <v>74014</v>
      </c>
      <c r="H8" s="143">
        <f t="shared" si="2"/>
        <v>0.92002864322965927</v>
      </c>
      <c r="I8" s="664">
        <f t="shared" si="3"/>
        <v>-5919</v>
      </c>
      <c r="J8" s="143">
        <f t="shared" si="4"/>
        <v>0.66752331301857704</v>
      </c>
      <c r="K8" s="143">
        <f t="shared" si="5"/>
        <v>0.71098711054665331</v>
      </c>
      <c r="L8" s="164">
        <f t="shared" si="6"/>
        <v>-4.3463797528076276E-2</v>
      </c>
    </row>
    <row r="9" spans="1:12" x14ac:dyDescent="0.4">
      <c r="A9" s="48" t="s">
        <v>86</v>
      </c>
      <c r="B9" s="96">
        <f>'１月(月間)'!B9-'[5]1月(上旬～中旬)'!B8</f>
        <v>34619</v>
      </c>
      <c r="C9" s="96">
        <f>'１月(月間)'!C9-'[5]1月(上旬～中旬)'!C8</f>
        <v>35317</v>
      </c>
      <c r="D9" s="64">
        <f t="shared" si="0"/>
        <v>0.98023614689809435</v>
      </c>
      <c r="E9" s="73">
        <f t="shared" si="1"/>
        <v>-698</v>
      </c>
      <c r="F9" s="71">
        <f>'１月(月間)'!F9-'[5]1月(上旬～中旬)'!F8</f>
        <v>54730</v>
      </c>
      <c r="G9" s="71">
        <f>'１月(月間)'!G9-'[5]1月(上旬～中旬)'!G8</f>
        <v>51016</v>
      </c>
      <c r="H9" s="64">
        <f t="shared" si="2"/>
        <v>1.0728006899796143</v>
      </c>
      <c r="I9" s="73">
        <f t="shared" si="3"/>
        <v>3714</v>
      </c>
      <c r="J9" s="64">
        <f t="shared" si="4"/>
        <v>0.63254156769596204</v>
      </c>
      <c r="K9" s="64">
        <f t="shared" si="5"/>
        <v>0.69227301238827033</v>
      </c>
      <c r="L9" s="81">
        <f t="shared" si="6"/>
        <v>-5.9731444692308289E-2</v>
      </c>
    </row>
    <row r="10" spans="1:12" x14ac:dyDescent="0.4">
      <c r="A10" s="49" t="s">
        <v>89</v>
      </c>
      <c r="B10" s="96">
        <f>'１月(月間)'!B10-'[5]1月(上旬～中旬)'!B9</f>
        <v>5059</v>
      </c>
      <c r="C10" s="96">
        <f>'１月(月間)'!C10-'[5]1月(上旬～中旬)'!C9</f>
        <v>4554</v>
      </c>
      <c r="D10" s="44">
        <f t="shared" si="0"/>
        <v>1.1108915239350021</v>
      </c>
      <c r="E10" s="68">
        <f t="shared" si="1"/>
        <v>505</v>
      </c>
      <c r="F10" s="71">
        <f>'１月(月間)'!F10-'[5]1月(上旬～中旬)'!F9</f>
        <v>5500</v>
      </c>
      <c r="G10" s="71">
        <f>'１月(月間)'!G10-'[5]1月(上旬～中旬)'!G9</f>
        <v>5500</v>
      </c>
      <c r="H10" s="44">
        <f t="shared" si="2"/>
        <v>1</v>
      </c>
      <c r="I10" s="68">
        <f t="shared" si="3"/>
        <v>0</v>
      </c>
      <c r="J10" s="44">
        <f t="shared" si="4"/>
        <v>0.91981818181818187</v>
      </c>
      <c r="K10" s="44">
        <f t="shared" si="5"/>
        <v>0.82799999999999996</v>
      </c>
      <c r="L10" s="43">
        <f t="shared" si="6"/>
        <v>9.181818181818191E-2</v>
      </c>
    </row>
    <row r="11" spans="1:12" x14ac:dyDescent="0.4">
      <c r="A11" s="49" t="s">
        <v>124</v>
      </c>
      <c r="B11" s="96">
        <f>'１月(月間)'!B11-'[5]1月(上旬～中旬)'!B10</f>
        <v>5362</v>
      </c>
      <c r="C11" s="96">
        <f>'１月(月間)'!C11-'[5]1月(上旬～中旬)'!C10</f>
        <v>5686</v>
      </c>
      <c r="D11" s="44">
        <f t="shared" si="0"/>
        <v>0.94301793879704543</v>
      </c>
      <c r="E11" s="68">
        <f t="shared" si="1"/>
        <v>-324</v>
      </c>
      <c r="F11" s="71">
        <f>'１月(月間)'!F11-'[5]1月(上旬～中旬)'!F10</f>
        <v>6270</v>
      </c>
      <c r="G11" s="71">
        <f>'１月(月間)'!G11-'[5]1月(上旬～中旬)'!G10</f>
        <v>7392</v>
      </c>
      <c r="H11" s="44">
        <f t="shared" si="2"/>
        <v>0.8482142857142857</v>
      </c>
      <c r="I11" s="68">
        <f t="shared" si="3"/>
        <v>-1122</v>
      </c>
      <c r="J11" s="44">
        <f t="shared" si="4"/>
        <v>0.85518341307814993</v>
      </c>
      <c r="K11" s="44">
        <f t="shared" si="5"/>
        <v>0.76920995670995673</v>
      </c>
      <c r="L11" s="43">
        <f t="shared" si="6"/>
        <v>8.5973456368193202E-2</v>
      </c>
    </row>
    <row r="12" spans="1:12" x14ac:dyDescent="0.4">
      <c r="A12" s="49" t="s">
        <v>84</v>
      </c>
      <c r="B12" s="96">
        <f>'１月(月間)'!B12-'[5]1月(上旬～中旬)'!B11</f>
        <v>0</v>
      </c>
      <c r="C12" s="96">
        <f>'１月(月間)'!C12-'[5]1月(上旬～中旬)'!C11</f>
        <v>18</v>
      </c>
      <c r="D12" s="44">
        <f t="shared" si="0"/>
        <v>0</v>
      </c>
      <c r="E12" s="68">
        <f t="shared" si="1"/>
        <v>-18</v>
      </c>
      <c r="F12" s="71">
        <f>'１月(月間)'!F12-'[5]1月(上旬～中旬)'!F11</f>
        <v>0</v>
      </c>
      <c r="G12" s="71">
        <f>'１月(月間)'!G12-'[5]1月(上旬～中旬)'!G11</f>
        <v>261</v>
      </c>
      <c r="H12" s="44">
        <f t="shared" si="2"/>
        <v>0</v>
      </c>
      <c r="I12" s="68">
        <f t="shared" si="3"/>
        <v>-261</v>
      </c>
      <c r="J12" s="44" t="e">
        <f t="shared" si="4"/>
        <v>#DIV/0!</v>
      </c>
      <c r="K12" s="44">
        <f t="shared" si="5"/>
        <v>6.8965517241379309E-2</v>
      </c>
      <c r="L12" s="43" t="e">
        <f t="shared" si="6"/>
        <v>#DIV/0!</v>
      </c>
    </row>
    <row r="13" spans="1:12" x14ac:dyDescent="0.4">
      <c r="A13" s="49" t="s">
        <v>85</v>
      </c>
      <c r="B13" s="96">
        <f>'１月(月間)'!B13-'[5]1月(上旬～中旬)'!B12</f>
        <v>0</v>
      </c>
      <c r="C13" s="96">
        <f>'１月(月間)'!C13-'[5]1月(上旬～中旬)'!C12</f>
        <v>6460</v>
      </c>
      <c r="D13" s="44">
        <f t="shared" si="0"/>
        <v>0</v>
      </c>
      <c r="E13" s="68">
        <f t="shared" si="1"/>
        <v>-6460</v>
      </c>
      <c r="F13" s="71">
        <f>'１月(月間)'!F13-'[5]1月(上旬～中旬)'!F12</f>
        <v>0</v>
      </c>
      <c r="G13" s="71">
        <f>'１月(月間)'!G13-'[5]1月(上旬～中旬)'!G12</f>
        <v>8360</v>
      </c>
      <c r="H13" s="44">
        <f t="shared" si="2"/>
        <v>0</v>
      </c>
      <c r="I13" s="68">
        <f t="shared" si="3"/>
        <v>-8360</v>
      </c>
      <c r="J13" s="44" t="e">
        <f t="shared" si="4"/>
        <v>#DIV/0!</v>
      </c>
      <c r="K13" s="44">
        <f t="shared" si="5"/>
        <v>0.77272727272727271</v>
      </c>
      <c r="L13" s="43" t="e">
        <f t="shared" si="6"/>
        <v>#DIV/0!</v>
      </c>
    </row>
    <row r="14" spans="1:12" x14ac:dyDescent="0.4">
      <c r="A14" s="55" t="s">
        <v>149</v>
      </c>
      <c r="B14" s="98">
        <f>'１月(月間)'!B14-'[5]1月(上旬～中旬)'!B13</f>
        <v>415</v>
      </c>
      <c r="C14" s="96">
        <f>'１月(月間)'!C14-'[5]1月(上旬～中旬)'!C13</f>
        <v>588</v>
      </c>
      <c r="D14" s="58">
        <f t="shared" si="0"/>
        <v>0.70578231292517002</v>
      </c>
      <c r="E14" s="75">
        <f t="shared" si="1"/>
        <v>-173</v>
      </c>
      <c r="F14" s="89">
        <f>'１月(月間)'!F14-'[5]1月(上旬～中旬)'!F13</f>
        <v>1595</v>
      </c>
      <c r="G14" s="89">
        <f>'１月(月間)'!G14-'[5]1月(上旬～中旬)'!G13</f>
        <v>1485</v>
      </c>
      <c r="H14" s="58">
        <f t="shared" si="2"/>
        <v>1.0740740740740742</v>
      </c>
      <c r="I14" s="75">
        <f t="shared" si="3"/>
        <v>110</v>
      </c>
      <c r="J14" s="58">
        <f t="shared" si="4"/>
        <v>0.2601880877742947</v>
      </c>
      <c r="K14" s="58">
        <f t="shared" si="5"/>
        <v>0.39595959595959596</v>
      </c>
      <c r="L14" s="57">
        <f t="shared" si="6"/>
        <v>-0.13577150818530126</v>
      </c>
    </row>
    <row r="15" spans="1:12" x14ac:dyDescent="0.4">
      <c r="A15" s="49" t="s">
        <v>148</v>
      </c>
      <c r="B15" s="94">
        <f>'１月(月間)'!B15-'[5]1月(上旬～中旬)'!B14</f>
        <v>0</v>
      </c>
      <c r="C15" s="96">
        <f>'１月(月間)'!C15-'[5]1月(上旬～中旬)'!C14</f>
        <v>0</v>
      </c>
      <c r="D15" s="44" t="e">
        <f t="shared" si="0"/>
        <v>#DIV/0!</v>
      </c>
      <c r="E15" s="68">
        <f t="shared" si="1"/>
        <v>0</v>
      </c>
      <c r="F15" s="46">
        <f>'１月(月間)'!F15-'[5]1月(上旬～中旬)'!F14</f>
        <v>0</v>
      </c>
      <c r="G15" s="46">
        <f>'１月(月間)'!G15-'[5]1月(上旬～中旬)'!G14</f>
        <v>0</v>
      </c>
      <c r="H15" s="44" t="e">
        <f t="shared" si="2"/>
        <v>#DIV/0!</v>
      </c>
      <c r="I15" s="68">
        <f t="shared" si="3"/>
        <v>0</v>
      </c>
      <c r="J15" s="44" t="e">
        <f t="shared" si="4"/>
        <v>#DIV/0!</v>
      </c>
      <c r="K15" s="44" t="e">
        <f t="shared" si="5"/>
        <v>#DIV/0!</v>
      </c>
      <c r="L15" s="43" t="e">
        <f t="shared" si="6"/>
        <v>#DIV/0!</v>
      </c>
    </row>
    <row r="16" spans="1:12" s="33" customFormat="1" x14ac:dyDescent="0.4">
      <c r="A16" s="61" t="s">
        <v>147</v>
      </c>
      <c r="B16" s="96">
        <f>'１月(月間)'!B16-'[5]1月(上旬～中旬)'!B15</f>
        <v>0</v>
      </c>
      <c r="C16" s="96">
        <f>'１月(月間)'!C16-'[5]1月(上旬～中旬)'!C15</f>
        <v>0</v>
      </c>
      <c r="D16" s="44" t="e">
        <f t="shared" si="0"/>
        <v>#DIV/0!</v>
      </c>
      <c r="E16" s="68">
        <f t="shared" si="1"/>
        <v>0</v>
      </c>
      <c r="F16" s="71">
        <f>'１月(月間)'!F16-'[5]1月(上旬～中旬)'!F15</f>
        <v>0</v>
      </c>
      <c r="G16" s="71">
        <f>'１月(月間)'!G16-'[5]1月(上旬～中旬)'!G15</f>
        <v>0</v>
      </c>
      <c r="H16" s="44" t="e">
        <f t="shared" si="2"/>
        <v>#DIV/0!</v>
      </c>
      <c r="I16" s="68">
        <f t="shared" si="3"/>
        <v>0</v>
      </c>
      <c r="J16" s="44" t="e">
        <f t="shared" si="4"/>
        <v>#DIV/0!</v>
      </c>
      <c r="K16" s="44" t="e">
        <f t="shared" si="5"/>
        <v>#DIV/0!</v>
      </c>
      <c r="L16" s="43" t="e">
        <f t="shared" si="6"/>
        <v>#DIV/0!</v>
      </c>
    </row>
    <row r="17" spans="1:12" x14ac:dyDescent="0.4">
      <c r="A17" s="61" t="s">
        <v>146</v>
      </c>
      <c r="B17" s="63">
        <f>'１月(月間)'!B17-'[5]1月(上旬～中旬)'!B16</f>
        <v>0</v>
      </c>
      <c r="C17" s="96">
        <f>'１月(月間)'!C17-'[5]1月(上旬～中旬)'!C16</f>
        <v>0</v>
      </c>
      <c r="D17" s="58" t="e">
        <f t="shared" si="0"/>
        <v>#DIV/0!</v>
      </c>
      <c r="E17" s="59">
        <f t="shared" si="1"/>
        <v>0</v>
      </c>
      <c r="F17" s="63">
        <f>'１月(月間)'!F17-'[5]1月(上旬～中旬)'!F16</f>
        <v>0</v>
      </c>
      <c r="G17" s="63">
        <f>'１月(月間)'!G17-'[5]1月(上旬～中旬)'!G16</f>
        <v>0</v>
      </c>
      <c r="H17" s="58" t="e">
        <f t="shared" si="2"/>
        <v>#DIV/0!</v>
      </c>
      <c r="I17" s="75">
        <f t="shared" si="3"/>
        <v>0</v>
      </c>
      <c r="J17" s="58" t="e">
        <f t="shared" ref="J17:J48" si="7">+B17/F17</f>
        <v>#DIV/0!</v>
      </c>
      <c r="K17" s="86"/>
      <c r="L17" s="661"/>
    </row>
    <row r="18" spans="1:12" x14ac:dyDescent="0.4">
      <c r="A18" s="160" t="s">
        <v>145</v>
      </c>
      <c r="B18" s="665">
        <f>SUM(B19:B37)</f>
        <v>18438</v>
      </c>
      <c r="C18" s="665">
        <f>SUM(C19:C37)</f>
        <v>13380</v>
      </c>
      <c r="D18" s="143">
        <f t="shared" si="0"/>
        <v>1.3780269058295964</v>
      </c>
      <c r="E18" s="664">
        <f t="shared" si="1"/>
        <v>5058</v>
      </c>
      <c r="F18" s="146">
        <f>SUM(F19:F37)</f>
        <v>27365</v>
      </c>
      <c r="G18" s="146">
        <f>SUM(G19:G37)</f>
        <v>19855</v>
      </c>
      <c r="H18" s="143">
        <f t="shared" si="2"/>
        <v>1.3782422563585999</v>
      </c>
      <c r="I18" s="664">
        <f t="shared" si="3"/>
        <v>7510</v>
      </c>
      <c r="J18" s="143">
        <f t="shared" si="7"/>
        <v>0.67378037639320298</v>
      </c>
      <c r="K18" s="143">
        <f t="shared" ref="K18:K49" si="8">+C18/G18</f>
        <v>0.67388567111558806</v>
      </c>
      <c r="L18" s="164">
        <f t="shared" ref="L18:L49" si="9">+J18-K18</f>
        <v>-1.052947223850742E-4</v>
      </c>
    </row>
    <row r="19" spans="1:12" x14ac:dyDescent="0.4">
      <c r="A19" s="48" t="s">
        <v>144</v>
      </c>
      <c r="B19" s="96">
        <f>'１月(月間)'!B19-'[5]1月(上旬～中旬)'!B18</f>
        <v>0</v>
      </c>
      <c r="C19" s="96">
        <f>'１月(月間)'!C19-'[5]1月(上旬～中旬)'!C18</f>
        <v>0</v>
      </c>
      <c r="D19" s="64" t="e">
        <f t="shared" si="0"/>
        <v>#DIV/0!</v>
      </c>
      <c r="E19" s="73">
        <f t="shared" si="1"/>
        <v>0</v>
      </c>
      <c r="F19" s="71">
        <f>'１月(月間)'!F19-'[5]1月(上旬～中旬)'!F18</f>
        <v>0</v>
      </c>
      <c r="G19" s="71">
        <f>'１月(月間)'!G19-'[5]1月(上旬～中旬)'!G18</f>
        <v>0</v>
      </c>
      <c r="H19" s="64" t="e">
        <f t="shared" si="2"/>
        <v>#DIV/0!</v>
      </c>
      <c r="I19" s="73">
        <f t="shared" si="3"/>
        <v>0</v>
      </c>
      <c r="J19" s="64" t="e">
        <f t="shared" si="7"/>
        <v>#DIV/0!</v>
      </c>
      <c r="K19" s="64" t="e">
        <f t="shared" si="8"/>
        <v>#DIV/0!</v>
      </c>
      <c r="L19" s="81" t="e">
        <f t="shared" si="9"/>
        <v>#DIV/0!</v>
      </c>
    </row>
    <row r="20" spans="1:12" x14ac:dyDescent="0.4">
      <c r="A20" s="49" t="s">
        <v>124</v>
      </c>
      <c r="B20" s="96">
        <f>'１月(月間)'!B20-'[5]1月(上旬～中旬)'!B19</f>
        <v>0</v>
      </c>
      <c r="C20" s="96">
        <f>'１月(月間)'!C20-'[5]1月(上旬～中旬)'!C19</f>
        <v>0</v>
      </c>
      <c r="D20" s="44" t="e">
        <f t="shared" si="0"/>
        <v>#DIV/0!</v>
      </c>
      <c r="E20" s="68">
        <f t="shared" si="1"/>
        <v>0</v>
      </c>
      <c r="F20" s="71">
        <f>'１月(月間)'!F20-'[5]1月(上旬～中旬)'!F19</f>
        <v>0</v>
      </c>
      <c r="G20" s="71">
        <f>'１月(月間)'!G20-'[5]1月(上旬～中旬)'!G19</f>
        <v>0</v>
      </c>
      <c r="H20" s="44" t="e">
        <f t="shared" si="2"/>
        <v>#DIV/0!</v>
      </c>
      <c r="I20" s="68">
        <f t="shared" si="3"/>
        <v>0</v>
      </c>
      <c r="J20" s="44" t="e">
        <f t="shared" si="7"/>
        <v>#DIV/0!</v>
      </c>
      <c r="K20" s="44" t="e">
        <f t="shared" si="8"/>
        <v>#DIV/0!</v>
      </c>
      <c r="L20" s="43" t="e">
        <f t="shared" si="9"/>
        <v>#DIV/0!</v>
      </c>
    </row>
    <row r="21" spans="1:12" x14ac:dyDescent="0.4">
      <c r="A21" s="49" t="s">
        <v>113</v>
      </c>
      <c r="B21" s="96">
        <f>'１月(月間)'!B21-'[5]1月(上旬～中旬)'!B20</f>
        <v>6351</v>
      </c>
      <c r="C21" s="96">
        <f>'１月(月間)'!C21-'[5]1月(上旬～中旬)'!C20</f>
        <v>6463</v>
      </c>
      <c r="D21" s="44">
        <f t="shared" si="0"/>
        <v>0.98267058641497751</v>
      </c>
      <c r="E21" s="68">
        <f t="shared" si="1"/>
        <v>-112</v>
      </c>
      <c r="F21" s="71">
        <f>'１月(月間)'!F21-'[5]1月(上旬～中旬)'!F20</f>
        <v>9600</v>
      </c>
      <c r="G21" s="71">
        <f>'１月(月間)'!G21-'[5]1月(上旬～中旬)'!G20</f>
        <v>8330</v>
      </c>
      <c r="H21" s="44">
        <f t="shared" si="2"/>
        <v>1.1524609843937574</v>
      </c>
      <c r="I21" s="68">
        <f t="shared" si="3"/>
        <v>1270</v>
      </c>
      <c r="J21" s="44">
        <f t="shared" si="7"/>
        <v>0.66156250000000005</v>
      </c>
      <c r="K21" s="44">
        <f t="shared" si="8"/>
        <v>0.77587034813925571</v>
      </c>
      <c r="L21" s="43">
        <f t="shared" si="9"/>
        <v>-0.11430784813925565</v>
      </c>
    </row>
    <row r="22" spans="1:12" x14ac:dyDescent="0.4">
      <c r="A22" s="49" t="s">
        <v>143</v>
      </c>
      <c r="B22" s="96">
        <f>'１月(月間)'!B22-'[5]1月(上旬～中旬)'!B21</f>
        <v>1887</v>
      </c>
      <c r="C22" s="96">
        <f>'１月(月間)'!C22-'[5]1月(上旬～中旬)'!C21</f>
        <v>1811</v>
      </c>
      <c r="D22" s="44">
        <f t="shared" si="0"/>
        <v>1.0419657647708449</v>
      </c>
      <c r="E22" s="68">
        <f t="shared" si="1"/>
        <v>76</v>
      </c>
      <c r="F22" s="71">
        <f>'１月(月間)'!F22-'[5]1月(上旬～中旬)'!F21</f>
        <v>3240</v>
      </c>
      <c r="G22" s="71">
        <f>'１月(月間)'!G22-'[5]1月(上旬～中旬)'!G21</f>
        <v>3280</v>
      </c>
      <c r="H22" s="44">
        <f t="shared" si="2"/>
        <v>0.98780487804878048</v>
      </c>
      <c r="I22" s="68">
        <f t="shared" si="3"/>
        <v>-40</v>
      </c>
      <c r="J22" s="44">
        <f t="shared" si="7"/>
        <v>0.58240740740740737</v>
      </c>
      <c r="K22" s="44">
        <f t="shared" si="8"/>
        <v>0.55213414634146341</v>
      </c>
      <c r="L22" s="43">
        <f t="shared" si="9"/>
        <v>3.0273261065943968E-2</v>
      </c>
    </row>
    <row r="23" spans="1:12" x14ac:dyDescent="0.4">
      <c r="A23" s="49" t="s">
        <v>142</v>
      </c>
      <c r="B23" s="96">
        <f>'１月(月間)'!B23-'[5]1月(上旬～中旬)'!B22</f>
        <v>976</v>
      </c>
      <c r="C23" s="96">
        <f>'１月(月間)'!C23-'[5]1月(上旬～中旬)'!C22</f>
        <v>1052</v>
      </c>
      <c r="D23" s="58">
        <f t="shared" si="0"/>
        <v>0.92775665399239549</v>
      </c>
      <c r="E23" s="75">
        <f t="shared" si="1"/>
        <v>-76</v>
      </c>
      <c r="F23" s="71">
        <f>'１月(月間)'!F23-'[5]1月(上旬～中旬)'!F22</f>
        <v>1620</v>
      </c>
      <c r="G23" s="71">
        <f>'１月(月間)'!G23-'[5]1月(上旬～中旬)'!G22</f>
        <v>1650</v>
      </c>
      <c r="H23" s="58">
        <f t="shared" si="2"/>
        <v>0.98181818181818181</v>
      </c>
      <c r="I23" s="75">
        <f t="shared" si="3"/>
        <v>-30</v>
      </c>
      <c r="J23" s="58">
        <f t="shared" si="7"/>
        <v>0.60246913580246919</v>
      </c>
      <c r="K23" s="58">
        <f t="shared" si="8"/>
        <v>0.63757575757575757</v>
      </c>
      <c r="L23" s="57">
        <f t="shared" si="9"/>
        <v>-3.5106621773288382E-2</v>
      </c>
    </row>
    <row r="24" spans="1:12" x14ac:dyDescent="0.4">
      <c r="A24" s="61" t="s">
        <v>141</v>
      </c>
      <c r="B24" s="96">
        <f>'１月(月間)'!B24-'[5]1月(上旬～中旬)'!B23</f>
        <v>0</v>
      </c>
      <c r="C24" s="96">
        <f>'１月(月間)'!C24-'[5]1月(上旬～中旬)'!C23</f>
        <v>0</v>
      </c>
      <c r="D24" s="44" t="e">
        <f t="shared" si="0"/>
        <v>#DIV/0!</v>
      </c>
      <c r="E24" s="68">
        <f t="shared" si="1"/>
        <v>0</v>
      </c>
      <c r="F24" s="71">
        <f>'１月(月間)'!F24-'[5]1月(上旬～中旬)'!F23</f>
        <v>0</v>
      </c>
      <c r="G24" s="71">
        <f>'１月(月間)'!G24-'[5]1月(上旬～中旬)'!G23</f>
        <v>0</v>
      </c>
      <c r="H24" s="44" t="e">
        <f t="shared" si="2"/>
        <v>#DIV/0!</v>
      </c>
      <c r="I24" s="68">
        <f t="shared" si="3"/>
        <v>0</v>
      </c>
      <c r="J24" s="44" t="e">
        <f t="shared" si="7"/>
        <v>#DIV/0!</v>
      </c>
      <c r="K24" s="44" t="e">
        <f t="shared" si="8"/>
        <v>#DIV/0!</v>
      </c>
      <c r="L24" s="43" t="e">
        <f t="shared" si="9"/>
        <v>#DIV/0!</v>
      </c>
    </row>
    <row r="25" spans="1:12" x14ac:dyDescent="0.4">
      <c r="A25" s="61" t="s">
        <v>140</v>
      </c>
      <c r="B25" s="96">
        <f>'１月(月間)'!B25-'[5]1月(上旬～中旬)'!B24</f>
        <v>898</v>
      </c>
      <c r="C25" s="96">
        <f>'１月(月間)'!C25-'[5]1月(上旬～中旬)'!C24</f>
        <v>881</v>
      </c>
      <c r="D25" s="44">
        <f t="shared" si="0"/>
        <v>1.0192962542565267</v>
      </c>
      <c r="E25" s="68">
        <f t="shared" si="1"/>
        <v>17</v>
      </c>
      <c r="F25" s="71">
        <f>'１月(月間)'!F25-'[5]1月(上旬～中旬)'!F24</f>
        <v>1625</v>
      </c>
      <c r="G25" s="71">
        <f>'１月(月間)'!G25-'[5]1月(上旬～中旬)'!G24</f>
        <v>1650</v>
      </c>
      <c r="H25" s="44">
        <f t="shared" si="2"/>
        <v>0.98484848484848486</v>
      </c>
      <c r="I25" s="68">
        <f t="shared" si="3"/>
        <v>-25</v>
      </c>
      <c r="J25" s="44">
        <f t="shared" si="7"/>
        <v>0.55261538461538462</v>
      </c>
      <c r="K25" s="44">
        <f t="shared" si="8"/>
        <v>0.53393939393939394</v>
      </c>
      <c r="L25" s="43">
        <f t="shared" si="9"/>
        <v>1.8675990675990684E-2</v>
      </c>
    </row>
    <row r="26" spans="1:12" s="33" customFormat="1" x14ac:dyDescent="0.4">
      <c r="A26" s="61" t="s">
        <v>225</v>
      </c>
      <c r="B26" s="96">
        <f>'１月(月間)'!B26-'[5]1月(上旬～中旬)'!B25</f>
        <v>0</v>
      </c>
      <c r="C26" s="96">
        <f>'１月(月間)'!C26-'[5]1月(上旬～中旬)'!C25</f>
        <v>0</v>
      </c>
      <c r="D26" s="44" t="e">
        <f t="shared" si="0"/>
        <v>#DIV/0!</v>
      </c>
      <c r="E26" s="45">
        <f t="shared" si="1"/>
        <v>0</v>
      </c>
      <c r="F26" s="71">
        <f>'１月(月間)'!F26-'[5]1月(上旬～中旬)'!F25</f>
        <v>0</v>
      </c>
      <c r="G26" s="71">
        <f>'１月(月間)'!G26-'[5]1月(上旬～中旬)'!G25</f>
        <v>0</v>
      </c>
      <c r="H26" s="44" t="e">
        <f t="shared" si="2"/>
        <v>#DIV/0!</v>
      </c>
      <c r="I26" s="45">
        <f t="shared" si="3"/>
        <v>0</v>
      </c>
      <c r="J26" s="44" t="e">
        <f t="shared" si="7"/>
        <v>#DIV/0!</v>
      </c>
      <c r="K26" s="44" t="e">
        <f t="shared" si="8"/>
        <v>#DIV/0!</v>
      </c>
      <c r="L26" s="43" t="e">
        <f t="shared" si="9"/>
        <v>#DIV/0!</v>
      </c>
    </row>
    <row r="27" spans="1:12" x14ac:dyDescent="0.4">
      <c r="A27" s="49" t="s">
        <v>139</v>
      </c>
      <c r="B27" s="96">
        <f>'１月(月間)'!B27-'[5]1月(上旬～中旬)'!B26</f>
        <v>0</v>
      </c>
      <c r="C27" s="96">
        <f>'１月(月間)'!C27-'[5]1月(上旬～中旬)'!C26</f>
        <v>0</v>
      </c>
      <c r="D27" s="44" t="e">
        <f t="shared" si="0"/>
        <v>#DIV/0!</v>
      </c>
      <c r="E27" s="68">
        <f t="shared" si="1"/>
        <v>0</v>
      </c>
      <c r="F27" s="71">
        <f>'１月(月間)'!F27-'[5]1月(上旬～中旬)'!F26</f>
        <v>0</v>
      </c>
      <c r="G27" s="71">
        <f>'１月(月間)'!G27-'[5]1月(上旬～中旬)'!G26</f>
        <v>0</v>
      </c>
      <c r="H27" s="44" t="e">
        <f t="shared" si="2"/>
        <v>#DIV/0!</v>
      </c>
      <c r="I27" s="68">
        <f t="shared" si="3"/>
        <v>0</v>
      </c>
      <c r="J27" s="44" t="e">
        <f t="shared" si="7"/>
        <v>#DIV/0!</v>
      </c>
      <c r="K27" s="44" t="e">
        <f t="shared" si="8"/>
        <v>#DIV/0!</v>
      </c>
      <c r="L27" s="43" t="e">
        <f t="shared" si="9"/>
        <v>#DIV/0!</v>
      </c>
    </row>
    <row r="28" spans="1:12" x14ac:dyDescent="0.4">
      <c r="A28" s="49" t="s">
        <v>138</v>
      </c>
      <c r="B28" s="96">
        <f>'１月(月間)'!B28-'[5]1月(上旬～中旬)'!B27</f>
        <v>1054</v>
      </c>
      <c r="C28" s="96">
        <f>'１月(月間)'!C28-'[5]1月(上旬～中旬)'!C27</f>
        <v>1155</v>
      </c>
      <c r="D28" s="44">
        <f t="shared" si="0"/>
        <v>0.91255411255411256</v>
      </c>
      <c r="E28" s="68">
        <f t="shared" si="1"/>
        <v>-101</v>
      </c>
      <c r="F28" s="71">
        <f>'１月(月間)'!F28-'[5]1月(上旬～中旬)'!F27</f>
        <v>1620</v>
      </c>
      <c r="G28" s="71">
        <f>'１月(月間)'!G28-'[5]1月(上旬～中旬)'!G27</f>
        <v>1650</v>
      </c>
      <c r="H28" s="44">
        <f t="shared" si="2"/>
        <v>0.98181818181818181</v>
      </c>
      <c r="I28" s="68">
        <f t="shared" si="3"/>
        <v>-30</v>
      </c>
      <c r="J28" s="44">
        <f t="shared" si="7"/>
        <v>0.65061728395061724</v>
      </c>
      <c r="K28" s="44">
        <f t="shared" si="8"/>
        <v>0.7</v>
      </c>
      <c r="L28" s="43">
        <f t="shared" si="9"/>
        <v>-4.9382716049382713E-2</v>
      </c>
    </row>
    <row r="29" spans="1:12" x14ac:dyDescent="0.4">
      <c r="A29" s="49" t="s">
        <v>268</v>
      </c>
      <c r="B29" s="96"/>
      <c r="C29" s="96"/>
      <c r="D29" s="44" t="e">
        <f t="shared" si="0"/>
        <v>#DIV/0!</v>
      </c>
      <c r="E29" s="68">
        <f t="shared" si="1"/>
        <v>0</v>
      </c>
      <c r="F29" s="71"/>
      <c r="G29" s="71"/>
      <c r="H29" s="44" t="e">
        <f t="shared" si="2"/>
        <v>#DIV/0!</v>
      </c>
      <c r="I29" s="68">
        <f t="shared" si="3"/>
        <v>0</v>
      </c>
      <c r="J29" s="44" t="e">
        <f t="shared" si="7"/>
        <v>#DIV/0!</v>
      </c>
      <c r="K29" s="44" t="e">
        <f t="shared" si="8"/>
        <v>#DIV/0!</v>
      </c>
      <c r="L29" s="43" t="e">
        <f t="shared" si="9"/>
        <v>#DIV/0!</v>
      </c>
    </row>
    <row r="30" spans="1:12" x14ac:dyDescent="0.4">
      <c r="A30" s="49" t="s">
        <v>137</v>
      </c>
      <c r="B30" s="96">
        <f>'１月(月間)'!B30-'[5]1月(上旬～中旬)'!B29</f>
        <v>0</v>
      </c>
      <c r="C30" s="96">
        <f>'１月(月間)'!C30-'[5]1月(上旬～中旬)'!C29</f>
        <v>0</v>
      </c>
      <c r="D30" s="58" t="e">
        <f t="shared" si="0"/>
        <v>#DIV/0!</v>
      </c>
      <c r="E30" s="75">
        <f t="shared" si="1"/>
        <v>0</v>
      </c>
      <c r="F30" s="71">
        <f>'１月(月間)'!F30-'[5]1月(上旬～中旬)'!F29</f>
        <v>0</v>
      </c>
      <c r="G30" s="71">
        <f>'１月(月間)'!G30-'[5]1月(上旬～中旬)'!G29</f>
        <v>0</v>
      </c>
      <c r="H30" s="58" t="e">
        <f t="shared" si="2"/>
        <v>#DIV/0!</v>
      </c>
      <c r="I30" s="75">
        <f t="shared" si="3"/>
        <v>0</v>
      </c>
      <c r="J30" s="58" t="e">
        <f t="shared" si="7"/>
        <v>#DIV/0!</v>
      </c>
      <c r="K30" s="58" t="e">
        <f t="shared" si="8"/>
        <v>#DIV/0!</v>
      </c>
      <c r="L30" s="57" t="e">
        <f t="shared" si="9"/>
        <v>#DIV/0!</v>
      </c>
    </row>
    <row r="31" spans="1:12" x14ac:dyDescent="0.4">
      <c r="A31" s="61" t="s">
        <v>136</v>
      </c>
      <c r="B31" s="96">
        <f>'１月(月間)'!B31-'[5]1月(上旬～中旬)'!B30</f>
        <v>0</v>
      </c>
      <c r="C31" s="96">
        <f>'１月(月間)'!C31-'[5]1月(上旬～中旬)'!C30</f>
        <v>0</v>
      </c>
      <c r="D31" s="44" t="e">
        <f t="shared" si="0"/>
        <v>#DIV/0!</v>
      </c>
      <c r="E31" s="68">
        <f t="shared" si="1"/>
        <v>0</v>
      </c>
      <c r="F31" s="71">
        <f>'１月(月間)'!F31-'[5]1月(上旬～中旬)'!F30</f>
        <v>0</v>
      </c>
      <c r="G31" s="71">
        <f>'１月(月間)'!G31-'[5]1月(上旬～中旬)'!G30</f>
        <v>0</v>
      </c>
      <c r="H31" s="44" t="e">
        <f t="shared" si="2"/>
        <v>#DIV/0!</v>
      </c>
      <c r="I31" s="68">
        <f t="shared" si="3"/>
        <v>0</v>
      </c>
      <c r="J31" s="44" t="e">
        <f t="shared" si="7"/>
        <v>#DIV/0!</v>
      </c>
      <c r="K31" s="44" t="e">
        <f t="shared" si="8"/>
        <v>#DIV/0!</v>
      </c>
      <c r="L31" s="43" t="e">
        <f t="shared" si="9"/>
        <v>#DIV/0!</v>
      </c>
    </row>
    <row r="32" spans="1:12" x14ac:dyDescent="0.4">
      <c r="A32" s="49" t="s">
        <v>135</v>
      </c>
      <c r="B32" s="96">
        <f>'１月(月間)'!B32-'[5]1月(上旬～中旬)'!B31</f>
        <v>1054</v>
      </c>
      <c r="C32" s="96">
        <f>'１月(月間)'!C32-'[5]1月(上旬～中旬)'!C31</f>
        <v>991</v>
      </c>
      <c r="D32" s="44">
        <f t="shared" si="0"/>
        <v>1.0635721493440968</v>
      </c>
      <c r="E32" s="68">
        <f t="shared" si="1"/>
        <v>63</v>
      </c>
      <c r="F32" s="71">
        <f>'１月(月間)'!F32-'[5]1月(上旬～中旬)'!F31</f>
        <v>1630</v>
      </c>
      <c r="G32" s="71">
        <f>'１月(月間)'!G32-'[5]1月(上旬～中旬)'!G31</f>
        <v>1645</v>
      </c>
      <c r="H32" s="44">
        <f t="shared" si="2"/>
        <v>0.99088145896656532</v>
      </c>
      <c r="I32" s="68">
        <f t="shared" si="3"/>
        <v>-15</v>
      </c>
      <c r="J32" s="44">
        <f t="shared" si="7"/>
        <v>0.64662576687116569</v>
      </c>
      <c r="K32" s="44">
        <f t="shared" si="8"/>
        <v>0.60243161094224928</v>
      </c>
      <c r="L32" s="43">
        <f t="shared" si="9"/>
        <v>4.4194155928916401E-2</v>
      </c>
    </row>
    <row r="33" spans="1:12" x14ac:dyDescent="0.4">
      <c r="A33" s="61" t="s">
        <v>134</v>
      </c>
      <c r="B33" s="96">
        <f>'１月(月間)'!B33-'[5]1月(上旬～中旬)'!B32</f>
        <v>0</v>
      </c>
      <c r="C33" s="96">
        <f>'１月(月間)'!C33-'[5]1月(上旬～中旬)'!C32</f>
        <v>0</v>
      </c>
      <c r="D33" s="58" t="e">
        <f t="shared" si="0"/>
        <v>#DIV/0!</v>
      </c>
      <c r="E33" s="75">
        <f t="shared" si="1"/>
        <v>0</v>
      </c>
      <c r="F33" s="71">
        <f>'１月(月間)'!F33-'[5]1月(上旬～中旬)'!F32</f>
        <v>0</v>
      </c>
      <c r="G33" s="71">
        <f>'１月(月間)'!G33-'[5]1月(上旬～中旬)'!G32</f>
        <v>0</v>
      </c>
      <c r="H33" s="58" t="e">
        <f t="shared" si="2"/>
        <v>#DIV/0!</v>
      </c>
      <c r="I33" s="75">
        <f t="shared" si="3"/>
        <v>0</v>
      </c>
      <c r="J33" s="58" t="e">
        <f t="shared" si="7"/>
        <v>#DIV/0!</v>
      </c>
      <c r="K33" s="58" t="e">
        <f t="shared" si="8"/>
        <v>#DIV/0!</v>
      </c>
      <c r="L33" s="57" t="e">
        <f t="shared" si="9"/>
        <v>#DIV/0!</v>
      </c>
    </row>
    <row r="34" spans="1:12" x14ac:dyDescent="0.4">
      <c r="A34" s="61" t="s">
        <v>133</v>
      </c>
      <c r="B34" s="98">
        <f>'１月(月間)'!B34-'[5]1月(上旬～中旬)'!B33</f>
        <v>844</v>
      </c>
      <c r="C34" s="96">
        <f>'１月(月間)'!C34-'[5]1月(上旬～中旬)'!C33</f>
        <v>1027</v>
      </c>
      <c r="D34" s="58">
        <f t="shared" si="0"/>
        <v>0.82181110029211291</v>
      </c>
      <c r="E34" s="75">
        <f t="shared" si="1"/>
        <v>-183</v>
      </c>
      <c r="F34" s="71">
        <f>'１月(月間)'!F34-'[5]1月(上旬～中旬)'!F33</f>
        <v>1630</v>
      </c>
      <c r="G34" s="89">
        <f>'１月(月間)'!G34-'[5]1月(上旬～中旬)'!G33</f>
        <v>1650</v>
      </c>
      <c r="H34" s="58">
        <f t="shared" si="2"/>
        <v>0.98787878787878791</v>
      </c>
      <c r="I34" s="75">
        <f t="shared" si="3"/>
        <v>-20</v>
      </c>
      <c r="J34" s="58">
        <f t="shared" si="7"/>
        <v>0.51779141104294479</v>
      </c>
      <c r="K34" s="58">
        <f t="shared" si="8"/>
        <v>0.62242424242424244</v>
      </c>
      <c r="L34" s="57">
        <f t="shared" si="9"/>
        <v>-0.10463283138129764</v>
      </c>
    </row>
    <row r="35" spans="1:12" x14ac:dyDescent="0.4">
      <c r="A35" s="49" t="s">
        <v>132</v>
      </c>
      <c r="B35" s="94">
        <f>'１月(月間)'!B35-'[5]1月(上旬～中旬)'!B34</f>
        <v>0</v>
      </c>
      <c r="C35" s="96">
        <f>'１月(月間)'!C35-'[5]1月(上旬～中旬)'!C34</f>
        <v>0</v>
      </c>
      <c r="D35" s="44" t="e">
        <f t="shared" si="0"/>
        <v>#DIV/0!</v>
      </c>
      <c r="E35" s="68">
        <f t="shared" si="1"/>
        <v>0</v>
      </c>
      <c r="F35" s="71">
        <f>'１月(月間)'!F35-'[5]1月(上旬～中旬)'!F34</f>
        <v>0</v>
      </c>
      <c r="G35" s="46">
        <f>'１月(月間)'!G35-'[5]1月(上旬～中旬)'!G34</f>
        <v>0</v>
      </c>
      <c r="H35" s="44" t="e">
        <f t="shared" si="2"/>
        <v>#DIV/0!</v>
      </c>
      <c r="I35" s="68">
        <f t="shared" si="3"/>
        <v>0</v>
      </c>
      <c r="J35" s="44" t="e">
        <f t="shared" si="7"/>
        <v>#DIV/0!</v>
      </c>
      <c r="K35" s="44" t="e">
        <f t="shared" si="8"/>
        <v>#DIV/0!</v>
      </c>
      <c r="L35" s="43" t="e">
        <f t="shared" si="9"/>
        <v>#DIV/0!</v>
      </c>
    </row>
    <row r="36" spans="1:12" x14ac:dyDescent="0.4">
      <c r="A36" s="61" t="s">
        <v>88</v>
      </c>
      <c r="B36" s="98">
        <f>'１月(月間)'!B36-'[5]1月(上旬～中旬)'!B35</f>
        <v>0</v>
      </c>
      <c r="C36" s="96">
        <f>'１月(月間)'!C36-'[5]1月(上旬～中旬)'!C35</f>
        <v>0</v>
      </c>
      <c r="D36" s="58" t="e">
        <f t="shared" si="0"/>
        <v>#DIV/0!</v>
      </c>
      <c r="E36" s="75">
        <f t="shared" si="1"/>
        <v>0</v>
      </c>
      <c r="F36" s="89">
        <f>'１月(月間)'!F36-'[5]1月(上旬～中旬)'!F35</f>
        <v>0</v>
      </c>
      <c r="G36" s="89">
        <f>'１月(月間)'!G36-'[5]1月(上旬～中旬)'!G35</f>
        <v>0</v>
      </c>
      <c r="H36" s="58" t="e">
        <f t="shared" si="2"/>
        <v>#DIV/0!</v>
      </c>
      <c r="I36" s="75">
        <f t="shared" si="3"/>
        <v>0</v>
      </c>
      <c r="J36" s="58" t="e">
        <f t="shared" si="7"/>
        <v>#DIV/0!</v>
      </c>
      <c r="K36" s="58" t="e">
        <f t="shared" si="8"/>
        <v>#DIV/0!</v>
      </c>
      <c r="L36" s="57" t="e">
        <f t="shared" si="9"/>
        <v>#DIV/0!</v>
      </c>
    </row>
    <row r="37" spans="1:12" x14ac:dyDescent="0.4">
      <c r="A37" s="42" t="s">
        <v>131</v>
      </c>
      <c r="B37" s="100">
        <f>'１月(月間)'!B37-'[5]1月(上旬～中旬)'!B36</f>
        <v>5374</v>
      </c>
      <c r="C37" s="96">
        <f>'１月(月間)'!C37-'[5]1月(上旬～中旬)'!C36</f>
        <v>0</v>
      </c>
      <c r="D37" s="38" t="e">
        <f t="shared" si="0"/>
        <v>#DIV/0!</v>
      </c>
      <c r="E37" s="92">
        <f t="shared" si="1"/>
        <v>5374</v>
      </c>
      <c r="F37" s="40">
        <f>'１月(月間)'!F37-'[5]1月(上旬～中旬)'!F36</f>
        <v>6400</v>
      </c>
      <c r="G37" s="40">
        <f>'１月(月間)'!G37-'[5]1月(上旬～中旬)'!G36</f>
        <v>0</v>
      </c>
      <c r="H37" s="38" t="e">
        <f t="shared" si="2"/>
        <v>#DIV/0!</v>
      </c>
      <c r="I37" s="92">
        <f t="shared" si="3"/>
        <v>6400</v>
      </c>
      <c r="J37" s="38">
        <f t="shared" si="7"/>
        <v>0.83968750000000003</v>
      </c>
      <c r="K37" s="38" t="e">
        <f t="shared" si="8"/>
        <v>#DIV/0!</v>
      </c>
      <c r="L37" s="37" t="e">
        <f t="shared" si="9"/>
        <v>#DIV/0!</v>
      </c>
    </row>
    <row r="38" spans="1:12" x14ac:dyDescent="0.4">
      <c r="A38" s="160" t="s">
        <v>130</v>
      </c>
      <c r="B38" s="665">
        <f>SUM(B39:B40)</f>
        <v>523</v>
      </c>
      <c r="C38" s="146">
        <f>SUM(C39:C40)</f>
        <v>465</v>
      </c>
      <c r="D38" s="143">
        <f t="shared" ref="D38:D66" si="10">+B38/C38</f>
        <v>1.1247311827956989</v>
      </c>
      <c r="E38" s="664">
        <f t="shared" ref="E38:E66" si="11">+B38-C38</f>
        <v>58</v>
      </c>
      <c r="F38" s="146">
        <f>SUM(F39:F40)</f>
        <v>979</v>
      </c>
      <c r="G38" s="146">
        <f>SUM(G39:G40)</f>
        <v>979</v>
      </c>
      <c r="H38" s="143">
        <f t="shared" ref="H38:H66" si="12">+F38/G38</f>
        <v>1</v>
      </c>
      <c r="I38" s="664">
        <f t="shared" ref="I38:I66" si="13">+F38-G38</f>
        <v>0</v>
      </c>
      <c r="J38" s="143">
        <f t="shared" si="7"/>
        <v>0.53421859039836572</v>
      </c>
      <c r="K38" s="143">
        <f t="shared" si="8"/>
        <v>0.47497446373850866</v>
      </c>
      <c r="L38" s="164">
        <f t="shared" si="9"/>
        <v>5.9244126659857066E-2</v>
      </c>
    </row>
    <row r="39" spans="1:12" x14ac:dyDescent="0.4">
      <c r="A39" s="48" t="s">
        <v>129</v>
      </c>
      <c r="B39" s="96">
        <f>'１月(月間)'!B39-'[5]1月(上旬～中旬)'!B38</f>
        <v>298</v>
      </c>
      <c r="C39" s="96">
        <f>'１月(月間)'!C39-'[5]1月(上旬～中旬)'!C38</f>
        <v>235</v>
      </c>
      <c r="D39" s="64">
        <f t="shared" si="10"/>
        <v>1.2680851063829788</v>
      </c>
      <c r="E39" s="73">
        <f t="shared" si="11"/>
        <v>63</v>
      </c>
      <c r="F39" s="71">
        <f>'１月(月間)'!F39-'[5]1月(上旬～中旬)'!F38</f>
        <v>539</v>
      </c>
      <c r="G39" s="71">
        <f>'１月(月間)'!G39-'[5]1月(上旬～中旬)'!G38</f>
        <v>550</v>
      </c>
      <c r="H39" s="64">
        <f t="shared" si="12"/>
        <v>0.98</v>
      </c>
      <c r="I39" s="73">
        <f t="shared" si="13"/>
        <v>-11</v>
      </c>
      <c r="J39" s="64">
        <f t="shared" si="7"/>
        <v>0.55287569573283857</v>
      </c>
      <c r="K39" s="64">
        <f t="shared" si="8"/>
        <v>0.42727272727272725</v>
      </c>
      <c r="L39" s="81">
        <f t="shared" si="9"/>
        <v>0.12560296846011132</v>
      </c>
    </row>
    <row r="40" spans="1:12" x14ac:dyDescent="0.4">
      <c r="A40" s="49" t="s">
        <v>128</v>
      </c>
      <c r="B40" s="96">
        <f>'１月(月間)'!B40-'[5]1月(上旬～中旬)'!B39</f>
        <v>225</v>
      </c>
      <c r="C40" s="96">
        <f>'１月(月間)'!C40-'[5]1月(上旬～中旬)'!C39</f>
        <v>230</v>
      </c>
      <c r="D40" s="44">
        <f t="shared" si="10"/>
        <v>0.97826086956521741</v>
      </c>
      <c r="E40" s="68">
        <f t="shared" si="11"/>
        <v>-5</v>
      </c>
      <c r="F40" s="71">
        <f>'１月(月間)'!F40-'[5]1月(上旬～中旬)'!F39</f>
        <v>440</v>
      </c>
      <c r="G40" s="71">
        <f>'１月(月間)'!G40-'[5]1月(上旬～中旬)'!G39</f>
        <v>429</v>
      </c>
      <c r="H40" s="44">
        <f t="shared" si="12"/>
        <v>1.0256410256410255</v>
      </c>
      <c r="I40" s="68">
        <f t="shared" si="13"/>
        <v>11</v>
      </c>
      <c r="J40" s="44">
        <f t="shared" si="7"/>
        <v>0.51136363636363635</v>
      </c>
      <c r="K40" s="44">
        <f t="shared" si="8"/>
        <v>0.53613053613053618</v>
      </c>
      <c r="L40" s="43">
        <f t="shared" si="9"/>
        <v>-2.476689976689983E-2</v>
      </c>
    </row>
    <row r="41" spans="1:12" s="80" customFormat="1" x14ac:dyDescent="0.4">
      <c r="A41" s="136" t="s">
        <v>87</v>
      </c>
      <c r="B41" s="135">
        <f>B42+B62</f>
        <v>77645</v>
      </c>
      <c r="C41" s="135">
        <f>C42+C62</f>
        <v>79208</v>
      </c>
      <c r="D41" s="132">
        <f t="shared" si="10"/>
        <v>0.98026714473285526</v>
      </c>
      <c r="E41" s="172">
        <f t="shared" si="11"/>
        <v>-1563</v>
      </c>
      <c r="F41" s="135">
        <f>F42+F62</f>
        <v>120359</v>
      </c>
      <c r="G41" s="135">
        <f>G42+G62</f>
        <v>123019</v>
      </c>
      <c r="H41" s="132">
        <f t="shared" si="12"/>
        <v>0.97837732382802656</v>
      </c>
      <c r="I41" s="172">
        <f t="shared" si="13"/>
        <v>-2660</v>
      </c>
      <c r="J41" s="132">
        <f t="shared" si="7"/>
        <v>0.64511170747513691</v>
      </c>
      <c r="K41" s="132">
        <f t="shared" si="8"/>
        <v>0.64386802038709467</v>
      </c>
      <c r="L41" s="167">
        <f t="shared" si="9"/>
        <v>1.2436870880422335E-3</v>
      </c>
    </row>
    <row r="42" spans="1:12" s="80" customFormat="1" x14ac:dyDescent="0.4">
      <c r="A42" s="160" t="s">
        <v>127</v>
      </c>
      <c r="B42" s="203">
        <f>SUM(B43:B61)</f>
        <v>76867</v>
      </c>
      <c r="C42" s="135">
        <f>SUM(C43:C61)</f>
        <v>78459</v>
      </c>
      <c r="D42" s="132">
        <f t="shared" si="10"/>
        <v>0.97970914745280979</v>
      </c>
      <c r="E42" s="202">
        <f t="shared" si="11"/>
        <v>-1592</v>
      </c>
      <c r="F42" s="203">
        <f>SUM(F43:F61)</f>
        <v>118739</v>
      </c>
      <c r="G42" s="135">
        <f>SUM(G43:G61)</f>
        <v>121501</v>
      </c>
      <c r="H42" s="132">
        <f t="shared" si="12"/>
        <v>0.97726767680924442</v>
      </c>
      <c r="I42" s="202">
        <f t="shared" si="13"/>
        <v>-2762</v>
      </c>
      <c r="J42" s="132">
        <f t="shared" si="7"/>
        <v>0.6473610187048906</v>
      </c>
      <c r="K42" s="132">
        <f t="shared" si="8"/>
        <v>0.64574777162327879</v>
      </c>
      <c r="L42" s="167">
        <f t="shared" si="9"/>
        <v>1.6132470816118127E-3</v>
      </c>
    </row>
    <row r="43" spans="1:12" x14ac:dyDescent="0.4">
      <c r="A43" s="49" t="s">
        <v>86</v>
      </c>
      <c r="B43" s="53">
        <f>'１月(月間)'!B43-'[5]1月(上旬～中旬)'!B42</f>
        <v>31538</v>
      </c>
      <c r="C43" s="53">
        <f>'１月(月間)'!C43-'[5]1月(上旬～中旬)'!C42</f>
        <v>33306</v>
      </c>
      <c r="D43" s="51">
        <f t="shared" si="10"/>
        <v>0.94691647150663549</v>
      </c>
      <c r="E43" s="75">
        <f t="shared" si="11"/>
        <v>-1768</v>
      </c>
      <c r="F43" s="53">
        <f>'１月(月間)'!F43-'[5]1月(上旬～中旬)'!F42</f>
        <v>46572</v>
      </c>
      <c r="G43" s="102">
        <f>'１月(月間)'!G43-'[5]1月(上旬～中旬)'!G42</f>
        <v>48337</v>
      </c>
      <c r="H43" s="58">
        <f t="shared" si="12"/>
        <v>0.96348552868403081</v>
      </c>
      <c r="I43" s="68">
        <f t="shared" si="13"/>
        <v>-1765</v>
      </c>
      <c r="J43" s="44">
        <f t="shared" si="7"/>
        <v>0.67718800996306794</v>
      </c>
      <c r="K43" s="44">
        <f t="shared" si="8"/>
        <v>0.68903738337091669</v>
      </c>
      <c r="L43" s="43">
        <f t="shared" si="9"/>
        <v>-1.1849373407848751E-2</v>
      </c>
    </row>
    <row r="44" spans="1:12" x14ac:dyDescent="0.4">
      <c r="A44" s="49" t="s">
        <v>125</v>
      </c>
      <c r="B44" s="46">
        <f>'１月(月間)'!B44-'[5]1月(上旬～中旬)'!B43</f>
        <v>4393</v>
      </c>
      <c r="C44" s="46">
        <f>'１月(月間)'!C44-'[5]1月(上旬～中旬)'!C43</f>
        <v>4823</v>
      </c>
      <c r="D44" s="64">
        <f t="shared" si="10"/>
        <v>0.91084387310802406</v>
      </c>
      <c r="E44" s="75">
        <f t="shared" si="11"/>
        <v>-430</v>
      </c>
      <c r="F44" s="46">
        <f>'１月(月間)'!F44-'[5]1月(上旬～中旬)'!F43</f>
        <v>5654</v>
      </c>
      <c r="G44" s="94">
        <f>'１月(月間)'!G44-'[5]1月(上旬～中旬)'!G43</f>
        <v>5652</v>
      </c>
      <c r="H44" s="58">
        <f t="shared" si="12"/>
        <v>1.0003538570417552</v>
      </c>
      <c r="I44" s="68">
        <f t="shared" si="13"/>
        <v>2</v>
      </c>
      <c r="J44" s="44">
        <f t="shared" si="7"/>
        <v>0.77697205518217194</v>
      </c>
      <c r="K44" s="44">
        <f t="shared" si="8"/>
        <v>0.85332625619249824</v>
      </c>
      <c r="L44" s="43">
        <f t="shared" si="9"/>
        <v>-7.6354201010326306E-2</v>
      </c>
    </row>
    <row r="45" spans="1:12" x14ac:dyDescent="0.4">
      <c r="A45" s="61" t="s">
        <v>124</v>
      </c>
      <c r="B45" s="46">
        <f>'１月(月間)'!B45-'[5]1月(上旬～中旬)'!B44</f>
        <v>5363</v>
      </c>
      <c r="C45" s="46">
        <f>'１月(月間)'!C45-'[5]1月(上旬～中旬)'!C44</f>
        <v>5502</v>
      </c>
      <c r="D45" s="64">
        <f t="shared" si="10"/>
        <v>0.97473645946928389</v>
      </c>
      <c r="E45" s="75">
        <f t="shared" si="11"/>
        <v>-139</v>
      </c>
      <c r="F45" s="46">
        <f>'１月(月間)'!F45-'[5]1月(上旬～中旬)'!F44</f>
        <v>7950</v>
      </c>
      <c r="G45" s="98">
        <f>'１月(月間)'!G45-'[5]1月(上旬～中旬)'!G44</f>
        <v>10920</v>
      </c>
      <c r="H45" s="58">
        <f t="shared" si="12"/>
        <v>0.72802197802197799</v>
      </c>
      <c r="I45" s="68">
        <f t="shared" si="13"/>
        <v>-2970</v>
      </c>
      <c r="J45" s="44">
        <f t="shared" si="7"/>
        <v>0.67459119496855346</v>
      </c>
      <c r="K45" s="44">
        <f t="shared" si="8"/>
        <v>0.50384615384615383</v>
      </c>
      <c r="L45" s="43">
        <f t="shared" si="9"/>
        <v>0.17074504112239963</v>
      </c>
    </row>
    <row r="46" spans="1:12" x14ac:dyDescent="0.4">
      <c r="A46" s="61" t="s">
        <v>123</v>
      </c>
      <c r="B46" s="89">
        <f>'１月(月間)'!B46-'[5]1月(上旬～中旬)'!B45</f>
        <v>4084</v>
      </c>
      <c r="C46" s="89">
        <f>'１月(月間)'!C46-'[5]1月(上旬～中旬)'!C45</f>
        <v>3340</v>
      </c>
      <c r="D46" s="64">
        <f t="shared" si="10"/>
        <v>1.222754491017964</v>
      </c>
      <c r="E46" s="75">
        <f t="shared" si="11"/>
        <v>744</v>
      </c>
      <c r="F46" s="89">
        <f>'１月(月間)'!F46-'[5]1月(上旬～中旬)'!F45</f>
        <v>7671</v>
      </c>
      <c r="G46" s="101">
        <f>'１月(月間)'!G46-'[5]1月(上旬～中旬)'!G45</f>
        <v>6622</v>
      </c>
      <c r="H46" s="58">
        <f t="shared" si="12"/>
        <v>1.1584113560857747</v>
      </c>
      <c r="I46" s="68">
        <f t="shared" si="13"/>
        <v>1049</v>
      </c>
      <c r="J46" s="44">
        <f t="shared" si="7"/>
        <v>0.53239473341154997</v>
      </c>
      <c r="K46" s="44">
        <f t="shared" si="8"/>
        <v>0.50437934158864395</v>
      </c>
      <c r="L46" s="43">
        <f t="shared" si="9"/>
        <v>2.8015391822906022E-2</v>
      </c>
    </row>
    <row r="47" spans="1:12" x14ac:dyDescent="0.4">
      <c r="A47" s="49" t="s">
        <v>84</v>
      </c>
      <c r="B47" s="46">
        <f>'１月(月間)'!B47-'[5]1月(上旬～中旬)'!B46</f>
        <v>12368</v>
      </c>
      <c r="C47" s="46">
        <f>'１月(月間)'!C47-'[5]1月(上旬～中旬)'!C46</f>
        <v>13101</v>
      </c>
      <c r="D47" s="64">
        <f t="shared" si="10"/>
        <v>0.94405007251354855</v>
      </c>
      <c r="E47" s="75">
        <f t="shared" si="11"/>
        <v>-733</v>
      </c>
      <c r="F47" s="46">
        <f>'１月(月間)'!F47-'[5]1月(上旬～中旬)'!F46</f>
        <v>18896</v>
      </c>
      <c r="G47" s="94">
        <f>'１月(月間)'!G47-'[5]1月(上旬～中旬)'!G46</f>
        <v>18694</v>
      </c>
      <c r="H47" s="58">
        <f t="shared" si="12"/>
        <v>1.010805606076816</v>
      </c>
      <c r="I47" s="68">
        <f t="shared" si="13"/>
        <v>202</v>
      </c>
      <c r="J47" s="44">
        <f t="shared" si="7"/>
        <v>0.65453005927180352</v>
      </c>
      <c r="K47" s="44">
        <f t="shared" si="8"/>
        <v>0.70081309511073075</v>
      </c>
      <c r="L47" s="43">
        <f t="shared" si="9"/>
        <v>-4.6283035838927233E-2</v>
      </c>
    </row>
    <row r="48" spans="1:12" x14ac:dyDescent="0.4">
      <c r="A48" s="49" t="s">
        <v>126</v>
      </c>
      <c r="B48" s="46">
        <f>'１月(月間)'!B48-'[5]1月(上旬～中旬)'!B47</f>
        <v>1164</v>
      </c>
      <c r="C48" s="46">
        <f>'１月(月間)'!C48-'[5]1月(上旬～中旬)'!C47</f>
        <v>1271</v>
      </c>
      <c r="D48" s="64">
        <f t="shared" si="10"/>
        <v>0.91581431943351688</v>
      </c>
      <c r="E48" s="75">
        <f t="shared" si="11"/>
        <v>-107</v>
      </c>
      <c r="F48" s="46">
        <f>'１月(月間)'!F48-'[5]1月(上旬～中旬)'!F47</f>
        <v>2970</v>
      </c>
      <c r="G48" s="94">
        <f>'１月(月間)'!G48-'[5]1月(上旬～中旬)'!G47</f>
        <v>2970</v>
      </c>
      <c r="H48" s="58">
        <f t="shared" si="12"/>
        <v>1</v>
      </c>
      <c r="I48" s="68">
        <f t="shared" si="13"/>
        <v>0</v>
      </c>
      <c r="J48" s="44">
        <f t="shared" si="7"/>
        <v>0.39191919191919194</v>
      </c>
      <c r="K48" s="44">
        <f t="shared" si="8"/>
        <v>0.42794612794612796</v>
      </c>
      <c r="L48" s="43">
        <f t="shared" si="9"/>
        <v>-3.6026936026936018E-2</v>
      </c>
    </row>
    <row r="49" spans="1:12" x14ac:dyDescent="0.4">
      <c r="A49" s="49" t="s">
        <v>85</v>
      </c>
      <c r="B49" s="89">
        <f>'１月(月間)'!B49-'[5]1月(上旬～中旬)'!B48</f>
        <v>6360</v>
      </c>
      <c r="C49" s="89">
        <f>'１月(月間)'!C49-'[5]1月(上旬～中旬)'!C48</f>
        <v>6870</v>
      </c>
      <c r="D49" s="86">
        <f t="shared" si="10"/>
        <v>0.92576419213973804</v>
      </c>
      <c r="E49" s="75">
        <f t="shared" si="11"/>
        <v>-510</v>
      </c>
      <c r="F49" s="89">
        <f>'１月(月間)'!F49-'[5]1月(上旬～中旬)'!F48</f>
        <v>8075</v>
      </c>
      <c r="G49" s="94">
        <f>'１月(月間)'!G49-'[5]1月(上旬～中旬)'!G48</f>
        <v>10388</v>
      </c>
      <c r="H49" s="58">
        <f t="shared" si="12"/>
        <v>0.77733923758182522</v>
      </c>
      <c r="I49" s="68">
        <f t="shared" si="13"/>
        <v>-2313</v>
      </c>
      <c r="J49" s="44">
        <f t="shared" ref="J49:J66" si="14">+B49/F49</f>
        <v>0.78761609907120744</v>
      </c>
      <c r="K49" s="44">
        <f t="shared" si="8"/>
        <v>0.66134000770119372</v>
      </c>
      <c r="L49" s="43">
        <f t="shared" si="9"/>
        <v>0.12627609137001372</v>
      </c>
    </row>
    <row r="50" spans="1:12" x14ac:dyDescent="0.4">
      <c r="A50" s="49" t="s">
        <v>83</v>
      </c>
      <c r="B50" s="46">
        <f>'１月(月間)'!B50-'[5]1月(上旬～中旬)'!B49</f>
        <v>1275</v>
      </c>
      <c r="C50" s="46">
        <f>'１月(月間)'!C50-'[5]1月(上旬～中旬)'!C49</f>
        <v>1526</v>
      </c>
      <c r="D50" s="44">
        <f t="shared" si="10"/>
        <v>0.83551769331585846</v>
      </c>
      <c r="E50" s="75">
        <f t="shared" si="11"/>
        <v>-251</v>
      </c>
      <c r="F50" s="46">
        <f>'１月(月間)'!F50-'[5]1月(上旬～中旬)'!F49</f>
        <v>1935</v>
      </c>
      <c r="G50" s="96">
        <f>'１月(月間)'!G50-'[5]1月(上旬～中旬)'!G49</f>
        <v>2969</v>
      </c>
      <c r="H50" s="58">
        <f t="shared" si="12"/>
        <v>0.65173459077130347</v>
      </c>
      <c r="I50" s="68">
        <f t="shared" si="13"/>
        <v>-1034</v>
      </c>
      <c r="J50" s="44">
        <f t="shared" si="14"/>
        <v>0.65891472868217049</v>
      </c>
      <c r="K50" s="44">
        <f t="shared" ref="K50:K66" si="15">+C50/G50</f>
        <v>0.51397777029302794</v>
      </c>
      <c r="L50" s="43">
        <f t="shared" ref="L50:L66" si="16">+J50-K50</f>
        <v>0.14493695838914256</v>
      </c>
    </row>
    <row r="51" spans="1:12" x14ac:dyDescent="0.4">
      <c r="A51" s="49" t="s">
        <v>122</v>
      </c>
      <c r="B51" s="89">
        <f>'１月(月間)'!B51-'[5]1月(上旬～中旬)'!B50</f>
        <v>612</v>
      </c>
      <c r="C51" s="89">
        <f>'１月(月間)'!C51-'[5]1月(上旬～中旬)'!C50</f>
        <v>447</v>
      </c>
      <c r="D51" s="64">
        <f t="shared" si="10"/>
        <v>1.3691275167785235</v>
      </c>
      <c r="E51" s="75">
        <f t="shared" si="11"/>
        <v>165</v>
      </c>
      <c r="F51" s="89">
        <f>'１月(月間)'!F51-'[5]1月(上旬～中旬)'!F50</f>
        <v>1134</v>
      </c>
      <c r="G51" s="94">
        <f>'１月(月間)'!G51-'[5]1月(上旬～中旬)'!G50</f>
        <v>1320</v>
      </c>
      <c r="H51" s="58">
        <f t="shared" si="12"/>
        <v>0.85909090909090913</v>
      </c>
      <c r="I51" s="68">
        <f t="shared" si="13"/>
        <v>-186</v>
      </c>
      <c r="J51" s="44">
        <f t="shared" si="14"/>
        <v>0.53968253968253965</v>
      </c>
      <c r="K51" s="44">
        <f t="shared" si="15"/>
        <v>0.33863636363636362</v>
      </c>
      <c r="L51" s="43">
        <f t="shared" si="16"/>
        <v>0.20104617604617603</v>
      </c>
    </row>
    <row r="52" spans="1:12" x14ac:dyDescent="0.4">
      <c r="A52" s="49" t="s">
        <v>121</v>
      </c>
      <c r="B52" s="46">
        <f>'１月(月間)'!B52-'[5]1月(上旬～中旬)'!B51</f>
        <v>938</v>
      </c>
      <c r="C52" s="46">
        <f>'１月(月間)'!C52-'[5]1月(上旬～中旬)'!C51</f>
        <v>1093</v>
      </c>
      <c r="D52" s="44">
        <f t="shared" si="10"/>
        <v>0.85818847209515092</v>
      </c>
      <c r="E52" s="75">
        <f t="shared" si="11"/>
        <v>-155</v>
      </c>
      <c r="F52" s="46">
        <f>'１月(月間)'!F52-'[5]1月(上旬～中旬)'!F51</f>
        <v>1320</v>
      </c>
      <c r="G52" s="101">
        <f>'１月(月間)'!G52-'[5]1月(上旬～中旬)'!G51</f>
        <v>1320</v>
      </c>
      <c r="H52" s="58">
        <f t="shared" si="12"/>
        <v>1</v>
      </c>
      <c r="I52" s="68">
        <f t="shared" si="13"/>
        <v>0</v>
      </c>
      <c r="J52" s="44">
        <f t="shared" si="14"/>
        <v>0.71060606060606057</v>
      </c>
      <c r="K52" s="44">
        <f t="shared" si="15"/>
        <v>0.82803030303030301</v>
      </c>
      <c r="L52" s="43">
        <f t="shared" si="16"/>
        <v>-0.11742424242424243</v>
      </c>
    </row>
    <row r="53" spans="1:12" x14ac:dyDescent="0.4">
      <c r="A53" s="49" t="s">
        <v>82</v>
      </c>
      <c r="B53" s="46">
        <f>'１月(月間)'!B53-'[5]1月(上旬～中旬)'!B52</f>
        <v>2304</v>
      </c>
      <c r="C53" s="46">
        <f>'１月(月間)'!C53-'[5]1月(上旬～中旬)'!C52</f>
        <v>1548</v>
      </c>
      <c r="D53" s="64">
        <f t="shared" si="10"/>
        <v>1.4883720930232558</v>
      </c>
      <c r="E53" s="75">
        <f t="shared" si="11"/>
        <v>756</v>
      </c>
      <c r="F53" s="46">
        <f>'１月(月間)'!F53-'[5]1月(上旬～中旬)'!F52</f>
        <v>3756</v>
      </c>
      <c r="G53" s="94">
        <f>'１月(月間)'!G53-'[5]1月(上旬～中旬)'!G52</f>
        <v>1930</v>
      </c>
      <c r="H53" s="58">
        <f t="shared" si="12"/>
        <v>1.9461139896373056</v>
      </c>
      <c r="I53" s="68">
        <f t="shared" si="13"/>
        <v>1826</v>
      </c>
      <c r="J53" s="44">
        <f t="shared" si="14"/>
        <v>0.61341853035143767</v>
      </c>
      <c r="K53" s="44">
        <f t="shared" si="15"/>
        <v>0.80207253886010366</v>
      </c>
      <c r="L53" s="43">
        <f t="shared" si="16"/>
        <v>-0.18865400850866598</v>
      </c>
    </row>
    <row r="54" spans="1:12" x14ac:dyDescent="0.4">
      <c r="A54" s="49" t="s">
        <v>81</v>
      </c>
      <c r="B54" s="46">
        <f>'１月(月間)'!B54-'[5]1月(上旬～中旬)'!B53</f>
        <v>1133</v>
      </c>
      <c r="C54" s="46">
        <f>'１月(月間)'!C54-'[5]1月(上旬～中旬)'!C53</f>
        <v>1741</v>
      </c>
      <c r="D54" s="64">
        <f t="shared" si="10"/>
        <v>0.6507754164273406</v>
      </c>
      <c r="E54" s="68">
        <f t="shared" si="11"/>
        <v>-608</v>
      </c>
      <c r="F54" s="46">
        <f>'１月(月間)'!F54-'[5]1月(上旬～中旬)'!F53</f>
        <v>2970</v>
      </c>
      <c r="G54" s="98">
        <f>'１月(月間)'!G54-'[5]1月(上旬～中旬)'!G53</f>
        <v>2866</v>
      </c>
      <c r="H54" s="44">
        <f t="shared" si="12"/>
        <v>1.0362875087229588</v>
      </c>
      <c r="I54" s="68">
        <f t="shared" si="13"/>
        <v>104</v>
      </c>
      <c r="J54" s="44">
        <f t="shared" si="14"/>
        <v>0.38148148148148148</v>
      </c>
      <c r="K54" s="44">
        <f t="shared" si="15"/>
        <v>0.60746685275645496</v>
      </c>
      <c r="L54" s="43">
        <f t="shared" si="16"/>
        <v>-0.22598537127497348</v>
      </c>
    </row>
    <row r="55" spans="1:12" x14ac:dyDescent="0.4">
      <c r="A55" s="49" t="s">
        <v>236</v>
      </c>
      <c r="B55" s="46">
        <f>'１月(月間)'!B55-'[5]1月(上旬～中旬)'!B54</f>
        <v>1174</v>
      </c>
      <c r="C55" s="46">
        <f>'１月(月間)'!C55-'[5]1月(上旬～中旬)'!C54</f>
        <v>0</v>
      </c>
      <c r="D55" s="64" t="e">
        <f t="shared" si="10"/>
        <v>#DIV/0!</v>
      </c>
      <c r="E55" s="68">
        <f t="shared" si="11"/>
        <v>1174</v>
      </c>
      <c r="F55" s="46">
        <f>'１月(月間)'!F55-'[5]1月(上旬～中旬)'!F54</f>
        <v>1818</v>
      </c>
      <c r="G55" s="98">
        <f>'１月(月間)'!G55-'[5]1月(上旬～中旬)'!G54</f>
        <v>0</v>
      </c>
      <c r="H55" s="44" t="e">
        <f t="shared" si="12"/>
        <v>#DIV/0!</v>
      </c>
      <c r="I55" s="68">
        <f t="shared" si="13"/>
        <v>1818</v>
      </c>
      <c r="J55" s="44">
        <f t="shared" si="14"/>
        <v>0.64576457645764573</v>
      </c>
      <c r="K55" s="44" t="e">
        <f t="shared" si="15"/>
        <v>#DIV/0!</v>
      </c>
      <c r="L55" s="43" t="e">
        <f t="shared" si="16"/>
        <v>#DIV/0!</v>
      </c>
    </row>
    <row r="56" spans="1:12" x14ac:dyDescent="0.4">
      <c r="A56" s="61" t="s">
        <v>80</v>
      </c>
      <c r="B56" s="89">
        <f>'１月(月間)'!B56-'[5]1月(上旬～中旬)'!B55</f>
        <v>917</v>
      </c>
      <c r="C56" s="89">
        <f>'１月(月間)'!C56-'[5]1月(上旬～中旬)'!C55</f>
        <v>1003</v>
      </c>
      <c r="D56" s="64">
        <f t="shared" si="10"/>
        <v>0.91425722831505485</v>
      </c>
      <c r="E56" s="75">
        <f t="shared" si="11"/>
        <v>-86</v>
      </c>
      <c r="F56" s="89">
        <f>'１月(月間)'!F56-'[5]1月(上旬～中旬)'!F55</f>
        <v>1339</v>
      </c>
      <c r="G56" s="94">
        <f>'１月(月間)'!G56-'[5]1月(上旬～中旬)'!G55</f>
        <v>1332</v>
      </c>
      <c r="H56" s="58">
        <f t="shared" si="12"/>
        <v>1.0052552552552552</v>
      </c>
      <c r="I56" s="68">
        <f t="shared" si="13"/>
        <v>7</v>
      </c>
      <c r="J56" s="44">
        <f t="shared" si="14"/>
        <v>0.68483943241224798</v>
      </c>
      <c r="K56" s="58">
        <f t="shared" si="15"/>
        <v>0.75300300300300305</v>
      </c>
      <c r="L56" s="57">
        <f t="shared" si="16"/>
        <v>-6.8163570590755063E-2</v>
      </c>
    </row>
    <row r="57" spans="1:12" x14ac:dyDescent="0.4">
      <c r="A57" s="49" t="s">
        <v>79</v>
      </c>
      <c r="B57" s="89">
        <f>'１月(月間)'!B57-'[5]1月(上旬～中旬)'!B56</f>
        <v>592</v>
      </c>
      <c r="C57" s="89">
        <f>'１月(月間)'!C57-'[5]1月(上旬～中旬)'!C56</f>
        <v>505</v>
      </c>
      <c r="D57" s="64">
        <f t="shared" si="10"/>
        <v>1.1722772277227722</v>
      </c>
      <c r="E57" s="68">
        <f t="shared" si="11"/>
        <v>87</v>
      </c>
      <c r="F57" s="89">
        <f>'１月(月間)'!F57-'[5]1月(上旬～中旬)'!F56</f>
        <v>1320</v>
      </c>
      <c r="G57" s="94">
        <f>'１月(月間)'!G57-'[5]1月(上旬～中旬)'!G56</f>
        <v>1320</v>
      </c>
      <c r="H57" s="44">
        <f t="shared" si="12"/>
        <v>1</v>
      </c>
      <c r="I57" s="68">
        <f t="shared" si="13"/>
        <v>0</v>
      </c>
      <c r="J57" s="44">
        <f t="shared" si="14"/>
        <v>0.44848484848484849</v>
      </c>
      <c r="K57" s="44">
        <f t="shared" si="15"/>
        <v>0.38257575757575757</v>
      </c>
      <c r="L57" s="43">
        <f t="shared" si="16"/>
        <v>6.5909090909090917E-2</v>
      </c>
    </row>
    <row r="58" spans="1:12" x14ac:dyDescent="0.4">
      <c r="A58" s="49" t="s">
        <v>78</v>
      </c>
      <c r="B58" s="46">
        <f>'１月(月間)'!B58-'[5]1月(上旬～中旬)'!B57</f>
        <v>630</v>
      </c>
      <c r="C58" s="46">
        <f>'１月(月間)'!C58-'[5]1月(上旬～中旬)'!C57</f>
        <v>394</v>
      </c>
      <c r="D58" s="64">
        <f t="shared" si="10"/>
        <v>1.5989847715736041</v>
      </c>
      <c r="E58" s="68">
        <f t="shared" si="11"/>
        <v>236</v>
      </c>
      <c r="F58" s="46">
        <f>'１月(月間)'!F58-'[5]1月(上旬～中旬)'!F57</f>
        <v>1326</v>
      </c>
      <c r="G58" s="98">
        <f>'１月(月間)'!G58-'[5]1月(上旬～中旬)'!G57</f>
        <v>835</v>
      </c>
      <c r="H58" s="44">
        <f t="shared" si="12"/>
        <v>1.5880239520958084</v>
      </c>
      <c r="I58" s="68">
        <f t="shared" si="13"/>
        <v>491</v>
      </c>
      <c r="J58" s="44">
        <f t="shared" si="14"/>
        <v>0.47511312217194568</v>
      </c>
      <c r="K58" s="44">
        <f t="shared" si="15"/>
        <v>0.47185628742514968</v>
      </c>
      <c r="L58" s="43">
        <f t="shared" si="16"/>
        <v>3.2568347467960002E-3</v>
      </c>
    </row>
    <row r="59" spans="1:12" x14ac:dyDescent="0.4">
      <c r="A59" s="49" t="s">
        <v>77</v>
      </c>
      <c r="B59" s="46">
        <f>'１月(月間)'!B59-'[5]1月(上旬～中旬)'!B58</f>
        <v>2022</v>
      </c>
      <c r="C59" s="46">
        <f>'１月(月間)'!C59-'[5]1月(上旬～中旬)'!C58</f>
        <v>1989</v>
      </c>
      <c r="D59" s="64">
        <f t="shared" si="10"/>
        <v>1.0165912518853695</v>
      </c>
      <c r="E59" s="68">
        <f t="shared" si="11"/>
        <v>33</v>
      </c>
      <c r="F59" s="46">
        <f>'１月(月間)'!F59-'[5]1月(上旬～中旬)'!F58</f>
        <v>4033</v>
      </c>
      <c r="G59" s="94">
        <f>'１月(月間)'!G59-'[5]1月(上旬～中旬)'!G58</f>
        <v>4026</v>
      </c>
      <c r="H59" s="44">
        <f t="shared" si="12"/>
        <v>1.0017386984600098</v>
      </c>
      <c r="I59" s="68">
        <f t="shared" si="13"/>
        <v>7</v>
      </c>
      <c r="J59" s="44">
        <f t="shared" si="14"/>
        <v>0.50136374907017112</v>
      </c>
      <c r="K59" s="44">
        <f t="shared" si="15"/>
        <v>0.4940387481371088</v>
      </c>
      <c r="L59" s="43">
        <f t="shared" si="16"/>
        <v>7.32500093306232E-3</v>
      </c>
    </row>
    <row r="60" spans="1:12" x14ac:dyDescent="0.4">
      <c r="A60" s="55" t="s">
        <v>120</v>
      </c>
      <c r="B60" s="63">
        <f>'１月(月間)'!B60-'[5]1月(上旬～中旬)'!B59</f>
        <v>0</v>
      </c>
      <c r="C60" s="63">
        <f>'１月(月間)'!C60-'[5]1月(上旬～中旬)'!C59</f>
        <v>0</v>
      </c>
      <c r="D60" s="86" t="e">
        <f t="shared" si="10"/>
        <v>#DIV/0!</v>
      </c>
      <c r="E60" s="75">
        <f t="shared" si="11"/>
        <v>0</v>
      </c>
      <c r="F60" s="63">
        <f>'１月(月間)'!F60-'[5]1月(上旬～中旬)'!F59</f>
        <v>0</v>
      </c>
      <c r="G60" s="101">
        <f>'１月(月間)'!G60-'[5]1月(上旬～中旬)'!G59</f>
        <v>0</v>
      </c>
      <c r="H60" s="58" t="e">
        <f t="shared" si="12"/>
        <v>#DIV/0!</v>
      </c>
      <c r="I60" s="75">
        <f t="shared" si="13"/>
        <v>0</v>
      </c>
      <c r="J60" s="58" t="e">
        <f t="shared" si="14"/>
        <v>#DIV/0!</v>
      </c>
      <c r="K60" s="58" t="e">
        <f t="shared" si="15"/>
        <v>#DIV/0!</v>
      </c>
      <c r="L60" s="57" t="e">
        <f t="shared" si="16"/>
        <v>#DIV/0!</v>
      </c>
    </row>
    <row r="61" spans="1:12" x14ac:dyDescent="0.4">
      <c r="A61" s="42" t="s">
        <v>119</v>
      </c>
      <c r="B61" s="40">
        <f>'１月(月間)'!B61-'[5]1月(上旬～中旬)'!B60</f>
        <v>0</v>
      </c>
      <c r="C61" s="40">
        <f>'１月(月間)'!C61-'[5]1月(上旬～中旬)'!C60</f>
        <v>0</v>
      </c>
      <c r="D61" s="38" t="e">
        <f t="shared" si="10"/>
        <v>#DIV/0!</v>
      </c>
      <c r="E61" s="92">
        <f t="shared" si="11"/>
        <v>0</v>
      </c>
      <c r="F61" s="40">
        <f>'１月(月間)'!F61-'[5]1月(上旬～中旬)'!F60</f>
        <v>0</v>
      </c>
      <c r="G61" s="100">
        <f>'１月(月間)'!G61-'[5]1月(上旬～中旬)'!G60</f>
        <v>0</v>
      </c>
      <c r="H61" s="38" t="e">
        <f t="shared" si="12"/>
        <v>#DIV/0!</v>
      </c>
      <c r="I61" s="92">
        <f t="shared" si="13"/>
        <v>0</v>
      </c>
      <c r="J61" s="38" t="e">
        <f t="shared" si="14"/>
        <v>#DIV/0!</v>
      </c>
      <c r="K61" s="38" t="e">
        <f t="shared" si="15"/>
        <v>#DIV/0!</v>
      </c>
      <c r="L61" s="37" t="e">
        <f t="shared" si="16"/>
        <v>#DIV/0!</v>
      </c>
    </row>
    <row r="62" spans="1:12" x14ac:dyDescent="0.4">
      <c r="A62" s="160" t="s">
        <v>118</v>
      </c>
      <c r="B62" s="665">
        <f>SUM(B63:B66)</f>
        <v>778</v>
      </c>
      <c r="C62" s="665">
        <f>SUM(C63:C66)</f>
        <v>749</v>
      </c>
      <c r="D62" s="143">
        <f t="shared" si="10"/>
        <v>1.0387182910547397</v>
      </c>
      <c r="E62" s="664">
        <f t="shared" si="11"/>
        <v>29</v>
      </c>
      <c r="F62" s="665">
        <f>SUM(F63:F66)</f>
        <v>1620</v>
      </c>
      <c r="G62" s="665">
        <f>SUM(G63:G66)</f>
        <v>1518</v>
      </c>
      <c r="H62" s="143">
        <f t="shared" si="12"/>
        <v>1.0671936758893281</v>
      </c>
      <c r="I62" s="664">
        <f t="shared" si="13"/>
        <v>102</v>
      </c>
      <c r="J62" s="143">
        <f t="shared" si="14"/>
        <v>0.4802469135802469</v>
      </c>
      <c r="K62" s="143">
        <f t="shared" si="15"/>
        <v>0.49341238471673254</v>
      </c>
      <c r="L62" s="164">
        <f t="shared" si="16"/>
        <v>-1.316547113648564E-2</v>
      </c>
    </row>
    <row r="63" spans="1:12" x14ac:dyDescent="0.4">
      <c r="A63" s="55" t="s">
        <v>76</v>
      </c>
      <c r="B63" s="99">
        <v>180</v>
      </c>
      <c r="C63" s="99">
        <v>115</v>
      </c>
      <c r="D63" s="64">
        <f t="shared" si="10"/>
        <v>1.5652173913043479</v>
      </c>
      <c r="E63" s="73">
        <f t="shared" si="11"/>
        <v>65</v>
      </c>
      <c r="F63" s="99">
        <v>324</v>
      </c>
      <c r="G63" s="99">
        <v>214</v>
      </c>
      <c r="H63" s="64">
        <f t="shared" si="12"/>
        <v>1.514018691588785</v>
      </c>
      <c r="I63" s="73">
        <f t="shared" si="13"/>
        <v>110</v>
      </c>
      <c r="J63" s="64">
        <f t="shared" si="14"/>
        <v>0.55555555555555558</v>
      </c>
      <c r="K63" s="64">
        <f t="shared" si="15"/>
        <v>0.53738317757009346</v>
      </c>
      <c r="L63" s="81">
        <f t="shared" si="16"/>
        <v>1.8172377985462118E-2</v>
      </c>
    </row>
    <row r="64" spans="1:12" x14ac:dyDescent="0.4">
      <c r="A64" s="49" t="s">
        <v>117</v>
      </c>
      <c r="B64" s="97">
        <v>150</v>
      </c>
      <c r="C64" s="97">
        <v>228</v>
      </c>
      <c r="D64" s="64">
        <f t="shared" si="10"/>
        <v>0.65789473684210531</v>
      </c>
      <c r="E64" s="73">
        <f t="shared" si="11"/>
        <v>-78</v>
      </c>
      <c r="F64" s="97">
        <v>310</v>
      </c>
      <c r="G64" s="97">
        <v>318</v>
      </c>
      <c r="H64" s="64">
        <f t="shared" si="12"/>
        <v>0.97484276729559749</v>
      </c>
      <c r="I64" s="73">
        <f t="shared" si="13"/>
        <v>-8</v>
      </c>
      <c r="J64" s="64">
        <f t="shared" si="14"/>
        <v>0.4838709677419355</v>
      </c>
      <c r="K64" s="64">
        <f t="shared" si="15"/>
        <v>0.71698113207547165</v>
      </c>
      <c r="L64" s="81">
        <f t="shared" si="16"/>
        <v>-0.23311016433353615</v>
      </c>
    </row>
    <row r="65" spans="1:12" x14ac:dyDescent="0.4">
      <c r="A65" s="48" t="s">
        <v>116</v>
      </c>
      <c r="B65" s="95">
        <v>143</v>
      </c>
      <c r="C65" s="79">
        <v>112</v>
      </c>
      <c r="D65" s="64">
        <f t="shared" si="10"/>
        <v>1.2767857142857142</v>
      </c>
      <c r="E65" s="73">
        <f t="shared" si="11"/>
        <v>31</v>
      </c>
      <c r="F65" s="79">
        <v>328</v>
      </c>
      <c r="G65" s="95">
        <v>328</v>
      </c>
      <c r="H65" s="64">
        <f t="shared" si="12"/>
        <v>1</v>
      </c>
      <c r="I65" s="73">
        <f t="shared" si="13"/>
        <v>0</v>
      </c>
      <c r="J65" s="64">
        <f t="shared" si="14"/>
        <v>0.43597560975609756</v>
      </c>
      <c r="K65" s="64">
        <f t="shared" si="15"/>
        <v>0.34146341463414637</v>
      </c>
      <c r="L65" s="81">
        <f t="shared" si="16"/>
        <v>9.4512195121951192E-2</v>
      </c>
    </row>
    <row r="66" spans="1:12" x14ac:dyDescent="0.4">
      <c r="A66" s="42" t="s">
        <v>115</v>
      </c>
      <c r="B66" s="97">
        <v>305</v>
      </c>
      <c r="C66" s="47">
        <v>294</v>
      </c>
      <c r="D66" s="64">
        <f t="shared" si="10"/>
        <v>1.0374149659863945</v>
      </c>
      <c r="E66" s="68">
        <f t="shared" si="11"/>
        <v>11</v>
      </c>
      <c r="F66" s="41">
        <v>658</v>
      </c>
      <c r="G66" s="93">
        <v>658</v>
      </c>
      <c r="H66" s="44">
        <f t="shared" si="12"/>
        <v>1</v>
      </c>
      <c r="I66" s="68">
        <f t="shared" si="13"/>
        <v>0</v>
      </c>
      <c r="J66" s="44">
        <f t="shared" si="14"/>
        <v>0.46352583586626139</v>
      </c>
      <c r="K66" s="44">
        <f t="shared" si="15"/>
        <v>0.44680851063829785</v>
      </c>
      <c r="L66" s="43">
        <f t="shared" si="16"/>
        <v>1.6717325227963542E-2</v>
      </c>
    </row>
    <row r="67" spans="1:12" x14ac:dyDescent="0.4">
      <c r="A67" s="136" t="s">
        <v>98</v>
      </c>
      <c r="B67" s="435"/>
      <c r="C67" s="660"/>
      <c r="D67" s="275"/>
      <c r="E67" s="276"/>
      <c r="F67" s="435"/>
      <c r="G67" s="660"/>
      <c r="H67" s="275"/>
      <c r="I67" s="276"/>
      <c r="J67" s="275"/>
      <c r="K67" s="275"/>
      <c r="L67" s="274"/>
    </row>
    <row r="68" spans="1:12" x14ac:dyDescent="0.4">
      <c r="A68" s="227" t="s">
        <v>114</v>
      </c>
      <c r="B68" s="433"/>
      <c r="C68" s="658"/>
      <c r="D68" s="271"/>
      <c r="E68" s="270"/>
      <c r="F68" s="433"/>
      <c r="G68" s="658"/>
      <c r="H68" s="271"/>
      <c r="I68" s="270"/>
      <c r="J68" s="269"/>
      <c r="K68" s="269"/>
      <c r="L68" s="268"/>
    </row>
    <row r="69" spans="1:12" x14ac:dyDescent="0.4">
      <c r="A69" s="49" t="s">
        <v>255</v>
      </c>
      <c r="B69" s="647"/>
      <c r="C69" s="647"/>
      <c r="D69" s="646"/>
      <c r="E69" s="645"/>
      <c r="F69" s="647"/>
      <c r="G69" s="647"/>
      <c r="H69" s="646"/>
      <c r="I69" s="645"/>
      <c r="J69" s="644"/>
      <c r="K69" s="644"/>
      <c r="L69" s="643"/>
    </row>
    <row r="70" spans="1:12" s="33" customFormat="1" x14ac:dyDescent="0.4">
      <c r="A70" s="61" t="s">
        <v>113</v>
      </c>
      <c r="B70" s="431"/>
      <c r="C70" s="465"/>
      <c r="D70" s="265"/>
      <c r="E70" s="264"/>
      <c r="F70" s="431"/>
      <c r="G70" s="465"/>
      <c r="H70" s="265"/>
      <c r="I70" s="264"/>
      <c r="J70" s="263"/>
      <c r="K70" s="263"/>
      <c r="L70" s="262"/>
    </row>
    <row r="71" spans="1:12" s="33" customFormat="1" x14ac:dyDescent="0.4">
      <c r="A71" s="61" t="s">
        <v>97</v>
      </c>
      <c r="B71" s="431"/>
      <c r="C71" s="465"/>
      <c r="D71" s="265"/>
      <c r="E71" s="264"/>
      <c r="F71" s="431"/>
      <c r="G71" s="465"/>
      <c r="H71" s="265"/>
      <c r="I71" s="264"/>
      <c r="J71" s="263"/>
      <c r="K71" s="263"/>
      <c r="L71" s="262"/>
    </row>
    <row r="72" spans="1:12" s="33" customFormat="1" x14ac:dyDescent="0.4">
      <c r="A72" s="61" t="s">
        <v>112</v>
      </c>
      <c r="B72" s="431"/>
      <c r="C72" s="465"/>
      <c r="D72" s="265"/>
      <c r="E72" s="264"/>
      <c r="F72" s="431"/>
      <c r="G72" s="465"/>
      <c r="H72" s="265"/>
      <c r="I72" s="264"/>
      <c r="J72" s="263"/>
      <c r="K72" s="263"/>
      <c r="L72" s="262"/>
    </row>
    <row r="73" spans="1:12" s="33" customFormat="1" x14ac:dyDescent="0.4">
      <c r="A73" s="42" t="s">
        <v>96</v>
      </c>
      <c r="B73" s="428"/>
      <c r="C73" s="464"/>
      <c r="D73" s="265"/>
      <c r="E73" s="264"/>
      <c r="F73" s="428"/>
      <c r="G73" s="464"/>
      <c r="H73" s="265"/>
      <c r="I73" s="264"/>
      <c r="J73" s="263"/>
      <c r="K73" s="263"/>
      <c r="L73" s="262"/>
    </row>
    <row r="74" spans="1:12" s="33" customFormat="1" x14ac:dyDescent="0.4">
      <c r="A74" s="136" t="s">
        <v>111</v>
      </c>
      <c r="B74" s="424"/>
      <c r="C74" s="463"/>
      <c r="D74" s="252"/>
      <c r="E74" s="251"/>
      <c r="F74" s="424"/>
      <c r="G74" s="463"/>
      <c r="H74" s="252"/>
      <c r="I74" s="251"/>
      <c r="J74" s="250"/>
      <c r="K74" s="250"/>
      <c r="L74" s="249"/>
    </row>
    <row r="75" spans="1:12" s="33" customFormat="1" x14ac:dyDescent="0.4">
      <c r="A75" s="214" t="s">
        <v>110</v>
      </c>
      <c r="B75" s="426"/>
      <c r="C75" s="463"/>
      <c r="D75" s="252"/>
      <c r="E75" s="251"/>
      <c r="F75" s="424"/>
      <c r="G75" s="463"/>
      <c r="H75" s="252"/>
      <c r="I75" s="251"/>
      <c r="J75" s="250"/>
      <c r="K75" s="250"/>
      <c r="L75" s="249"/>
    </row>
    <row r="76" spans="1:12" x14ac:dyDescent="0.4">
      <c r="A76" s="33" t="s">
        <v>109</v>
      </c>
      <c r="B76" s="34"/>
      <c r="C76" s="33"/>
      <c r="D76" s="33"/>
      <c r="E76" s="34"/>
      <c r="F76" s="34"/>
      <c r="G76" s="33"/>
      <c r="H76" s="33"/>
      <c r="I76" s="34"/>
      <c r="J76" s="34"/>
      <c r="K76" s="33"/>
      <c r="L76" s="33"/>
    </row>
    <row r="77" spans="1:12" x14ac:dyDescent="0.4">
      <c r="A77" s="35" t="s">
        <v>108</v>
      </c>
      <c r="B77" s="34"/>
      <c r="C77" s="33"/>
      <c r="D77" s="33"/>
      <c r="E77" s="34"/>
      <c r="F77" s="34"/>
      <c r="G77" s="33"/>
      <c r="H77" s="33"/>
      <c r="I77" s="34"/>
      <c r="J77" s="34"/>
      <c r="K77" s="33"/>
      <c r="L77" s="33"/>
    </row>
    <row r="78" spans="1:12" s="33" customFormat="1" x14ac:dyDescent="0.4">
      <c r="A78" s="33" t="s">
        <v>107</v>
      </c>
      <c r="B78" s="34"/>
      <c r="C78" s="34"/>
      <c r="F78" s="34"/>
      <c r="G78" s="34"/>
      <c r="J78" s="34"/>
      <c r="K78" s="34"/>
    </row>
    <row r="79" spans="1:12" x14ac:dyDescent="0.4">
      <c r="A79" s="33" t="s">
        <v>95</v>
      </c>
      <c r="B79" s="34"/>
      <c r="C79" s="34"/>
      <c r="D79" s="33"/>
      <c r="E79" s="33"/>
      <c r="F79" s="34"/>
      <c r="G79" s="34"/>
      <c r="H79" s="33"/>
      <c r="I79" s="33"/>
      <c r="J79" s="34"/>
      <c r="K79" s="34"/>
      <c r="L79" s="3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view="pageBreakPreview" zoomScale="85" zoomScaleNormal="70" zoomScaleSheetLayoutView="85" workbookViewId="0">
      <selection sqref="A1:B1"/>
    </sheetView>
  </sheetViews>
  <sheetFormatPr defaultRowHeight="13.5" x14ac:dyDescent="0.15"/>
  <cols>
    <col min="1" max="1" width="11.375" style="110" customWidth="1"/>
    <col min="2" max="2" width="5.625" style="110" customWidth="1"/>
    <col min="3" max="4" width="9.375" style="108" customWidth="1"/>
    <col min="5" max="5" width="7.375" style="108" customWidth="1"/>
    <col min="6" max="6" width="9.625" style="108" customWidth="1"/>
    <col min="7" max="8" width="9.375" style="108" customWidth="1"/>
    <col min="9" max="9" width="7.375" style="108" customWidth="1"/>
    <col min="10" max="10" width="9.625" style="108" customWidth="1"/>
    <col min="11" max="11" width="9" style="109"/>
    <col min="12" max="16384" width="9" style="108"/>
  </cols>
  <sheetData>
    <row r="1" spans="1:11" ht="19.5" thickBot="1" x14ac:dyDescent="0.2">
      <c r="A1" s="714" t="str">
        <f>'h23'!A1</f>
        <v>平成23年度</v>
      </c>
      <c r="B1" s="714"/>
      <c r="C1" s="1"/>
      <c r="D1" s="1"/>
      <c r="E1" s="1"/>
      <c r="F1" s="5" t="str">
        <f ca="1">RIGHT(CELL("filename",$A$1),LEN(CELL("filename",$A$1))-FIND("]",CELL("filename",$A$1)))</f>
        <v>１月月間</v>
      </c>
      <c r="G1" s="4" t="s">
        <v>69</v>
      </c>
      <c r="H1" s="2"/>
      <c r="I1" s="2"/>
      <c r="J1" s="2"/>
    </row>
    <row r="2" spans="1:11" ht="18" customHeight="1" x14ac:dyDescent="0.15">
      <c r="A2" s="121"/>
      <c r="B2" s="384"/>
      <c r="C2" s="754" t="s">
        <v>190</v>
      </c>
      <c r="D2" s="755"/>
      <c r="E2" s="756"/>
      <c r="F2" s="757"/>
      <c r="G2" s="754" t="s">
        <v>189</v>
      </c>
      <c r="H2" s="755"/>
      <c r="I2" s="756"/>
      <c r="J2" s="757"/>
    </row>
    <row r="3" spans="1:11" ht="18.75" customHeight="1" x14ac:dyDescent="0.15">
      <c r="A3" s="115"/>
      <c r="B3" s="635"/>
      <c r="C3" s="758" t="s">
        <v>275</v>
      </c>
      <c r="D3" s="760" t="s">
        <v>275</v>
      </c>
      <c r="E3" s="762" t="s">
        <v>184</v>
      </c>
      <c r="F3" s="763"/>
      <c r="G3" s="764" t="str">
        <f>C3</f>
        <v>12.1月</v>
      </c>
      <c r="H3" s="766" t="str">
        <f>D3</f>
        <v>12.1月</v>
      </c>
      <c r="I3" s="762" t="s">
        <v>184</v>
      </c>
      <c r="J3" s="763"/>
    </row>
    <row r="4" spans="1:11" ht="18" customHeight="1" x14ac:dyDescent="0.15">
      <c r="A4" s="119"/>
      <c r="B4" s="634"/>
      <c r="C4" s="759"/>
      <c r="D4" s="761"/>
      <c r="E4" s="120" t="s">
        <v>183</v>
      </c>
      <c r="F4" s="633" t="s">
        <v>182</v>
      </c>
      <c r="G4" s="765"/>
      <c r="H4" s="767"/>
      <c r="I4" s="120" t="s">
        <v>183</v>
      </c>
      <c r="J4" s="633" t="s">
        <v>182</v>
      </c>
    </row>
    <row r="5" spans="1:11" ht="13.5" customHeight="1" x14ac:dyDescent="0.15">
      <c r="A5" s="710" t="s">
        <v>181</v>
      </c>
      <c r="B5" s="751"/>
      <c r="C5" s="745">
        <f>C7+C12+C17+C22+C27</f>
        <v>421738</v>
      </c>
      <c r="D5" s="752">
        <f>D7+D12+D17+D22+D27</f>
        <v>424838</v>
      </c>
      <c r="E5" s="749">
        <f>C5/D5</f>
        <v>0.99270310094671377</v>
      </c>
      <c r="F5" s="742">
        <f>C5-D5</f>
        <v>-3100</v>
      </c>
      <c r="G5" s="745">
        <f>G7+G12+G17+G22+G27</f>
        <v>691471</v>
      </c>
      <c r="H5" s="747">
        <f>H7+H12+H17+H22+H27</f>
        <v>655100</v>
      </c>
      <c r="I5" s="749">
        <f>G5/H5</f>
        <v>1.0555197679743551</v>
      </c>
      <c r="J5" s="742">
        <f>G5-H5</f>
        <v>36371</v>
      </c>
    </row>
    <row r="6" spans="1:11" ht="13.5" customHeight="1" x14ac:dyDescent="0.15">
      <c r="A6" s="719" t="s">
        <v>105</v>
      </c>
      <c r="B6" s="744"/>
      <c r="C6" s="746"/>
      <c r="D6" s="753"/>
      <c r="E6" s="750"/>
      <c r="F6" s="743"/>
      <c r="G6" s="746"/>
      <c r="H6" s="748"/>
      <c r="I6" s="750"/>
      <c r="J6" s="743"/>
    </row>
    <row r="7" spans="1:11" ht="18" customHeight="1" x14ac:dyDescent="0.15">
      <c r="A7" s="740" t="s">
        <v>180</v>
      </c>
      <c r="B7" s="741"/>
      <c r="C7" s="609">
        <f>SUM(C8:C11)</f>
        <v>212863</v>
      </c>
      <c r="D7" s="610">
        <f>SUM(D8:D11)</f>
        <v>218369</v>
      </c>
      <c r="E7" s="607">
        <f t="shared" ref="E7:E32" si="0">C7/D7</f>
        <v>0.9747857983504985</v>
      </c>
      <c r="F7" s="606">
        <f t="shared" ref="F7:F32" si="1">C7-D7</f>
        <v>-5506</v>
      </c>
      <c r="G7" s="609">
        <f>SUM(G8:G11)</f>
        <v>350455</v>
      </c>
      <c r="H7" s="608">
        <f>SUM(H8:H11)</f>
        <v>326650</v>
      </c>
      <c r="I7" s="607">
        <f t="shared" ref="I7:I32" si="2">G7/H7</f>
        <v>1.0728761671513853</v>
      </c>
      <c r="J7" s="606">
        <f t="shared" ref="J7:J32" si="3">G7-H7</f>
        <v>23805</v>
      </c>
      <c r="K7" s="112"/>
    </row>
    <row r="8" spans="1:11" ht="18" customHeight="1" x14ac:dyDescent="0.15">
      <c r="A8" s="372" t="s">
        <v>179</v>
      </c>
      <c r="B8" s="118" t="s">
        <v>103</v>
      </c>
      <c r="C8" s="619">
        <f>'１月(月間)'!B9+'１月(月間)'!B14</f>
        <v>92893</v>
      </c>
      <c r="D8" s="620">
        <f>'１月(月間)'!C9+'１月(月間)'!C14</f>
        <v>99267</v>
      </c>
      <c r="E8" s="617">
        <f t="shared" si="0"/>
        <v>0.93578933583164592</v>
      </c>
      <c r="F8" s="616">
        <f t="shared" si="1"/>
        <v>-6374</v>
      </c>
      <c r="G8" s="619">
        <f>'１月(月間)'!F9+'１月(月間)'!F14</f>
        <v>163899</v>
      </c>
      <c r="H8" s="618">
        <f>'１月(月間)'!G9+'１月(月間)'!G14</f>
        <v>149488</v>
      </c>
      <c r="I8" s="617">
        <f t="shared" si="2"/>
        <v>1.0964023868136572</v>
      </c>
      <c r="J8" s="616">
        <f t="shared" si="3"/>
        <v>14411</v>
      </c>
      <c r="K8" s="112"/>
    </row>
    <row r="9" spans="1:11" ht="18" customHeight="1" x14ac:dyDescent="0.15">
      <c r="A9" s="116"/>
      <c r="B9" s="597" t="s">
        <v>102</v>
      </c>
      <c r="C9" s="595">
        <f>'１月(月間)'!B19+'１月(月間)'!B22+'１月(月間)'!B23+'１月(月間)'!B24</f>
        <v>7048</v>
      </c>
      <c r="D9" s="596">
        <f>'１月(月間)'!C19+'１月(月間)'!C22+'１月(月間)'!C23+'１月(月間)'!C24</f>
        <v>7824</v>
      </c>
      <c r="E9" s="593">
        <f t="shared" si="0"/>
        <v>0.90081799591002043</v>
      </c>
      <c r="F9" s="592">
        <f t="shared" si="1"/>
        <v>-776</v>
      </c>
      <c r="G9" s="595">
        <f>'１月(月間)'!F19+'１月(月間)'!F22+'１月(月間)'!F23+'１月(月間)'!F24</f>
        <v>13730</v>
      </c>
      <c r="H9" s="594">
        <f>'１月(月間)'!G19+'１月(月間)'!G22+'１月(月間)'!G23+'１月(月間)'!G24</f>
        <v>13920</v>
      </c>
      <c r="I9" s="593">
        <f t="shared" si="2"/>
        <v>0.98635057471264365</v>
      </c>
      <c r="J9" s="592">
        <f t="shared" si="3"/>
        <v>-190</v>
      </c>
      <c r="K9" s="112"/>
    </row>
    <row r="10" spans="1:11" ht="18" customHeight="1" x14ac:dyDescent="0.15">
      <c r="A10" s="116"/>
      <c r="B10" s="597" t="s">
        <v>100</v>
      </c>
      <c r="C10" s="595">
        <f>'１月(月間)'!B43+'１月(月間)'!B48</f>
        <v>91523</v>
      </c>
      <c r="D10" s="596">
        <f>'１月(月間)'!C43+'１月(月間)'!C48</f>
        <v>95591</v>
      </c>
      <c r="E10" s="593">
        <f t="shared" si="0"/>
        <v>0.9574436923978199</v>
      </c>
      <c r="F10" s="592">
        <f t="shared" si="1"/>
        <v>-4068</v>
      </c>
      <c r="G10" s="595">
        <f>'１月(月間)'!F43+'１月(月間)'!F48</f>
        <v>142736</v>
      </c>
      <c r="H10" s="594">
        <f>'１月(月間)'!G43+'１月(月間)'!G48</f>
        <v>144480</v>
      </c>
      <c r="I10" s="593">
        <f t="shared" si="2"/>
        <v>0.98792912513842746</v>
      </c>
      <c r="J10" s="592">
        <f t="shared" si="3"/>
        <v>-1744</v>
      </c>
      <c r="K10" s="112"/>
    </row>
    <row r="11" spans="1:11" ht="18" customHeight="1" x14ac:dyDescent="0.15">
      <c r="A11" s="122"/>
      <c r="B11" s="591" t="s">
        <v>104</v>
      </c>
      <c r="C11" s="615">
        <f>'１月(月間)'!B68+'１月(月間)'!B69</f>
        <v>21399</v>
      </c>
      <c r="D11" s="622">
        <f>'１月(月間)'!C68+'１月(月間)'!C69</f>
        <v>15687</v>
      </c>
      <c r="E11" s="612">
        <f t="shared" si="0"/>
        <v>1.3641231593038823</v>
      </c>
      <c r="F11" s="611">
        <f t="shared" si="1"/>
        <v>5712</v>
      </c>
      <c r="G11" s="615">
        <f>'１月(月間)'!F68+'１月(月間)'!F69</f>
        <v>30090</v>
      </c>
      <c r="H11" s="622">
        <f>'１月(月間)'!G68+'１月(月間)'!G69</f>
        <v>18762</v>
      </c>
      <c r="I11" s="612">
        <f t="shared" si="2"/>
        <v>1.6037735849056605</v>
      </c>
      <c r="J11" s="611">
        <f t="shared" si="3"/>
        <v>11328</v>
      </c>
      <c r="K11" s="112"/>
    </row>
    <row r="12" spans="1:11" ht="18" customHeight="1" x14ac:dyDescent="0.15">
      <c r="A12" s="740" t="s">
        <v>178</v>
      </c>
      <c r="B12" s="741"/>
      <c r="C12" s="632">
        <f>SUM(C13:C16)</f>
        <v>73183</v>
      </c>
      <c r="D12" s="631">
        <f>SUM(D13:D16)</f>
        <v>74014</v>
      </c>
      <c r="E12" s="630">
        <f t="shared" si="0"/>
        <v>0.98877239441186804</v>
      </c>
      <c r="F12" s="629">
        <f t="shared" si="1"/>
        <v>-831</v>
      </c>
      <c r="G12" s="632">
        <f>SUM(G13:G16)</f>
        <v>112474</v>
      </c>
      <c r="H12" s="631">
        <f>SUM(H13:H16)</f>
        <v>118695</v>
      </c>
      <c r="I12" s="630">
        <f t="shared" si="2"/>
        <v>0.94758835671258268</v>
      </c>
      <c r="J12" s="629">
        <f t="shared" si="3"/>
        <v>-6221</v>
      </c>
      <c r="K12" s="112"/>
    </row>
    <row r="13" spans="1:11" ht="18" customHeight="1" x14ac:dyDescent="0.15">
      <c r="A13" s="372" t="s">
        <v>177</v>
      </c>
      <c r="B13" s="628" t="s">
        <v>103</v>
      </c>
      <c r="C13" s="626">
        <f>'１月(月間)'!B10+'１月(月間)'!B11+'１月(月間)'!B16</f>
        <v>27762</v>
      </c>
      <c r="D13" s="627">
        <f>'１月(月間)'!C10+'１月(月間)'!C11+'１月(月間)'!C16</f>
        <v>26818</v>
      </c>
      <c r="E13" s="624">
        <f t="shared" si="0"/>
        <v>1.0352002386456858</v>
      </c>
      <c r="F13" s="623">
        <f t="shared" si="1"/>
        <v>944</v>
      </c>
      <c r="G13" s="626">
        <f>'１月(月間)'!F10+'１月(月間)'!F11+'１月(月間)'!F16</f>
        <v>36094</v>
      </c>
      <c r="H13" s="627">
        <f>'１月(月間)'!G10+'１月(月間)'!G11+'１月(月間)'!G16</f>
        <v>37893</v>
      </c>
      <c r="I13" s="624">
        <f t="shared" si="2"/>
        <v>0.95252421291531419</v>
      </c>
      <c r="J13" s="623">
        <f t="shared" si="3"/>
        <v>-1799</v>
      </c>
      <c r="K13" s="112"/>
    </row>
    <row r="14" spans="1:11" ht="18" customHeight="1" x14ac:dyDescent="0.15">
      <c r="A14" s="116"/>
      <c r="B14" s="597" t="s">
        <v>102</v>
      </c>
      <c r="C14" s="595">
        <f>'１月(月間)'!B20+'１月(月間)'!B25+'１月(月間)'!B26+'１月(月間)'!B27+'１月(月間)'!B36</f>
        <v>2397</v>
      </c>
      <c r="D14" s="596">
        <f>'１月(月間)'!C20+'１月(月間)'!C25+'１月(月間)'!C26+'１月(月間)'!C27+'１月(月間)'!C36</f>
        <v>2498</v>
      </c>
      <c r="E14" s="593">
        <f t="shared" si="0"/>
        <v>0.95956765412329859</v>
      </c>
      <c r="F14" s="592">
        <f t="shared" si="1"/>
        <v>-101</v>
      </c>
      <c r="G14" s="595">
        <f>'１月(月間)'!F20+'１月(月間)'!F25+'１月(月間)'!F26+'１月(月間)'!F27+'１月(月間)'!F36</f>
        <v>4565</v>
      </c>
      <c r="H14" s="596">
        <f>'１月(月間)'!G20+'１月(月間)'!G25+'１月(月間)'!G26+'１月(月間)'!G27+'１月(月間)'!G36</f>
        <v>4645</v>
      </c>
      <c r="I14" s="593">
        <f t="shared" si="2"/>
        <v>0.98277717976318624</v>
      </c>
      <c r="J14" s="592">
        <f t="shared" si="3"/>
        <v>-80</v>
      </c>
      <c r="K14" s="112"/>
    </row>
    <row r="15" spans="1:11" ht="18" customHeight="1" x14ac:dyDescent="0.15">
      <c r="A15" s="116"/>
      <c r="B15" s="597" t="s">
        <v>100</v>
      </c>
      <c r="C15" s="595">
        <f>'１月(月間)'!B44+'１月(月間)'!B45+'１月(月間)'!B46+'１月(月間)'!B61</f>
        <v>34974</v>
      </c>
      <c r="D15" s="596">
        <f>'１月(月間)'!C44+'１月(月間)'!C45+'１月(月間)'!C46+'１月(月間)'!C61</f>
        <v>37370</v>
      </c>
      <c r="E15" s="593">
        <f t="shared" si="0"/>
        <v>0.93588439925073585</v>
      </c>
      <c r="F15" s="592">
        <f t="shared" si="1"/>
        <v>-2396</v>
      </c>
      <c r="G15" s="595">
        <f>'１月(月間)'!F44+'１月(月間)'!F45+'１月(月間)'!F46+'１月(月間)'!F61</f>
        <v>60841</v>
      </c>
      <c r="H15" s="596">
        <f>'１月(月間)'!G44+'１月(月間)'!G45+'１月(月間)'!G46+'１月(月間)'!G61</f>
        <v>65183</v>
      </c>
      <c r="I15" s="593">
        <f t="shared" si="2"/>
        <v>0.93338753969593302</v>
      </c>
      <c r="J15" s="592">
        <f t="shared" si="3"/>
        <v>-4342</v>
      </c>
      <c r="K15" s="112"/>
    </row>
    <row r="16" spans="1:11" ht="18" customHeight="1" x14ac:dyDescent="0.15">
      <c r="A16" s="122"/>
      <c r="B16" s="591" t="s">
        <v>104</v>
      </c>
      <c r="C16" s="615">
        <f>'１月(月間)'!B71</f>
        <v>8050</v>
      </c>
      <c r="D16" s="613">
        <f>'１月(月間)'!C71</f>
        <v>7328</v>
      </c>
      <c r="E16" s="612">
        <f t="shared" si="0"/>
        <v>1.0985262008733625</v>
      </c>
      <c r="F16" s="611">
        <f t="shared" si="1"/>
        <v>722</v>
      </c>
      <c r="G16" s="615">
        <f>'１月(月間)'!F71</f>
        <v>10974</v>
      </c>
      <c r="H16" s="613">
        <f>'１月(月間)'!G71</f>
        <v>10974</v>
      </c>
      <c r="I16" s="612">
        <f t="shared" si="2"/>
        <v>1</v>
      </c>
      <c r="J16" s="611">
        <f t="shared" si="3"/>
        <v>0</v>
      </c>
      <c r="K16" s="112"/>
    </row>
    <row r="17" spans="1:11" ht="18" customHeight="1" x14ac:dyDescent="0.15">
      <c r="A17" s="740" t="s">
        <v>176</v>
      </c>
      <c r="B17" s="741"/>
      <c r="C17" s="609">
        <f>SUM(C18:C21)</f>
        <v>58090</v>
      </c>
      <c r="D17" s="610">
        <f>SUM(D18:D21)</f>
        <v>57059</v>
      </c>
      <c r="E17" s="607">
        <f t="shared" si="0"/>
        <v>1.018069016281393</v>
      </c>
      <c r="F17" s="606">
        <f t="shared" si="1"/>
        <v>1031</v>
      </c>
      <c r="G17" s="609">
        <f>SUM(G18:G21)</f>
        <v>96792</v>
      </c>
      <c r="H17" s="608">
        <f>SUM(H18:H21)</f>
        <v>85225</v>
      </c>
      <c r="I17" s="607">
        <f t="shared" si="2"/>
        <v>1.1357230859489587</v>
      </c>
      <c r="J17" s="606">
        <f t="shared" si="3"/>
        <v>11567</v>
      </c>
      <c r="K17" s="112"/>
    </row>
    <row r="18" spans="1:11" ht="18" customHeight="1" x14ac:dyDescent="0.15">
      <c r="A18" s="372" t="s">
        <v>175</v>
      </c>
      <c r="B18" s="628" t="s">
        <v>103</v>
      </c>
      <c r="C18" s="626">
        <f>'１月(月間)'!B12</f>
        <v>0</v>
      </c>
      <c r="D18" s="627">
        <f>'１月(月間)'!C12</f>
        <v>18</v>
      </c>
      <c r="E18" s="624">
        <f t="shared" si="0"/>
        <v>0</v>
      </c>
      <c r="F18" s="623">
        <f t="shared" si="1"/>
        <v>-18</v>
      </c>
      <c r="G18" s="626">
        <f>'１月(月間)'!F12</f>
        <v>0</v>
      </c>
      <c r="H18" s="625">
        <f>'１月(月間)'!G12</f>
        <v>261</v>
      </c>
      <c r="I18" s="624">
        <f t="shared" si="2"/>
        <v>0</v>
      </c>
      <c r="J18" s="623">
        <f t="shared" si="3"/>
        <v>-261</v>
      </c>
      <c r="K18" s="112"/>
    </row>
    <row r="19" spans="1:11" ht="18" customHeight="1" x14ac:dyDescent="0.15">
      <c r="A19" s="116"/>
      <c r="B19" s="597" t="s">
        <v>102</v>
      </c>
      <c r="C19" s="595">
        <f>'１月(月間)'!B21+'１月(月間)'!B35</f>
        <v>16664</v>
      </c>
      <c r="D19" s="596">
        <f>'１月(月間)'!C21+'１月(月間)'!C35</f>
        <v>16010</v>
      </c>
      <c r="E19" s="593">
        <f t="shared" si="0"/>
        <v>1.040849469081824</v>
      </c>
      <c r="F19" s="592">
        <f t="shared" si="1"/>
        <v>654</v>
      </c>
      <c r="G19" s="595">
        <f>'１月(月間)'!F21+'１月(月間)'!F35</f>
        <v>27200</v>
      </c>
      <c r="H19" s="594">
        <f>'１月(月間)'!G21+'１月(月間)'!G35</f>
        <v>22930</v>
      </c>
      <c r="I19" s="593">
        <f t="shared" si="2"/>
        <v>1.1862189271696468</v>
      </c>
      <c r="J19" s="592">
        <f t="shared" si="3"/>
        <v>4270</v>
      </c>
      <c r="K19" s="112"/>
    </row>
    <row r="20" spans="1:11" ht="18" customHeight="1" x14ac:dyDescent="0.15">
      <c r="A20" s="116"/>
      <c r="B20" s="597" t="s">
        <v>100</v>
      </c>
      <c r="C20" s="595">
        <f>'１月(月間)'!B47+'１月(月間)'!B60</f>
        <v>30362</v>
      </c>
      <c r="D20" s="596">
        <f>'１月(月間)'!C47+'１月(月間)'!C60</f>
        <v>33108</v>
      </c>
      <c r="E20" s="593">
        <f t="shared" si="0"/>
        <v>0.91705932101002774</v>
      </c>
      <c r="F20" s="592">
        <f t="shared" si="1"/>
        <v>-2746</v>
      </c>
      <c r="G20" s="595">
        <f>'１月(月間)'!F47+'１月(月間)'!F60</f>
        <v>53131</v>
      </c>
      <c r="H20" s="594">
        <f>'１月(月間)'!G47+'１月(月間)'!G60</f>
        <v>51060</v>
      </c>
      <c r="I20" s="593">
        <f t="shared" si="2"/>
        <v>1.0405601253427341</v>
      </c>
      <c r="J20" s="592">
        <f t="shared" si="3"/>
        <v>2071</v>
      </c>
      <c r="K20" s="112"/>
    </row>
    <row r="21" spans="1:11" ht="18" customHeight="1" x14ac:dyDescent="0.15">
      <c r="A21" s="122"/>
      <c r="B21" s="591" t="s">
        <v>104</v>
      </c>
      <c r="C21" s="615">
        <f>'１月(月間)'!B70+'１月(月間)'!B72</f>
        <v>11064</v>
      </c>
      <c r="D21" s="613">
        <f>'１月(月間)'!C70+'１月(月間)'!C72</f>
        <v>7923</v>
      </c>
      <c r="E21" s="612">
        <f t="shared" si="0"/>
        <v>1.3964407421431275</v>
      </c>
      <c r="F21" s="611">
        <f t="shared" si="1"/>
        <v>3141</v>
      </c>
      <c r="G21" s="615">
        <f>'１月(月間)'!F70+'１月(月間)'!F72</f>
        <v>16461</v>
      </c>
      <c r="H21" s="622">
        <f>'１月(月間)'!G70+'１月(月間)'!G72</f>
        <v>10974</v>
      </c>
      <c r="I21" s="621">
        <f t="shared" si="2"/>
        <v>1.5</v>
      </c>
      <c r="J21" s="611">
        <f t="shared" si="3"/>
        <v>5487</v>
      </c>
      <c r="K21" s="112"/>
    </row>
    <row r="22" spans="1:11" ht="18" customHeight="1" x14ac:dyDescent="0.15">
      <c r="A22" s="740" t="s">
        <v>174</v>
      </c>
      <c r="B22" s="741"/>
      <c r="C22" s="609">
        <f>SUM(C23:C26)</f>
        <v>36401</v>
      </c>
      <c r="D22" s="610">
        <f>SUM(D23:D26)</f>
        <v>37181</v>
      </c>
      <c r="E22" s="607">
        <f t="shared" si="0"/>
        <v>0.97902154326134316</v>
      </c>
      <c r="F22" s="606">
        <f t="shared" si="1"/>
        <v>-780</v>
      </c>
      <c r="G22" s="609">
        <f>SUM(G23:G26)</f>
        <v>56582</v>
      </c>
      <c r="H22" s="608">
        <f>SUM(H23:H26)</f>
        <v>56649</v>
      </c>
      <c r="I22" s="607">
        <f t="shared" si="2"/>
        <v>0.99881727832794931</v>
      </c>
      <c r="J22" s="606">
        <f t="shared" si="3"/>
        <v>-67</v>
      </c>
      <c r="K22" s="112"/>
    </row>
    <row r="23" spans="1:11" ht="18" customHeight="1" x14ac:dyDescent="0.15">
      <c r="A23" s="372"/>
      <c r="B23" s="118" t="s">
        <v>103</v>
      </c>
      <c r="C23" s="619">
        <f>'１月(月間)'!B13</f>
        <v>0</v>
      </c>
      <c r="D23" s="620">
        <f>'１月(月間)'!C13</f>
        <v>16537</v>
      </c>
      <c r="E23" s="617">
        <f t="shared" si="0"/>
        <v>0</v>
      </c>
      <c r="F23" s="616">
        <f t="shared" si="1"/>
        <v>-16537</v>
      </c>
      <c r="G23" s="619">
        <f>'１月(月間)'!F13</f>
        <v>0</v>
      </c>
      <c r="H23" s="618">
        <f>'１月(月間)'!G13</f>
        <v>23800</v>
      </c>
      <c r="I23" s="617">
        <f t="shared" si="2"/>
        <v>0</v>
      </c>
      <c r="J23" s="616">
        <f t="shared" si="3"/>
        <v>-23800</v>
      </c>
      <c r="K23" s="112"/>
    </row>
    <row r="24" spans="1:11" ht="18" customHeight="1" x14ac:dyDescent="0.15">
      <c r="A24" s="116"/>
      <c r="B24" s="597" t="s">
        <v>102</v>
      </c>
      <c r="C24" s="595">
        <f>'１月(月間)'!B28+'１月(月間)'!B37</f>
        <v>15039</v>
      </c>
      <c r="D24" s="596">
        <f>'１月(月間)'!C28+'１月(月間)'!C37</f>
        <v>2600</v>
      </c>
      <c r="E24" s="593">
        <f t="shared" si="0"/>
        <v>5.7842307692307688</v>
      </c>
      <c r="F24" s="592">
        <f t="shared" si="1"/>
        <v>12439</v>
      </c>
      <c r="G24" s="595">
        <f>'１月(月間)'!F28+'１月(月間)'!F37</f>
        <v>22630</v>
      </c>
      <c r="H24" s="594">
        <f>'１月(月間)'!G28+'１月(月間)'!G37</f>
        <v>4650</v>
      </c>
      <c r="I24" s="593">
        <f t="shared" si="2"/>
        <v>4.8666666666666663</v>
      </c>
      <c r="J24" s="592">
        <f t="shared" si="3"/>
        <v>17980</v>
      </c>
      <c r="K24" s="112"/>
    </row>
    <row r="25" spans="1:11" ht="18" customHeight="1" x14ac:dyDescent="0.15">
      <c r="A25" s="116"/>
      <c r="B25" s="597" t="s">
        <v>100</v>
      </c>
      <c r="C25" s="595">
        <f>'１月(月間)'!B49</f>
        <v>14997</v>
      </c>
      <c r="D25" s="596">
        <f>'１月(月間)'!C49</f>
        <v>18044</v>
      </c>
      <c r="E25" s="593">
        <f t="shared" si="0"/>
        <v>0.83113500332520507</v>
      </c>
      <c r="F25" s="592">
        <f t="shared" si="1"/>
        <v>-3047</v>
      </c>
      <c r="G25" s="595">
        <f>'１月(月間)'!F49</f>
        <v>22978</v>
      </c>
      <c r="H25" s="594">
        <f>'１月(月間)'!G49</f>
        <v>28199</v>
      </c>
      <c r="I25" s="593">
        <f t="shared" si="2"/>
        <v>0.81485159048193201</v>
      </c>
      <c r="J25" s="592">
        <f t="shared" si="3"/>
        <v>-5221</v>
      </c>
      <c r="K25" s="112"/>
    </row>
    <row r="26" spans="1:11" ht="18" customHeight="1" x14ac:dyDescent="0.15">
      <c r="A26" s="122"/>
      <c r="B26" s="591" t="s">
        <v>104</v>
      </c>
      <c r="C26" s="615">
        <f>'１月(月間)'!B73</f>
        <v>6365</v>
      </c>
      <c r="D26" s="613">
        <f>'１月(月間)'!C73</f>
        <v>0</v>
      </c>
      <c r="E26" s="612" t="e">
        <f t="shared" si="0"/>
        <v>#DIV/0!</v>
      </c>
      <c r="F26" s="611">
        <f t="shared" si="1"/>
        <v>6365</v>
      </c>
      <c r="G26" s="614">
        <f>'１月(月間)'!F73</f>
        <v>10974</v>
      </c>
      <c r="H26" s="613">
        <f>'１月(月間)'!G73</f>
        <v>0</v>
      </c>
      <c r="I26" s="612" t="e">
        <f t="shared" si="2"/>
        <v>#DIV/0!</v>
      </c>
      <c r="J26" s="611">
        <f t="shared" si="3"/>
        <v>10974</v>
      </c>
      <c r="K26" s="112"/>
    </row>
    <row r="27" spans="1:11" ht="18" customHeight="1" x14ac:dyDescent="0.15">
      <c r="A27" s="740" t="s">
        <v>173</v>
      </c>
      <c r="B27" s="741"/>
      <c r="C27" s="609">
        <f>SUM(C28:C34)</f>
        <v>41201</v>
      </c>
      <c r="D27" s="610">
        <f>SUM(D28:D34)</f>
        <v>38215</v>
      </c>
      <c r="E27" s="607">
        <f t="shared" si="0"/>
        <v>1.0781368572550045</v>
      </c>
      <c r="F27" s="606">
        <f t="shared" si="1"/>
        <v>2986</v>
      </c>
      <c r="G27" s="609">
        <f>SUM(G28:G34)</f>
        <v>75168</v>
      </c>
      <c r="H27" s="608">
        <f>SUM(H28:H34)</f>
        <v>67881</v>
      </c>
      <c r="I27" s="607">
        <f t="shared" si="2"/>
        <v>1.107349626552349</v>
      </c>
      <c r="J27" s="606">
        <f t="shared" si="3"/>
        <v>7287</v>
      </c>
      <c r="K27" s="112"/>
    </row>
    <row r="28" spans="1:11" ht="18" customHeight="1" x14ac:dyDescent="0.15">
      <c r="A28" s="372"/>
      <c r="B28" s="605" t="s">
        <v>103</v>
      </c>
      <c r="C28" s="603">
        <f>'１月(月間)'!B15+'１月(月間)'!B17</f>
        <v>0</v>
      </c>
      <c r="D28" s="604">
        <f>'１月(月間)'!C15+'１月(月間)'!C17</f>
        <v>0</v>
      </c>
      <c r="E28" s="601" t="e">
        <f t="shared" si="0"/>
        <v>#DIV/0!</v>
      </c>
      <c r="F28" s="600">
        <f t="shared" si="1"/>
        <v>0</v>
      </c>
      <c r="G28" s="603">
        <f>'１月(月間)'!F15+'１月(月間)'!F17</f>
        <v>0</v>
      </c>
      <c r="H28" s="602">
        <f>'１月(月間)'!G15+'１月(月間)'!G17</f>
        <v>0</v>
      </c>
      <c r="I28" s="601" t="e">
        <f t="shared" si="2"/>
        <v>#DIV/0!</v>
      </c>
      <c r="J28" s="600">
        <f t="shared" si="3"/>
        <v>0</v>
      </c>
      <c r="K28" s="112"/>
    </row>
    <row r="29" spans="1:11" ht="18" customHeight="1" x14ac:dyDescent="0.15">
      <c r="A29" s="116"/>
      <c r="B29" s="115" t="s">
        <v>102</v>
      </c>
      <c r="C29" s="114">
        <f>'１月(月間)'!B29+'１月(月間)'!B30+'１月(月間)'!B31+'１月(月間)'!B32+'１月(月間)'!B33+'１月(月間)'!B34</f>
        <v>5261</v>
      </c>
      <c r="D29" s="117">
        <f>'１月(月間)'!C29+'１月(月間)'!C30+'１月(月間)'!C31+'１月(月間)'!C32+'１月(月間)'!C33+'１月(月間)'!C34</f>
        <v>5071</v>
      </c>
      <c r="E29" s="599">
        <f t="shared" si="0"/>
        <v>1.037467955038454</v>
      </c>
      <c r="F29" s="598">
        <f t="shared" si="1"/>
        <v>190</v>
      </c>
      <c r="G29" s="114">
        <f>'１月(月間)'!F29+'１月(月間)'!F30+'１月(月間)'!F31+'１月(月間)'!F32+'１月(月間)'!F33+'１月(月間)'!F34</f>
        <v>9110</v>
      </c>
      <c r="H29" s="113">
        <f>'１月(月間)'!G29+'１月(月間)'!G30+'１月(月間)'!G31+'１月(月間)'!G32+'１月(月間)'!G33+'１月(月間)'!G34</f>
        <v>9100</v>
      </c>
      <c r="I29" s="599">
        <f t="shared" si="2"/>
        <v>1.0010989010989011</v>
      </c>
      <c r="J29" s="598">
        <f t="shared" si="3"/>
        <v>10</v>
      </c>
      <c r="K29" s="112"/>
    </row>
    <row r="30" spans="1:11" ht="18" customHeight="1" x14ac:dyDescent="0.15">
      <c r="A30" s="116"/>
      <c r="B30" s="597" t="s">
        <v>101</v>
      </c>
      <c r="C30" s="595">
        <f>'１月(月間)'!B38</f>
        <v>1615</v>
      </c>
      <c r="D30" s="596">
        <f>'１月(月間)'!C38</f>
        <v>1707</v>
      </c>
      <c r="E30" s="593">
        <f t="shared" si="0"/>
        <v>0.94610427650849438</v>
      </c>
      <c r="F30" s="592">
        <f t="shared" si="1"/>
        <v>-92</v>
      </c>
      <c r="G30" s="595">
        <f>'１月(月間)'!F38</f>
        <v>2759</v>
      </c>
      <c r="H30" s="594">
        <f>'１月(月間)'!G38</f>
        <v>2849</v>
      </c>
      <c r="I30" s="593">
        <f t="shared" si="2"/>
        <v>0.9684099684099684</v>
      </c>
      <c r="J30" s="592">
        <f t="shared" si="3"/>
        <v>-90</v>
      </c>
      <c r="K30" s="112"/>
    </row>
    <row r="31" spans="1:11" ht="18" customHeight="1" x14ac:dyDescent="0.15">
      <c r="A31" s="116"/>
      <c r="B31" s="597" t="s">
        <v>100</v>
      </c>
      <c r="C31" s="595">
        <f>'１月(月間)'!B50+'１月(月間)'!B51+'１月(月間)'!B52+'１月(月間)'!B53+'１月(月間)'!B56+'１月(月間)'!B54+'１月(月間)'!B55+'１月(月間)'!B59+'１月(月間)'!B57+'１月(月間)'!B58</f>
        <v>31603</v>
      </c>
      <c r="D31" s="596">
        <f>'１月(月間)'!C50+'１月(月間)'!C51+'１月(月間)'!C52+'１月(月間)'!C53+'１月(月間)'!C56+'１月(月間)'!C54+'１月(月間)'!C55+'１月(月間)'!C59+'１月(月間)'!C57+'１月(月間)'!C58</f>
        <v>28884</v>
      </c>
      <c r="E31" s="593">
        <f t="shared" si="0"/>
        <v>1.0941351613349952</v>
      </c>
      <c r="F31" s="592">
        <f t="shared" si="1"/>
        <v>2719</v>
      </c>
      <c r="G31" s="595">
        <f>'１月(月間)'!F50+'１月(月間)'!F51+'１月(月間)'!F52+'１月(月間)'!F53+'１月(月間)'!F56+'１月(月間)'!F54+'１月(月間)'!F55+'１月(月間)'!F59+'１月(月間)'!F57+'１月(月間)'!F58</f>
        <v>58428</v>
      </c>
      <c r="H31" s="594">
        <f>'１月(月間)'!G50+'１月(月間)'!G51+'１月(月間)'!G52+'１月(月間)'!G53+'１月(月間)'!G56+'１月(月間)'!G54+'１月(月間)'!G55+'１月(月間)'!G59+'１月(月間)'!G57+'１月(月間)'!G58</f>
        <v>51161</v>
      </c>
      <c r="I31" s="593">
        <f t="shared" si="2"/>
        <v>1.1420417896444557</v>
      </c>
      <c r="J31" s="592">
        <f t="shared" si="3"/>
        <v>7267</v>
      </c>
      <c r="K31" s="112"/>
    </row>
    <row r="32" spans="1:11" ht="18" customHeight="1" x14ac:dyDescent="0.15">
      <c r="A32" s="116"/>
      <c r="B32" s="597" t="s">
        <v>99</v>
      </c>
      <c r="C32" s="595">
        <f>'１月(月間)'!B62</f>
        <v>2601</v>
      </c>
      <c r="D32" s="596">
        <f>'１月(月間)'!C62</f>
        <v>2396</v>
      </c>
      <c r="E32" s="593">
        <f t="shared" si="0"/>
        <v>1.085559265442404</v>
      </c>
      <c r="F32" s="592">
        <f t="shared" si="1"/>
        <v>205</v>
      </c>
      <c r="G32" s="595">
        <f>'１月(月間)'!F62</f>
        <v>4619</v>
      </c>
      <c r="H32" s="594">
        <f>'１月(月間)'!G62</f>
        <v>4501</v>
      </c>
      <c r="I32" s="593">
        <f t="shared" si="2"/>
        <v>1.0262163963563653</v>
      </c>
      <c r="J32" s="592">
        <f t="shared" si="3"/>
        <v>118</v>
      </c>
      <c r="K32" s="112"/>
    </row>
    <row r="33" spans="1:11" ht="18" customHeight="1" x14ac:dyDescent="0.15">
      <c r="A33" s="116"/>
      <c r="B33" s="591" t="s">
        <v>104</v>
      </c>
      <c r="C33" s="589"/>
      <c r="D33" s="590"/>
      <c r="E33" s="587"/>
      <c r="F33" s="586"/>
      <c r="G33" s="589"/>
      <c r="H33" s="588"/>
      <c r="I33" s="587"/>
      <c r="J33" s="586"/>
      <c r="K33" s="112"/>
    </row>
    <row r="34" spans="1:11" ht="18" customHeight="1" thickBot="1" x14ac:dyDescent="0.2">
      <c r="A34" s="122"/>
      <c r="B34" s="585" t="s">
        <v>172</v>
      </c>
      <c r="C34" s="584">
        <f>'１月(月間)'!B75</f>
        <v>121</v>
      </c>
      <c r="D34" s="582">
        <f>'１月(月間)'!C75</f>
        <v>157</v>
      </c>
      <c r="E34" s="581">
        <f>C34/D34</f>
        <v>0.77070063694267521</v>
      </c>
      <c r="F34" s="580">
        <f>C34-D34</f>
        <v>-36</v>
      </c>
      <c r="G34" s="583">
        <f>'１月(月間)'!F75</f>
        <v>252</v>
      </c>
      <c r="H34" s="582">
        <f>'１月(月間)'!G75</f>
        <v>270</v>
      </c>
      <c r="I34" s="581">
        <f>G34/H34</f>
        <v>0.93333333333333335</v>
      </c>
      <c r="J34" s="580">
        <f>G34-H34</f>
        <v>-18</v>
      </c>
      <c r="K34" s="112"/>
    </row>
    <row r="35" spans="1:11" x14ac:dyDescent="0.15">
      <c r="C35" s="111"/>
      <c r="G35" s="111"/>
    </row>
    <row r="36" spans="1:11" x14ac:dyDescent="0.15">
      <c r="C36" s="111"/>
      <c r="G36" s="111"/>
    </row>
    <row r="37" spans="1:11" x14ac:dyDescent="0.15">
      <c r="C37" s="111"/>
      <c r="G37" s="111"/>
    </row>
    <row r="38" spans="1:11" x14ac:dyDescent="0.15">
      <c r="C38" s="111"/>
      <c r="G38" s="111"/>
    </row>
    <row r="39" spans="1:11" x14ac:dyDescent="0.15">
      <c r="C39" s="111"/>
      <c r="G39" s="111"/>
    </row>
    <row r="40" spans="1:11" x14ac:dyDescent="0.15">
      <c r="C40" s="111"/>
      <c r="G40" s="111"/>
    </row>
    <row r="41" spans="1:11" x14ac:dyDescent="0.15">
      <c r="C41" s="111"/>
      <c r="G41" s="111"/>
    </row>
    <row r="42" spans="1:11" x14ac:dyDescent="0.15">
      <c r="C42" s="111"/>
      <c r="G42" s="111"/>
    </row>
    <row r="43" spans="1:11" x14ac:dyDescent="0.15">
      <c r="C43" s="111"/>
      <c r="G43" s="111"/>
    </row>
    <row r="44" spans="1:11" x14ac:dyDescent="0.15">
      <c r="C44" s="111"/>
      <c r="G44" s="111"/>
    </row>
    <row r="45" spans="1:11" x14ac:dyDescent="0.15">
      <c r="C45" s="111"/>
      <c r="G45" s="111"/>
    </row>
    <row r="46" spans="1:11" x14ac:dyDescent="0.15">
      <c r="C46" s="111"/>
      <c r="G46" s="111"/>
    </row>
    <row r="47" spans="1:11" x14ac:dyDescent="0.15">
      <c r="C47" s="111"/>
      <c r="G47" s="111"/>
    </row>
    <row r="48" spans="1:11" x14ac:dyDescent="0.15">
      <c r="C48" s="111"/>
      <c r="G48" s="111"/>
    </row>
    <row r="49" spans="3:7" x14ac:dyDescent="0.15">
      <c r="C49" s="111"/>
      <c r="G49" s="111"/>
    </row>
    <row r="50" spans="3:7" x14ac:dyDescent="0.15">
      <c r="C50" s="111"/>
      <c r="G50" s="111"/>
    </row>
    <row r="51" spans="3:7" x14ac:dyDescent="0.15">
      <c r="C51" s="111"/>
      <c r="G51" s="111"/>
    </row>
    <row r="52" spans="3:7" x14ac:dyDescent="0.15">
      <c r="C52" s="111"/>
      <c r="G52" s="111"/>
    </row>
    <row r="53" spans="3:7" x14ac:dyDescent="0.15">
      <c r="C53" s="111"/>
      <c r="G53" s="111"/>
    </row>
    <row r="54" spans="3:7" x14ac:dyDescent="0.15">
      <c r="C54" s="111"/>
      <c r="G54" s="111"/>
    </row>
    <row r="55" spans="3:7" x14ac:dyDescent="0.15">
      <c r="C55" s="111"/>
      <c r="G55" s="111"/>
    </row>
    <row r="56" spans="3:7" x14ac:dyDescent="0.15">
      <c r="C56" s="111"/>
      <c r="G56" s="111"/>
    </row>
    <row r="57" spans="3:7" x14ac:dyDescent="0.15">
      <c r="C57" s="111"/>
      <c r="G57" s="111"/>
    </row>
    <row r="58" spans="3:7" x14ac:dyDescent="0.15">
      <c r="C58" s="111"/>
      <c r="G58" s="111"/>
    </row>
    <row r="59" spans="3:7" x14ac:dyDescent="0.15">
      <c r="C59" s="111"/>
      <c r="G59" s="111"/>
    </row>
    <row r="60" spans="3:7" x14ac:dyDescent="0.15">
      <c r="C60" s="111"/>
      <c r="G60" s="111"/>
    </row>
    <row r="61" spans="3:7" x14ac:dyDescent="0.15">
      <c r="C61" s="111"/>
      <c r="G61" s="111"/>
    </row>
    <row r="62" spans="3:7" x14ac:dyDescent="0.15">
      <c r="C62" s="111"/>
      <c r="G62" s="111"/>
    </row>
    <row r="63" spans="3:7" x14ac:dyDescent="0.15">
      <c r="C63" s="111"/>
      <c r="G63" s="111"/>
    </row>
    <row r="64" spans="3:7" x14ac:dyDescent="0.15">
      <c r="C64" s="111"/>
      <c r="G64" s="111"/>
    </row>
    <row r="65" spans="3:7" x14ac:dyDescent="0.15">
      <c r="C65" s="111"/>
      <c r="G65" s="111"/>
    </row>
    <row r="66" spans="3:7" x14ac:dyDescent="0.15">
      <c r="C66" s="111"/>
      <c r="G66" s="111"/>
    </row>
    <row r="67" spans="3:7" x14ac:dyDescent="0.15">
      <c r="C67" s="111"/>
      <c r="G67" s="111"/>
    </row>
    <row r="68" spans="3:7" x14ac:dyDescent="0.15">
      <c r="C68" s="111"/>
      <c r="G68" s="111"/>
    </row>
    <row r="69" spans="3:7" x14ac:dyDescent="0.15">
      <c r="C69" s="111"/>
      <c r="G69" s="111"/>
    </row>
    <row r="70" spans="3:7" x14ac:dyDescent="0.15">
      <c r="C70" s="111"/>
      <c r="G70" s="111"/>
    </row>
  </sheetData>
  <mergeCells count="24">
    <mergeCell ref="A1:B1"/>
    <mergeCell ref="A22:B22"/>
    <mergeCell ref="A27:B27"/>
    <mergeCell ref="J5:J6"/>
    <mergeCell ref="A6:B6"/>
    <mergeCell ref="A7:B7"/>
    <mergeCell ref="A12:B12"/>
    <mergeCell ref="F5:F6"/>
    <mergeCell ref="G5:G6"/>
    <mergeCell ref="H5:H6"/>
    <mergeCell ref="C2:F2"/>
    <mergeCell ref="G2:J2"/>
    <mergeCell ref="C3:C4"/>
    <mergeCell ref="D3:D4"/>
    <mergeCell ref="E3:F3"/>
    <mergeCell ref="A17:B17"/>
    <mergeCell ref="G3:G4"/>
    <mergeCell ref="H3:H4"/>
    <mergeCell ref="I3:J3"/>
    <mergeCell ref="I5:I6"/>
    <mergeCell ref="A5:B5"/>
    <mergeCell ref="C5:C6"/>
    <mergeCell ref="D5:D6"/>
    <mergeCell ref="E5:E6"/>
  </mergeCells>
  <phoneticPr fontId="3"/>
  <hyperlinks>
    <hyperlink ref="A1" location="'R3'!A1" display="令和３年度"/>
    <hyperlink ref="A1:B1" location="'h23'!A1" display="'h23'!A1"/>
  </hyperlinks>
  <pageMargins left="0.39370078740157483" right="0.39370078740157483" top="0.98425196850393704" bottom="0.98425196850393704" header="0.51181102362204722" footer="0.51181102362204722"/>
  <pageSetup paperSize="9" scale="76" orientation="landscape" r:id="rId1"/>
  <headerFooter alignWithMargins="0">
    <oddHeader>&amp;C2011年&amp;A航空旅客輸送実績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pane xSplit="1" ySplit="6" topLeftCell="B7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４月(下旬)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0" t="s">
        <v>94</v>
      </c>
      <c r="C2" s="770"/>
      <c r="D2" s="770"/>
      <c r="E2" s="771"/>
      <c r="F2" s="772" t="s">
        <v>155</v>
      </c>
      <c r="G2" s="770"/>
      <c r="H2" s="770"/>
      <c r="I2" s="771"/>
      <c r="J2" s="772" t="s">
        <v>154</v>
      </c>
      <c r="K2" s="770"/>
      <c r="L2" s="771"/>
    </row>
    <row r="3" spans="1:12" x14ac:dyDescent="0.4">
      <c r="A3" s="685"/>
      <c r="B3" s="690"/>
      <c r="C3" s="690"/>
      <c r="D3" s="690"/>
      <c r="E3" s="691"/>
      <c r="F3" s="689"/>
      <c r="G3" s="690"/>
      <c r="H3" s="690"/>
      <c r="I3" s="691"/>
      <c r="J3" s="689"/>
      <c r="K3" s="690"/>
      <c r="L3" s="691"/>
    </row>
    <row r="4" spans="1:12" s="107" customFormat="1" x14ac:dyDescent="0.4">
      <c r="A4" s="685"/>
      <c r="B4" s="686" t="s">
        <v>163</v>
      </c>
      <c r="C4" s="687" t="s">
        <v>162</v>
      </c>
      <c r="D4" s="692" t="s">
        <v>93</v>
      </c>
      <c r="E4" s="692"/>
      <c r="F4" s="693" t="s">
        <v>163</v>
      </c>
      <c r="G4" s="693" t="s">
        <v>162</v>
      </c>
      <c r="H4" s="692" t="s">
        <v>93</v>
      </c>
      <c r="I4" s="692"/>
      <c r="J4" s="693" t="s">
        <v>163</v>
      </c>
      <c r="K4" s="693" t="s">
        <v>162</v>
      </c>
      <c r="L4" s="694" t="s">
        <v>91</v>
      </c>
    </row>
    <row r="5" spans="1:12" s="80" customFormat="1" x14ac:dyDescent="0.4">
      <c r="A5" s="685"/>
      <c r="B5" s="686"/>
      <c r="C5" s="688"/>
      <c r="D5" s="248" t="s">
        <v>92</v>
      </c>
      <c r="E5" s="248" t="s">
        <v>91</v>
      </c>
      <c r="F5" s="693"/>
      <c r="G5" s="693"/>
      <c r="H5" s="248" t="s">
        <v>92</v>
      </c>
      <c r="I5" s="248" t="s">
        <v>91</v>
      </c>
      <c r="J5" s="693"/>
      <c r="K5" s="693"/>
      <c r="L5" s="695"/>
    </row>
    <row r="6" spans="1:12" s="80" customFormat="1" x14ac:dyDescent="0.4">
      <c r="A6" s="136" t="s">
        <v>151</v>
      </c>
      <c r="B6" s="215">
        <v>135776</v>
      </c>
      <c r="C6" s="215">
        <v>162822</v>
      </c>
      <c r="D6" s="168">
        <v>0.83389222586628342</v>
      </c>
      <c r="E6" s="169">
        <v>-27046</v>
      </c>
      <c r="F6" s="215">
        <v>194403</v>
      </c>
      <c r="G6" s="215">
        <v>225714</v>
      </c>
      <c r="H6" s="168">
        <v>0.86128020415215711</v>
      </c>
      <c r="I6" s="169">
        <v>-31311</v>
      </c>
      <c r="J6" s="168">
        <v>0.69842543582146366</v>
      </c>
      <c r="K6" s="168">
        <v>0.72136420425848635</v>
      </c>
      <c r="L6" s="184">
        <v>-2.2938768437022694E-2</v>
      </c>
    </row>
    <row r="7" spans="1:12" x14ac:dyDescent="0.4">
      <c r="A7" s="136" t="s">
        <v>90</v>
      </c>
      <c r="B7" s="341">
        <v>60687</v>
      </c>
      <c r="C7" s="215">
        <v>83448</v>
      </c>
      <c r="D7" s="168">
        <v>0.72724331320103541</v>
      </c>
      <c r="E7" s="169">
        <v>-22761</v>
      </c>
      <c r="F7" s="215">
        <v>83476</v>
      </c>
      <c r="G7" s="215">
        <v>115204</v>
      </c>
      <c r="H7" s="168">
        <v>0.72459289607999722</v>
      </c>
      <c r="I7" s="340">
        <v>-31728</v>
      </c>
      <c r="J7" s="168">
        <v>0.72699937706646223</v>
      </c>
      <c r="K7" s="168">
        <v>0.72434984896357768</v>
      </c>
      <c r="L7" s="184">
        <v>2.6495281028845463E-3</v>
      </c>
    </row>
    <row r="8" spans="1:12" x14ac:dyDescent="0.4">
      <c r="A8" s="160" t="s">
        <v>150</v>
      </c>
      <c r="B8" s="332">
        <v>41731</v>
      </c>
      <c r="C8" s="247">
        <v>66947</v>
      </c>
      <c r="D8" s="181">
        <v>0.62334383915634761</v>
      </c>
      <c r="E8" s="191">
        <v>-25216</v>
      </c>
      <c r="F8" s="247">
        <v>56356</v>
      </c>
      <c r="G8" s="247">
        <v>92536</v>
      </c>
      <c r="H8" s="181">
        <v>0.60901703120947526</v>
      </c>
      <c r="I8" s="191">
        <v>-36180</v>
      </c>
      <c r="J8" s="181">
        <v>0.74048903399815458</v>
      </c>
      <c r="K8" s="181">
        <v>0.72346978473242851</v>
      </c>
      <c r="L8" s="180">
        <v>1.7019249265726066E-2</v>
      </c>
    </row>
    <row r="9" spans="1:12" x14ac:dyDescent="0.4">
      <c r="A9" s="48" t="s">
        <v>86</v>
      </c>
      <c r="B9" s="337">
        <v>29526</v>
      </c>
      <c r="C9" s="319">
        <v>40865</v>
      </c>
      <c r="D9" s="175">
        <v>0.72252538847424441</v>
      </c>
      <c r="E9" s="188">
        <v>-11339</v>
      </c>
      <c r="F9" s="319">
        <v>42404</v>
      </c>
      <c r="G9" s="319">
        <v>56358</v>
      </c>
      <c r="H9" s="175">
        <v>0.75240427268533305</v>
      </c>
      <c r="I9" s="188">
        <v>-13954</v>
      </c>
      <c r="J9" s="175">
        <v>0.6963022356381473</v>
      </c>
      <c r="K9" s="175">
        <v>0.725096703218709</v>
      </c>
      <c r="L9" s="174">
        <v>-2.87944675805617E-2</v>
      </c>
    </row>
    <row r="10" spans="1:12" x14ac:dyDescent="0.4">
      <c r="A10" s="49" t="s">
        <v>89</v>
      </c>
      <c r="B10" s="337">
        <v>4872</v>
      </c>
      <c r="C10" s="319">
        <v>4516</v>
      </c>
      <c r="D10" s="177">
        <v>1.078830823737821</v>
      </c>
      <c r="E10" s="187">
        <v>356</v>
      </c>
      <c r="F10" s="319">
        <v>5000</v>
      </c>
      <c r="G10" s="319">
        <v>5000</v>
      </c>
      <c r="H10" s="177">
        <v>1</v>
      </c>
      <c r="I10" s="187">
        <v>0</v>
      </c>
      <c r="J10" s="177">
        <v>0.97440000000000004</v>
      </c>
      <c r="K10" s="177">
        <v>0.9032</v>
      </c>
      <c r="L10" s="182">
        <v>7.1200000000000041E-2</v>
      </c>
    </row>
    <row r="11" spans="1:12" x14ac:dyDescent="0.4">
      <c r="A11" s="49" t="s">
        <v>124</v>
      </c>
      <c r="B11" s="337">
        <v>6679</v>
      </c>
      <c r="C11" s="319">
        <v>6518</v>
      </c>
      <c r="D11" s="177">
        <v>1.0247008284749923</v>
      </c>
      <c r="E11" s="187">
        <v>161</v>
      </c>
      <c r="F11" s="319">
        <v>7647</v>
      </c>
      <c r="G11" s="319">
        <v>8220</v>
      </c>
      <c r="H11" s="177">
        <v>0.9302919708029197</v>
      </c>
      <c r="I11" s="187">
        <v>-573</v>
      </c>
      <c r="J11" s="177">
        <v>0.87341441088008365</v>
      </c>
      <c r="K11" s="177">
        <v>0.79294403892944043</v>
      </c>
      <c r="L11" s="182">
        <v>8.0470371950643216E-2</v>
      </c>
    </row>
    <row r="12" spans="1:12" x14ac:dyDescent="0.4">
      <c r="A12" s="49" t="s">
        <v>84</v>
      </c>
      <c r="B12" s="337">
        <v>0</v>
      </c>
      <c r="C12" s="319">
        <v>5919</v>
      </c>
      <c r="D12" s="177">
        <v>0</v>
      </c>
      <c r="E12" s="187">
        <v>-5919</v>
      </c>
      <c r="F12" s="319">
        <v>0</v>
      </c>
      <c r="G12" s="319">
        <v>9570</v>
      </c>
      <c r="H12" s="177">
        <v>0</v>
      </c>
      <c r="I12" s="187">
        <v>-9570</v>
      </c>
      <c r="J12" s="177" t="e">
        <v>#DIV/0!</v>
      </c>
      <c r="K12" s="177">
        <v>0.61849529780564261</v>
      </c>
      <c r="L12" s="182" t="e">
        <v>#DIV/0!</v>
      </c>
    </row>
    <row r="13" spans="1:12" x14ac:dyDescent="0.4">
      <c r="A13" s="49" t="s">
        <v>85</v>
      </c>
      <c r="B13" s="337">
        <v>0</v>
      </c>
      <c r="C13" s="319">
        <v>8287</v>
      </c>
      <c r="D13" s="177">
        <v>0</v>
      </c>
      <c r="E13" s="187">
        <v>-8287</v>
      </c>
      <c r="F13" s="319">
        <v>0</v>
      </c>
      <c r="G13" s="319">
        <v>12048</v>
      </c>
      <c r="H13" s="177">
        <v>0</v>
      </c>
      <c r="I13" s="187">
        <v>-12048</v>
      </c>
      <c r="J13" s="177" t="e">
        <v>#DIV/0!</v>
      </c>
      <c r="K13" s="177">
        <v>0.68783200531208499</v>
      </c>
      <c r="L13" s="182" t="e">
        <v>#DIV/0!</v>
      </c>
    </row>
    <row r="14" spans="1:12" x14ac:dyDescent="0.4">
      <c r="A14" s="55" t="s">
        <v>149</v>
      </c>
      <c r="B14" s="337">
        <v>654</v>
      </c>
      <c r="C14" s="319">
        <v>842</v>
      </c>
      <c r="D14" s="177">
        <v>0.77672209026128269</v>
      </c>
      <c r="E14" s="187">
        <v>-188</v>
      </c>
      <c r="F14" s="319">
        <v>1305</v>
      </c>
      <c r="G14" s="319">
        <v>1340</v>
      </c>
      <c r="H14" s="177">
        <v>0.97388059701492535</v>
      </c>
      <c r="I14" s="187">
        <v>-35</v>
      </c>
      <c r="J14" s="177">
        <v>0.50114942528735629</v>
      </c>
      <c r="K14" s="177">
        <v>0.62835820895522387</v>
      </c>
      <c r="L14" s="182">
        <v>-0.12720878366786759</v>
      </c>
    </row>
    <row r="15" spans="1:12" s="33" customFormat="1" x14ac:dyDescent="0.4">
      <c r="A15" s="55" t="s">
        <v>148</v>
      </c>
      <c r="B15" s="337">
        <v>0</v>
      </c>
      <c r="C15" s="319">
        <v>0</v>
      </c>
      <c r="D15" s="44" t="e">
        <v>#DIV/0!</v>
      </c>
      <c r="E15" s="68">
        <v>0</v>
      </c>
      <c r="F15" s="319">
        <v>0</v>
      </c>
      <c r="G15" s="319">
        <v>0</v>
      </c>
      <c r="H15" s="177" t="e">
        <v>#DIV/0!</v>
      </c>
      <c r="I15" s="187">
        <v>0</v>
      </c>
      <c r="J15" s="177" t="e">
        <v>#DIV/0!</v>
      </c>
      <c r="K15" s="177" t="e">
        <v>#DIV/0!</v>
      </c>
      <c r="L15" s="182" t="e">
        <v>#DIV/0!</v>
      </c>
    </row>
    <row r="16" spans="1:12" x14ac:dyDescent="0.4">
      <c r="A16" s="61" t="s">
        <v>147</v>
      </c>
      <c r="B16" s="337">
        <v>0</v>
      </c>
      <c r="C16" s="319">
        <v>0</v>
      </c>
      <c r="D16" s="177" t="e">
        <v>#DIV/0!</v>
      </c>
      <c r="E16" s="187">
        <v>0</v>
      </c>
      <c r="F16" s="319">
        <v>0</v>
      </c>
      <c r="G16" s="319">
        <v>0</v>
      </c>
      <c r="H16" s="44" t="e">
        <v>#DIV/0!</v>
      </c>
      <c r="I16" s="68">
        <v>0</v>
      </c>
      <c r="J16" s="44" t="e">
        <v>#DIV/0!</v>
      </c>
      <c r="K16" s="44" t="e">
        <v>#DIV/0!</v>
      </c>
      <c r="L16" s="43" t="e">
        <v>#DIV/0!</v>
      </c>
    </row>
    <row r="17" spans="1:12" x14ac:dyDescent="0.4">
      <c r="A17" s="61" t="s">
        <v>146</v>
      </c>
      <c r="B17" s="312">
        <v>0</v>
      </c>
      <c r="C17" s="312">
        <v>0</v>
      </c>
      <c r="D17" s="171" t="e">
        <v>#DIV/0!</v>
      </c>
      <c r="E17" s="161">
        <v>0</v>
      </c>
      <c r="F17" s="312">
        <v>0</v>
      </c>
      <c r="G17" s="312">
        <v>0</v>
      </c>
      <c r="H17" s="58" t="e">
        <v>#DIV/0!</v>
      </c>
      <c r="I17" s="75">
        <v>0</v>
      </c>
      <c r="J17" s="171" t="e">
        <v>#DIV/0!</v>
      </c>
      <c r="K17" s="179"/>
      <c r="L17" s="233"/>
    </row>
    <row r="18" spans="1:12" x14ac:dyDescent="0.4">
      <c r="A18" s="160" t="s">
        <v>145</v>
      </c>
      <c r="B18" s="332">
        <v>18523</v>
      </c>
      <c r="C18" s="332">
        <v>16003</v>
      </c>
      <c r="D18" s="181">
        <v>1.1574704742860713</v>
      </c>
      <c r="E18" s="191">
        <v>2520</v>
      </c>
      <c r="F18" s="247">
        <v>26130</v>
      </c>
      <c r="G18" s="247">
        <v>21810</v>
      </c>
      <c r="H18" s="181">
        <v>1.1980742778541953</v>
      </c>
      <c r="I18" s="191">
        <v>4320</v>
      </c>
      <c r="J18" s="181">
        <v>0.70887868350554917</v>
      </c>
      <c r="K18" s="181">
        <v>0.73374598807886293</v>
      </c>
      <c r="L18" s="180">
        <v>-2.4867304573313764E-2</v>
      </c>
    </row>
    <row r="19" spans="1:12" x14ac:dyDescent="0.4">
      <c r="A19" s="48" t="s">
        <v>144</v>
      </c>
      <c r="B19" s="337">
        <v>0</v>
      </c>
      <c r="C19" s="319">
        <v>0</v>
      </c>
      <c r="D19" s="175" t="e">
        <v>#DIV/0!</v>
      </c>
      <c r="E19" s="188">
        <v>0</v>
      </c>
      <c r="F19" s="319">
        <v>0</v>
      </c>
      <c r="G19" s="319">
        <v>0</v>
      </c>
      <c r="H19" s="175" t="e">
        <v>#DIV/0!</v>
      </c>
      <c r="I19" s="188">
        <v>0</v>
      </c>
      <c r="J19" s="175" t="e">
        <v>#DIV/0!</v>
      </c>
      <c r="K19" s="175" t="e">
        <v>#DIV/0!</v>
      </c>
      <c r="L19" s="174" t="e">
        <v>#DIV/0!</v>
      </c>
    </row>
    <row r="20" spans="1:12" x14ac:dyDescent="0.4">
      <c r="A20" s="49" t="s">
        <v>124</v>
      </c>
      <c r="B20" s="337">
        <v>0</v>
      </c>
      <c r="C20" s="319">
        <v>0</v>
      </c>
      <c r="D20" s="177" t="e">
        <v>#DIV/0!</v>
      </c>
      <c r="E20" s="187">
        <v>0</v>
      </c>
      <c r="F20" s="319">
        <v>0</v>
      </c>
      <c r="G20" s="319">
        <v>0</v>
      </c>
      <c r="H20" s="177" t="e">
        <v>#DIV/0!</v>
      </c>
      <c r="I20" s="187">
        <v>0</v>
      </c>
      <c r="J20" s="177" t="e">
        <v>#DIV/0!</v>
      </c>
      <c r="K20" s="177" t="e">
        <v>#DIV/0!</v>
      </c>
      <c r="L20" s="182" t="e">
        <v>#DIV/0!</v>
      </c>
    </row>
    <row r="21" spans="1:12" x14ac:dyDescent="0.4">
      <c r="A21" s="49" t="s">
        <v>113</v>
      </c>
      <c r="B21" s="337">
        <v>5792</v>
      </c>
      <c r="C21" s="319">
        <v>892</v>
      </c>
      <c r="D21" s="177">
        <v>6.493273542600897</v>
      </c>
      <c r="E21" s="187">
        <v>4900</v>
      </c>
      <c r="F21" s="319">
        <v>8740</v>
      </c>
      <c r="G21" s="319">
        <v>1450</v>
      </c>
      <c r="H21" s="177">
        <v>6.0275862068965518</v>
      </c>
      <c r="I21" s="187">
        <v>7290</v>
      </c>
      <c r="J21" s="177">
        <v>0.66270022883295199</v>
      </c>
      <c r="K21" s="177">
        <v>0.6151724137931035</v>
      </c>
      <c r="L21" s="182">
        <v>4.7527815039848487E-2</v>
      </c>
    </row>
    <row r="22" spans="1:12" x14ac:dyDescent="0.4">
      <c r="A22" s="49" t="s">
        <v>143</v>
      </c>
      <c r="B22" s="337">
        <v>2013</v>
      </c>
      <c r="C22" s="319">
        <v>2468</v>
      </c>
      <c r="D22" s="177">
        <v>0.81564019448946512</v>
      </c>
      <c r="E22" s="187">
        <v>-455</v>
      </c>
      <c r="F22" s="319">
        <v>2955</v>
      </c>
      <c r="G22" s="319">
        <v>2980</v>
      </c>
      <c r="H22" s="177">
        <v>0.99161073825503354</v>
      </c>
      <c r="I22" s="187">
        <v>-25</v>
      </c>
      <c r="J22" s="177">
        <v>0.68121827411167513</v>
      </c>
      <c r="K22" s="177">
        <v>0.82818791946308723</v>
      </c>
      <c r="L22" s="182">
        <v>-0.1469696453514121</v>
      </c>
    </row>
    <row r="23" spans="1:12" x14ac:dyDescent="0.4">
      <c r="A23" s="49" t="s">
        <v>142</v>
      </c>
      <c r="B23" s="337">
        <v>1067</v>
      </c>
      <c r="C23" s="319">
        <v>1108</v>
      </c>
      <c r="D23" s="171">
        <v>0.96299638989169678</v>
      </c>
      <c r="E23" s="197">
        <v>-41</v>
      </c>
      <c r="F23" s="319">
        <v>1450</v>
      </c>
      <c r="G23" s="319">
        <v>1470</v>
      </c>
      <c r="H23" s="171">
        <v>0.98639455782312924</v>
      </c>
      <c r="I23" s="197">
        <v>-20</v>
      </c>
      <c r="J23" s="171">
        <v>0.7358620689655172</v>
      </c>
      <c r="K23" s="171">
        <v>0.75374149659863943</v>
      </c>
      <c r="L23" s="170">
        <v>-1.7879427633122225E-2</v>
      </c>
    </row>
    <row r="24" spans="1:12" x14ac:dyDescent="0.4">
      <c r="A24" s="61" t="s">
        <v>141</v>
      </c>
      <c r="B24" s="337">
        <v>0</v>
      </c>
      <c r="C24" s="319">
        <v>0</v>
      </c>
      <c r="D24" s="177" t="e">
        <v>#DIV/0!</v>
      </c>
      <c r="E24" s="187">
        <v>0</v>
      </c>
      <c r="F24" s="319">
        <v>0</v>
      </c>
      <c r="G24" s="319">
        <v>0</v>
      </c>
      <c r="H24" s="177" t="e">
        <v>#DIV/0!</v>
      </c>
      <c r="I24" s="187">
        <v>0</v>
      </c>
      <c r="J24" s="177" t="e">
        <v>#DIV/0!</v>
      </c>
      <c r="K24" s="177" t="e">
        <v>#DIV/0!</v>
      </c>
      <c r="L24" s="182" t="e">
        <v>#DIV/0!</v>
      </c>
    </row>
    <row r="25" spans="1:12" x14ac:dyDescent="0.4">
      <c r="A25" s="61" t="s">
        <v>140</v>
      </c>
      <c r="B25" s="337">
        <v>1073</v>
      </c>
      <c r="C25" s="319">
        <v>1089</v>
      </c>
      <c r="D25" s="177">
        <v>0.98530762167125807</v>
      </c>
      <c r="E25" s="187">
        <v>-16</v>
      </c>
      <c r="F25" s="319">
        <v>1485</v>
      </c>
      <c r="G25" s="319">
        <v>1480</v>
      </c>
      <c r="H25" s="177">
        <v>1.0033783783783783</v>
      </c>
      <c r="I25" s="187">
        <v>5</v>
      </c>
      <c r="J25" s="177">
        <v>0.72255892255892251</v>
      </c>
      <c r="K25" s="177">
        <v>0.73581081081081079</v>
      </c>
      <c r="L25" s="182">
        <v>-1.3251888251888277E-2</v>
      </c>
    </row>
    <row r="26" spans="1:12" x14ac:dyDescent="0.4">
      <c r="A26" s="49" t="s">
        <v>139</v>
      </c>
      <c r="B26" s="337">
        <v>0</v>
      </c>
      <c r="C26" s="319">
        <v>969</v>
      </c>
      <c r="D26" s="177">
        <v>0</v>
      </c>
      <c r="E26" s="187">
        <v>-969</v>
      </c>
      <c r="F26" s="319">
        <v>0</v>
      </c>
      <c r="G26" s="319">
        <v>1500</v>
      </c>
      <c r="H26" s="177">
        <v>0</v>
      </c>
      <c r="I26" s="187">
        <v>-1500</v>
      </c>
      <c r="J26" s="177" t="e">
        <v>#DIV/0!</v>
      </c>
      <c r="K26" s="177">
        <v>0.64600000000000002</v>
      </c>
      <c r="L26" s="182" t="e">
        <v>#DIV/0!</v>
      </c>
    </row>
    <row r="27" spans="1:12" x14ac:dyDescent="0.4">
      <c r="A27" s="49" t="s">
        <v>138</v>
      </c>
      <c r="B27" s="337">
        <v>1053</v>
      </c>
      <c r="C27" s="319">
        <v>1235</v>
      </c>
      <c r="D27" s="177">
        <v>0.85263157894736841</v>
      </c>
      <c r="E27" s="187">
        <v>-182</v>
      </c>
      <c r="F27" s="319">
        <v>1485</v>
      </c>
      <c r="G27" s="319">
        <v>1500</v>
      </c>
      <c r="H27" s="177">
        <v>0.99</v>
      </c>
      <c r="I27" s="187">
        <v>-15</v>
      </c>
      <c r="J27" s="177">
        <v>0.70909090909090911</v>
      </c>
      <c r="K27" s="177">
        <v>0.82333333333333336</v>
      </c>
      <c r="L27" s="182">
        <v>-0.11424242424242426</v>
      </c>
    </row>
    <row r="28" spans="1:12" x14ac:dyDescent="0.4">
      <c r="A28" s="49" t="s">
        <v>137</v>
      </c>
      <c r="B28" s="337">
        <v>0</v>
      </c>
      <c r="C28" s="319">
        <v>923</v>
      </c>
      <c r="D28" s="171">
        <v>0</v>
      </c>
      <c r="E28" s="197">
        <v>-923</v>
      </c>
      <c r="F28" s="319">
        <v>0</v>
      </c>
      <c r="G28" s="229">
        <v>1490</v>
      </c>
      <c r="H28" s="171">
        <v>0</v>
      </c>
      <c r="I28" s="197">
        <v>-1490</v>
      </c>
      <c r="J28" s="171" t="e">
        <v>#DIV/0!</v>
      </c>
      <c r="K28" s="171">
        <v>0.61946308724832211</v>
      </c>
      <c r="L28" s="170" t="e">
        <v>#DIV/0!</v>
      </c>
    </row>
    <row r="29" spans="1:12" x14ac:dyDescent="0.4">
      <c r="A29" s="61" t="s">
        <v>136</v>
      </c>
      <c r="B29" s="337">
        <v>0</v>
      </c>
      <c r="C29" s="319">
        <v>0</v>
      </c>
      <c r="D29" s="177" t="e">
        <v>#DIV/0!</v>
      </c>
      <c r="E29" s="187">
        <v>0</v>
      </c>
      <c r="F29" s="319">
        <v>0</v>
      </c>
      <c r="G29" s="229">
        <v>0</v>
      </c>
      <c r="H29" s="177" t="e">
        <v>#DIV/0!</v>
      </c>
      <c r="I29" s="187">
        <v>0</v>
      </c>
      <c r="J29" s="177" t="e">
        <v>#DIV/0!</v>
      </c>
      <c r="K29" s="177" t="e">
        <v>#DIV/0!</v>
      </c>
      <c r="L29" s="182" t="e">
        <v>#DIV/0!</v>
      </c>
    </row>
    <row r="30" spans="1:12" x14ac:dyDescent="0.4">
      <c r="A30" s="49" t="s">
        <v>135</v>
      </c>
      <c r="B30" s="337">
        <v>2428</v>
      </c>
      <c r="C30" s="319">
        <v>2234</v>
      </c>
      <c r="D30" s="177">
        <v>1.0868397493285586</v>
      </c>
      <c r="E30" s="187">
        <v>194</v>
      </c>
      <c r="F30" s="319">
        <v>2700</v>
      </c>
      <c r="G30" s="229">
        <v>2845</v>
      </c>
      <c r="H30" s="177">
        <v>0.94903339191564151</v>
      </c>
      <c r="I30" s="187">
        <v>-145</v>
      </c>
      <c r="J30" s="177">
        <v>0.89925925925925931</v>
      </c>
      <c r="K30" s="177">
        <v>0.78523725834797886</v>
      </c>
      <c r="L30" s="182">
        <v>0.11402200091128045</v>
      </c>
    </row>
    <row r="31" spans="1:12" x14ac:dyDescent="0.4">
      <c r="A31" s="61" t="s">
        <v>134</v>
      </c>
      <c r="B31" s="337">
        <v>0</v>
      </c>
      <c r="C31" s="319">
        <v>0</v>
      </c>
      <c r="D31" s="171" t="e">
        <v>#DIV/0!</v>
      </c>
      <c r="E31" s="197">
        <v>0</v>
      </c>
      <c r="F31" s="319">
        <v>0</v>
      </c>
      <c r="G31" s="319">
        <v>0</v>
      </c>
      <c r="H31" s="171" t="e">
        <v>#DIV/0!</v>
      </c>
      <c r="I31" s="197">
        <v>0</v>
      </c>
      <c r="J31" s="171" t="e">
        <v>#DIV/0!</v>
      </c>
      <c r="K31" s="171" t="e">
        <v>#DIV/0!</v>
      </c>
      <c r="L31" s="170" t="e">
        <v>#DIV/0!</v>
      </c>
    </row>
    <row r="32" spans="1:12" x14ac:dyDescent="0.4">
      <c r="A32" s="61" t="s">
        <v>133</v>
      </c>
      <c r="B32" s="335">
        <v>952</v>
      </c>
      <c r="C32" s="314">
        <v>986</v>
      </c>
      <c r="D32" s="171">
        <v>0.96551724137931039</v>
      </c>
      <c r="E32" s="197">
        <v>-34</v>
      </c>
      <c r="F32" s="319">
        <v>1480</v>
      </c>
      <c r="G32" s="314">
        <v>1500</v>
      </c>
      <c r="H32" s="171">
        <v>0.98666666666666669</v>
      </c>
      <c r="I32" s="197">
        <v>-20</v>
      </c>
      <c r="J32" s="171">
        <v>0.64324324324324322</v>
      </c>
      <c r="K32" s="171">
        <v>0.65733333333333333</v>
      </c>
      <c r="L32" s="170">
        <v>-1.4090090090090102E-2</v>
      </c>
    </row>
    <row r="33" spans="1:12" x14ac:dyDescent="0.4">
      <c r="A33" s="49" t="s">
        <v>132</v>
      </c>
      <c r="B33" s="336">
        <v>0</v>
      </c>
      <c r="C33" s="313">
        <v>944</v>
      </c>
      <c r="D33" s="177">
        <v>0</v>
      </c>
      <c r="E33" s="187">
        <v>-944</v>
      </c>
      <c r="F33" s="319">
        <v>0</v>
      </c>
      <c r="G33" s="313">
        <v>1485</v>
      </c>
      <c r="H33" s="177">
        <v>0</v>
      </c>
      <c r="I33" s="187">
        <v>-1485</v>
      </c>
      <c r="J33" s="177" t="e">
        <v>#DIV/0!</v>
      </c>
      <c r="K33" s="177">
        <v>0.63569023569023564</v>
      </c>
      <c r="L33" s="182" t="e">
        <v>#DIV/0!</v>
      </c>
    </row>
    <row r="34" spans="1:12" x14ac:dyDescent="0.4">
      <c r="A34" s="61" t="s">
        <v>88</v>
      </c>
      <c r="B34" s="335">
        <v>0</v>
      </c>
      <c r="C34" s="314">
        <v>3155</v>
      </c>
      <c r="D34" s="171">
        <v>0</v>
      </c>
      <c r="E34" s="197">
        <v>-3155</v>
      </c>
      <c r="F34" s="314">
        <v>0</v>
      </c>
      <c r="G34" s="314">
        <v>4110</v>
      </c>
      <c r="H34" s="171">
        <v>0</v>
      </c>
      <c r="I34" s="197">
        <v>-4110</v>
      </c>
      <c r="J34" s="171" t="e">
        <v>#DIV/0!</v>
      </c>
      <c r="K34" s="171">
        <v>0.76763990267639903</v>
      </c>
      <c r="L34" s="170" t="e">
        <v>#DIV/0!</v>
      </c>
    </row>
    <row r="35" spans="1:12" x14ac:dyDescent="0.4">
      <c r="A35" s="42" t="s">
        <v>131</v>
      </c>
      <c r="B35" s="333">
        <v>4145</v>
      </c>
      <c r="C35" s="311">
        <v>0</v>
      </c>
      <c r="D35" s="194" t="e">
        <v>#DIV/0!</v>
      </c>
      <c r="E35" s="195">
        <v>4145</v>
      </c>
      <c r="F35" s="311">
        <v>5835</v>
      </c>
      <c r="G35" s="311">
        <v>0</v>
      </c>
      <c r="H35" s="194" t="e">
        <v>#DIV/0!</v>
      </c>
      <c r="I35" s="195">
        <v>5835</v>
      </c>
      <c r="J35" s="194">
        <v>0.7103684661525278</v>
      </c>
      <c r="K35" s="194" t="e">
        <v>#DIV/0!</v>
      </c>
      <c r="L35" s="193" t="e">
        <v>#DIV/0!</v>
      </c>
    </row>
    <row r="36" spans="1:12" x14ac:dyDescent="0.4">
      <c r="A36" s="160" t="s">
        <v>130</v>
      </c>
      <c r="B36" s="332">
        <v>433</v>
      </c>
      <c r="C36" s="247">
        <v>498</v>
      </c>
      <c r="D36" s="181">
        <v>0.86947791164658639</v>
      </c>
      <c r="E36" s="191">
        <v>-65</v>
      </c>
      <c r="F36" s="247">
        <v>990</v>
      </c>
      <c r="G36" s="247">
        <v>858</v>
      </c>
      <c r="H36" s="181">
        <v>1.1538461538461537</v>
      </c>
      <c r="I36" s="191">
        <v>132</v>
      </c>
      <c r="J36" s="181">
        <v>0.43737373737373736</v>
      </c>
      <c r="K36" s="181">
        <v>0.58041958041958042</v>
      </c>
      <c r="L36" s="180">
        <v>-0.14304584304584306</v>
      </c>
    </row>
    <row r="37" spans="1:12" x14ac:dyDescent="0.4">
      <c r="A37" s="48" t="s">
        <v>129</v>
      </c>
      <c r="B37" s="337">
        <v>254</v>
      </c>
      <c r="C37" s="319">
        <v>288</v>
      </c>
      <c r="D37" s="175">
        <v>0.88194444444444442</v>
      </c>
      <c r="E37" s="188">
        <v>-34</v>
      </c>
      <c r="F37" s="319">
        <v>600</v>
      </c>
      <c r="G37" s="319">
        <v>468</v>
      </c>
      <c r="H37" s="175">
        <v>1.2820512820512822</v>
      </c>
      <c r="I37" s="188">
        <v>132</v>
      </c>
      <c r="J37" s="175">
        <v>0.42333333333333334</v>
      </c>
      <c r="K37" s="175">
        <v>0.61538461538461542</v>
      </c>
      <c r="L37" s="174">
        <v>-0.19205128205128208</v>
      </c>
    </row>
    <row r="38" spans="1:12" s="80" customFormat="1" x14ac:dyDescent="0.4">
      <c r="A38" s="49" t="s">
        <v>128</v>
      </c>
      <c r="B38" s="337">
        <v>179</v>
      </c>
      <c r="C38" s="319">
        <v>210</v>
      </c>
      <c r="D38" s="177">
        <v>0.85238095238095235</v>
      </c>
      <c r="E38" s="187">
        <v>-31</v>
      </c>
      <c r="F38" s="319">
        <v>390</v>
      </c>
      <c r="G38" s="319">
        <v>390</v>
      </c>
      <c r="H38" s="177">
        <v>1</v>
      </c>
      <c r="I38" s="187">
        <v>0</v>
      </c>
      <c r="J38" s="177">
        <v>0.45897435897435895</v>
      </c>
      <c r="K38" s="177">
        <v>0.53846153846153844</v>
      </c>
      <c r="L38" s="182">
        <v>-7.9487179487179482E-2</v>
      </c>
    </row>
    <row r="39" spans="1:12" s="80" customFormat="1" x14ac:dyDescent="0.4">
      <c r="A39" s="136" t="s">
        <v>87</v>
      </c>
      <c r="B39" s="245">
        <v>75089</v>
      </c>
      <c r="C39" s="245">
        <v>79374</v>
      </c>
      <c r="D39" s="168">
        <v>0.94601506790636736</v>
      </c>
      <c r="E39" s="169">
        <v>-4285</v>
      </c>
      <c r="F39" s="245">
        <v>110927</v>
      </c>
      <c r="G39" s="245">
        <v>110510</v>
      </c>
      <c r="H39" s="168">
        <v>1.0037734141706633</v>
      </c>
      <c r="I39" s="169">
        <v>417</v>
      </c>
      <c r="J39" s="168">
        <v>0.67692266084902686</v>
      </c>
      <c r="K39" s="168">
        <v>0.71825174192380781</v>
      </c>
      <c r="L39" s="184">
        <v>-4.1329081074780949E-2</v>
      </c>
    </row>
    <row r="40" spans="1:12" x14ac:dyDescent="0.4">
      <c r="A40" s="160" t="s">
        <v>127</v>
      </c>
      <c r="B40" s="341">
        <v>74278</v>
      </c>
      <c r="C40" s="215">
        <v>78742</v>
      </c>
      <c r="D40" s="168">
        <v>0.94330852658047804</v>
      </c>
      <c r="E40" s="340">
        <v>-4464</v>
      </c>
      <c r="F40" s="341">
        <v>109410</v>
      </c>
      <c r="G40" s="215">
        <v>109047</v>
      </c>
      <c r="H40" s="168">
        <v>1.0033288398580429</v>
      </c>
      <c r="I40" s="340">
        <v>363</v>
      </c>
      <c r="J40" s="168">
        <v>0.67889589617036838</v>
      </c>
      <c r="K40" s="168">
        <v>0.72209230882096709</v>
      </c>
      <c r="L40" s="184">
        <v>-4.3196412650598703E-2</v>
      </c>
    </row>
    <row r="41" spans="1:12" x14ac:dyDescent="0.4">
      <c r="A41" s="49" t="s">
        <v>86</v>
      </c>
      <c r="B41" s="339">
        <v>29980</v>
      </c>
      <c r="C41" s="339">
        <v>30324</v>
      </c>
      <c r="D41" s="201">
        <v>0.98865585015169499</v>
      </c>
      <c r="E41" s="197">
        <v>-344</v>
      </c>
      <c r="F41" s="339">
        <v>44251</v>
      </c>
      <c r="G41" s="338">
        <v>40454</v>
      </c>
      <c r="H41" s="171">
        <v>1.0938596924902357</v>
      </c>
      <c r="I41" s="187">
        <v>3797</v>
      </c>
      <c r="J41" s="177">
        <v>0.67749881358613362</v>
      </c>
      <c r="K41" s="177">
        <v>0.74959212933208086</v>
      </c>
      <c r="L41" s="182">
        <v>-7.209331574594724E-2</v>
      </c>
    </row>
    <row r="42" spans="1:12" x14ac:dyDescent="0.4">
      <c r="A42" s="49" t="s">
        <v>126</v>
      </c>
      <c r="B42" s="313">
        <v>1393</v>
      </c>
      <c r="C42" s="313">
        <v>1707</v>
      </c>
      <c r="D42" s="175">
        <v>0.81605155243116578</v>
      </c>
      <c r="E42" s="197">
        <v>-314</v>
      </c>
      <c r="F42" s="313">
        <v>2700</v>
      </c>
      <c r="G42" s="336">
        <v>2699</v>
      </c>
      <c r="H42" s="171">
        <v>1.0003705075954057</v>
      </c>
      <c r="I42" s="187">
        <v>1</v>
      </c>
      <c r="J42" s="177">
        <v>0.5159259259259259</v>
      </c>
      <c r="K42" s="177">
        <v>0.63245646535753985</v>
      </c>
      <c r="L42" s="182">
        <v>-0.11653053943161396</v>
      </c>
    </row>
    <row r="43" spans="1:12" x14ac:dyDescent="0.4">
      <c r="A43" s="49" t="s">
        <v>125</v>
      </c>
      <c r="B43" s="313">
        <v>4520</v>
      </c>
      <c r="C43" s="313">
        <v>4174</v>
      </c>
      <c r="D43" s="175">
        <v>1.0828941063727839</v>
      </c>
      <c r="E43" s="197">
        <v>346</v>
      </c>
      <c r="F43" s="313">
        <v>5140</v>
      </c>
      <c r="G43" s="336">
        <v>5140</v>
      </c>
      <c r="H43" s="171">
        <v>1</v>
      </c>
      <c r="I43" s="187">
        <v>0</v>
      </c>
      <c r="J43" s="177">
        <v>0.87937743190661477</v>
      </c>
      <c r="K43" s="177">
        <v>0.81206225680933852</v>
      </c>
      <c r="L43" s="182">
        <v>6.7315175097276247E-2</v>
      </c>
    </row>
    <row r="44" spans="1:12" x14ac:dyDescent="0.4">
      <c r="A44" s="61" t="s">
        <v>124</v>
      </c>
      <c r="B44" s="313">
        <v>7249</v>
      </c>
      <c r="C44" s="313">
        <v>6666</v>
      </c>
      <c r="D44" s="175">
        <v>1.0874587458745875</v>
      </c>
      <c r="E44" s="197">
        <v>583</v>
      </c>
      <c r="F44" s="313">
        <v>9934</v>
      </c>
      <c r="G44" s="335">
        <v>9435</v>
      </c>
      <c r="H44" s="171">
        <v>1.052888182299947</v>
      </c>
      <c r="I44" s="187">
        <v>499</v>
      </c>
      <c r="J44" s="177">
        <v>0.72971612643446748</v>
      </c>
      <c r="K44" s="177">
        <v>0.7065182829888712</v>
      </c>
      <c r="L44" s="182">
        <v>2.3197843445596278E-2</v>
      </c>
    </row>
    <row r="45" spans="1:12" x14ac:dyDescent="0.4">
      <c r="A45" s="61" t="s">
        <v>123</v>
      </c>
      <c r="B45" s="314">
        <v>5374</v>
      </c>
      <c r="C45" s="314">
        <v>5247</v>
      </c>
      <c r="D45" s="175">
        <v>1.0242043072231752</v>
      </c>
      <c r="E45" s="197">
        <v>127</v>
      </c>
      <c r="F45" s="314">
        <v>7164</v>
      </c>
      <c r="G45" s="334">
        <v>7060</v>
      </c>
      <c r="H45" s="171">
        <v>1.0147308781869688</v>
      </c>
      <c r="I45" s="187">
        <v>104</v>
      </c>
      <c r="J45" s="177">
        <v>0.75013958682300386</v>
      </c>
      <c r="K45" s="177">
        <v>0.74320113314447589</v>
      </c>
      <c r="L45" s="182">
        <v>6.9384536785279671E-3</v>
      </c>
    </row>
    <row r="46" spans="1:12" x14ac:dyDescent="0.4">
      <c r="A46" s="49" t="s">
        <v>84</v>
      </c>
      <c r="B46" s="313">
        <v>10396</v>
      </c>
      <c r="C46" s="313">
        <v>11547</v>
      </c>
      <c r="D46" s="175">
        <v>0.90032042954880054</v>
      </c>
      <c r="E46" s="197">
        <v>-1151</v>
      </c>
      <c r="F46" s="313">
        <v>17469</v>
      </c>
      <c r="G46" s="336">
        <v>17876</v>
      </c>
      <c r="H46" s="171">
        <v>0.97723204296263144</v>
      </c>
      <c r="I46" s="187">
        <v>-407</v>
      </c>
      <c r="J46" s="177">
        <v>0.59511134008815614</v>
      </c>
      <c r="K46" s="177">
        <v>0.64594987692996197</v>
      </c>
      <c r="L46" s="182">
        <v>-5.0838536841805837E-2</v>
      </c>
    </row>
    <row r="47" spans="1:12" x14ac:dyDescent="0.4">
      <c r="A47" s="49" t="s">
        <v>85</v>
      </c>
      <c r="B47" s="314">
        <v>5916</v>
      </c>
      <c r="C47" s="314">
        <v>7452</v>
      </c>
      <c r="D47" s="179">
        <v>0.7938808373590982</v>
      </c>
      <c r="E47" s="197">
        <v>-1536</v>
      </c>
      <c r="F47" s="314">
        <v>8665</v>
      </c>
      <c r="G47" s="336">
        <v>8491</v>
      </c>
      <c r="H47" s="171">
        <v>1.0204922859498293</v>
      </c>
      <c r="I47" s="187">
        <v>174</v>
      </c>
      <c r="J47" s="177">
        <v>0.68274668205424116</v>
      </c>
      <c r="K47" s="177">
        <v>0.87763514309268642</v>
      </c>
      <c r="L47" s="182">
        <v>-0.19488846103844526</v>
      </c>
    </row>
    <row r="48" spans="1:12" x14ac:dyDescent="0.4">
      <c r="A48" s="49" t="s">
        <v>83</v>
      </c>
      <c r="B48" s="313">
        <v>0</v>
      </c>
      <c r="C48" s="313">
        <v>1693</v>
      </c>
      <c r="D48" s="177">
        <v>0</v>
      </c>
      <c r="E48" s="197">
        <v>-1693</v>
      </c>
      <c r="F48" s="313">
        <v>0</v>
      </c>
      <c r="G48" s="337">
        <v>2700</v>
      </c>
      <c r="H48" s="171">
        <v>0</v>
      </c>
      <c r="I48" s="187">
        <v>-2700</v>
      </c>
      <c r="J48" s="177" t="e">
        <v>#DIV/0!</v>
      </c>
      <c r="K48" s="177">
        <v>0.62703703703703706</v>
      </c>
      <c r="L48" s="182" t="e">
        <v>#DIV/0!</v>
      </c>
    </row>
    <row r="49" spans="1:12" x14ac:dyDescent="0.4">
      <c r="A49" s="49" t="s">
        <v>122</v>
      </c>
      <c r="B49" s="314">
        <v>1036</v>
      </c>
      <c r="C49" s="314">
        <v>855</v>
      </c>
      <c r="D49" s="175">
        <v>1.2116959064327486</v>
      </c>
      <c r="E49" s="197">
        <v>181</v>
      </c>
      <c r="F49" s="314">
        <v>1260</v>
      </c>
      <c r="G49" s="336">
        <v>1200</v>
      </c>
      <c r="H49" s="171">
        <v>1.05</v>
      </c>
      <c r="I49" s="187">
        <v>60</v>
      </c>
      <c r="J49" s="177">
        <v>0.82222222222222219</v>
      </c>
      <c r="K49" s="177">
        <v>0.71250000000000002</v>
      </c>
      <c r="L49" s="182">
        <v>0.10972222222222217</v>
      </c>
    </row>
    <row r="50" spans="1:12" x14ac:dyDescent="0.4">
      <c r="A50" s="49" t="s">
        <v>121</v>
      </c>
      <c r="B50" s="313">
        <v>866</v>
      </c>
      <c r="C50" s="313">
        <v>964</v>
      </c>
      <c r="D50" s="177">
        <v>0.89834024896265563</v>
      </c>
      <c r="E50" s="197">
        <v>-98</v>
      </c>
      <c r="F50" s="313">
        <v>1268</v>
      </c>
      <c r="G50" s="334">
        <v>1200</v>
      </c>
      <c r="H50" s="171">
        <v>1.0566666666666666</v>
      </c>
      <c r="I50" s="187">
        <v>68</v>
      </c>
      <c r="J50" s="177">
        <v>0.68296529968454256</v>
      </c>
      <c r="K50" s="177">
        <v>0.80333333333333334</v>
      </c>
      <c r="L50" s="182">
        <v>-0.12036803364879078</v>
      </c>
    </row>
    <row r="51" spans="1:12" x14ac:dyDescent="0.4">
      <c r="A51" s="49" t="s">
        <v>82</v>
      </c>
      <c r="B51" s="313">
        <v>1678</v>
      </c>
      <c r="C51" s="313">
        <v>2168</v>
      </c>
      <c r="D51" s="175">
        <v>0.77398523985239853</v>
      </c>
      <c r="E51" s="197">
        <v>-490</v>
      </c>
      <c r="F51" s="313">
        <v>1764</v>
      </c>
      <c r="G51" s="336">
        <v>2700</v>
      </c>
      <c r="H51" s="171">
        <v>0.65333333333333332</v>
      </c>
      <c r="I51" s="187">
        <v>-936</v>
      </c>
      <c r="J51" s="177">
        <v>0.9512471655328798</v>
      </c>
      <c r="K51" s="177">
        <v>0.80296296296296299</v>
      </c>
      <c r="L51" s="182">
        <v>0.14828420256991681</v>
      </c>
    </row>
    <row r="52" spans="1:12" x14ac:dyDescent="0.4">
      <c r="A52" s="61" t="s">
        <v>80</v>
      </c>
      <c r="B52" s="314">
        <v>640</v>
      </c>
      <c r="C52" s="314">
        <v>709</v>
      </c>
      <c r="D52" s="175">
        <v>0.90267983074753178</v>
      </c>
      <c r="E52" s="197">
        <v>-69</v>
      </c>
      <c r="F52" s="314">
        <v>1195</v>
      </c>
      <c r="G52" s="336">
        <v>1200</v>
      </c>
      <c r="H52" s="171">
        <v>0.99583333333333335</v>
      </c>
      <c r="I52" s="187">
        <v>-5</v>
      </c>
      <c r="J52" s="177">
        <v>0.53556485355648531</v>
      </c>
      <c r="K52" s="171">
        <v>0.59083333333333332</v>
      </c>
      <c r="L52" s="170">
        <v>-5.5268479776848012E-2</v>
      </c>
    </row>
    <row r="53" spans="1:12" x14ac:dyDescent="0.4">
      <c r="A53" s="49" t="s">
        <v>81</v>
      </c>
      <c r="B53" s="313">
        <v>2235</v>
      </c>
      <c r="C53" s="313">
        <v>1965</v>
      </c>
      <c r="D53" s="175">
        <v>1.1374045801526718</v>
      </c>
      <c r="E53" s="187">
        <v>270</v>
      </c>
      <c r="F53" s="313">
        <v>2700</v>
      </c>
      <c r="G53" s="335">
        <v>2700</v>
      </c>
      <c r="H53" s="177">
        <v>1</v>
      </c>
      <c r="I53" s="187">
        <v>0</v>
      </c>
      <c r="J53" s="177">
        <v>0.82777777777777772</v>
      </c>
      <c r="K53" s="177">
        <v>0.72777777777777775</v>
      </c>
      <c r="L53" s="182">
        <v>0.1</v>
      </c>
    </row>
    <row r="54" spans="1:12" x14ac:dyDescent="0.4">
      <c r="A54" s="49" t="s">
        <v>77</v>
      </c>
      <c r="B54" s="313">
        <v>1792</v>
      </c>
      <c r="C54" s="313">
        <v>1839</v>
      </c>
      <c r="D54" s="175">
        <v>0.97444263186514413</v>
      </c>
      <c r="E54" s="187">
        <v>-47</v>
      </c>
      <c r="F54" s="313">
        <v>3634</v>
      </c>
      <c r="G54" s="336">
        <v>3660</v>
      </c>
      <c r="H54" s="177">
        <v>0.99289617486338799</v>
      </c>
      <c r="I54" s="187">
        <v>-26</v>
      </c>
      <c r="J54" s="177">
        <v>0.49312052834342324</v>
      </c>
      <c r="K54" s="177">
        <v>0.50245901639344259</v>
      </c>
      <c r="L54" s="182">
        <v>-9.3384880500193557E-3</v>
      </c>
    </row>
    <row r="55" spans="1:12" x14ac:dyDescent="0.4">
      <c r="A55" s="49" t="s">
        <v>79</v>
      </c>
      <c r="B55" s="314">
        <v>527</v>
      </c>
      <c r="C55" s="314">
        <v>407</v>
      </c>
      <c r="D55" s="175">
        <v>1.2948402948402948</v>
      </c>
      <c r="E55" s="187">
        <v>120</v>
      </c>
      <c r="F55" s="314">
        <v>1075</v>
      </c>
      <c r="G55" s="336">
        <v>1080</v>
      </c>
      <c r="H55" s="177">
        <v>0.99537037037037035</v>
      </c>
      <c r="I55" s="187">
        <v>-5</v>
      </c>
      <c r="J55" s="177">
        <v>0.49023255813953487</v>
      </c>
      <c r="K55" s="177">
        <v>0.37685185185185183</v>
      </c>
      <c r="L55" s="182">
        <v>0.11338070628768304</v>
      </c>
    </row>
    <row r="56" spans="1:12" x14ac:dyDescent="0.4">
      <c r="A56" s="49" t="s">
        <v>78</v>
      </c>
      <c r="B56" s="313">
        <v>676</v>
      </c>
      <c r="C56" s="313">
        <v>803</v>
      </c>
      <c r="D56" s="175">
        <v>0.84184308841843092</v>
      </c>
      <c r="E56" s="187">
        <v>-127</v>
      </c>
      <c r="F56" s="313">
        <v>1191</v>
      </c>
      <c r="G56" s="335">
        <v>1200</v>
      </c>
      <c r="H56" s="177">
        <v>0.99250000000000005</v>
      </c>
      <c r="I56" s="187">
        <v>-9</v>
      </c>
      <c r="J56" s="177">
        <v>0.56759026028547443</v>
      </c>
      <c r="K56" s="177">
        <v>0.66916666666666669</v>
      </c>
      <c r="L56" s="182">
        <v>-0.10157640638119225</v>
      </c>
    </row>
    <row r="57" spans="1:12" x14ac:dyDescent="0.4">
      <c r="A57" s="55" t="s">
        <v>120</v>
      </c>
      <c r="B57" s="312">
        <v>0</v>
      </c>
      <c r="C57" s="312">
        <v>222</v>
      </c>
      <c r="D57" s="179">
        <v>0</v>
      </c>
      <c r="E57" s="197">
        <v>-222</v>
      </c>
      <c r="F57" s="312">
        <v>0</v>
      </c>
      <c r="G57" s="334">
        <v>252</v>
      </c>
      <c r="H57" s="171">
        <v>0</v>
      </c>
      <c r="I57" s="197">
        <v>-252</v>
      </c>
      <c r="J57" s="171" t="e">
        <v>#DIV/0!</v>
      </c>
      <c r="K57" s="171">
        <v>0.88095238095238093</v>
      </c>
      <c r="L57" s="170" t="e">
        <v>#DIV/0!</v>
      </c>
    </row>
    <row r="58" spans="1:12" x14ac:dyDescent="0.4">
      <c r="A58" s="42" t="s">
        <v>119</v>
      </c>
      <c r="B58" s="311">
        <v>0</v>
      </c>
      <c r="C58" s="311">
        <v>0</v>
      </c>
      <c r="D58" s="194" t="e">
        <v>#DIV/0!</v>
      </c>
      <c r="E58" s="195">
        <v>0</v>
      </c>
      <c r="F58" s="311">
        <v>0</v>
      </c>
      <c r="G58" s="333">
        <v>0</v>
      </c>
      <c r="H58" s="194" t="e">
        <v>#DIV/0!</v>
      </c>
      <c r="I58" s="195">
        <v>0</v>
      </c>
      <c r="J58" s="194" t="e">
        <v>#DIV/0!</v>
      </c>
      <c r="K58" s="194" t="e">
        <v>#DIV/0!</v>
      </c>
      <c r="L58" s="193" t="e">
        <v>#DIV/0!</v>
      </c>
    </row>
    <row r="59" spans="1:12" x14ac:dyDescent="0.4">
      <c r="A59" s="160" t="s">
        <v>118</v>
      </c>
      <c r="B59" s="332">
        <v>811</v>
      </c>
      <c r="C59" s="332">
        <v>632</v>
      </c>
      <c r="D59" s="181">
        <v>1.2832278481012658</v>
      </c>
      <c r="E59" s="191">
        <v>179</v>
      </c>
      <c r="F59" s="332">
        <v>1517</v>
      </c>
      <c r="G59" s="332">
        <v>1463</v>
      </c>
      <c r="H59" s="181">
        <v>1.0369104579630894</v>
      </c>
      <c r="I59" s="191">
        <v>54</v>
      </c>
      <c r="J59" s="181">
        <v>0.53460777851021757</v>
      </c>
      <c r="K59" s="181">
        <v>0.43198906356801092</v>
      </c>
      <c r="L59" s="180">
        <v>0.10261871494220665</v>
      </c>
    </row>
    <row r="60" spans="1:12" x14ac:dyDescent="0.4">
      <c r="A60" s="55" t="s">
        <v>76</v>
      </c>
      <c r="B60" s="331">
        <v>188</v>
      </c>
      <c r="C60" s="331">
        <v>158</v>
      </c>
      <c r="D60" s="175">
        <v>1.1898734177215189</v>
      </c>
      <c r="E60" s="188">
        <v>30</v>
      </c>
      <c r="F60" s="331">
        <v>309</v>
      </c>
      <c r="G60" s="331">
        <v>299</v>
      </c>
      <c r="H60" s="175">
        <v>1.0334448160535117</v>
      </c>
      <c r="I60" s="188">
        <v>10</v>
      </c>
      <c r="J60" s="175">
        <v>0.60841423948220064</v>
      </c>
      <c r="K60" s="175">
        <v>0.52842809364548493</v>
      </c>
      <c r="L60" s="174">
        <v>7.9986145836715705E-2</v>
      </c>
    </row>
    <row r="61" spans="1:12" x14ac:dyDescent="0.4">
      <c r="A61" s="49" t="s">
        <v>117</v>
      </c>
      <c r="B61" s="329">
        <v>170</v>
      </c>
      <c r="C61" s="329">
        <v>132</v>
      </c>
      <c r="D61" s="175">
        <v>1.2878787878787878</v>
      </c>
      <c r="E61" s="188">
        <v>38</v>
      </c>
      <c r="F61" s="329">
        <v>304</v>
      </c>
      <c r="G61" s="329">
        <v>299</v>
      </c>
      <c r="H61" s="175">
        <v>1.0167224080267558</v>
      </c>
      <c r="I61" s="188">
        <v>5</v>
      </c>
      <c r="J61" s="175">
        <v>0.55921052631578949</v>
      </c>
      <c r="K61" s="175">
        <v>0.4414715719063545</v>
      </c>
      <c r="L61" s="174">
        <v>0.11773895440943499</v>
      </c>
    </row>
    <row r="62" spans="1:12" x14ac:dyDescent="0.4">
      <c r="A62" s="48" t="s">
        <v>116</v>
      </c>
      <c r="B62" s="330">
        <v>130</v>
      </c>
      <c r="C62" s="246">
        <v>91</v>
      </c>
      <c r="D62" s="175">
        <v>1.4285714285714286</v>
      </c>
      <c r="E62" s="188">
        <v>39</v>
      </c>
      <c r="F62" s="246">
        <v>274</v>
      </c>
      <c r="G62" s="330">
        <v>268</v>
      </c>
      <c r="H62" s="175">
        <v>1.0223880597014925</v>
      </c>
      <c r="I62" s="188">
        <v>6</v>
      </c>
      <c r="J62" s="175">
        <v>0.47445255474452552</v>
      </c>
      <c r="K62" s="175">
        <v>0.33955223880597013</v>
      </c>
      <c r="L62" s="174">
        <v>0.13490031593855539</v>
      </c>
    </row>
    <row r="63" spans="1:12" x14ac:dyDescent="0.4">
      <c r="A63" s="42" t="s">
        <v>115</v>
      </c>
      <c r="B63" s="329">
        <v>323</v>
      </c>
      <c r="C63" s="237">
        <v>251</v>
      </c>
      <c r="D63" s="175">
        <v>1.2868525896414342</v>
      </c>
      <c r="E63" s="187">
        <v>72</v>
      </c>
      <c r="F63" s="232">
        <v>630</v>
      </c>
      <c r="G63" s="328">
        <v>597</v>
      </c>
      <c r="H63" s="177">
        <v>1.0552763819095476</v>
      </c>
      <c r="I63" s="187">
        <v>33</v>
      </c>
      <c r="J63" s="177">
        <v>0.51269841269841265</v>
      </c>
      <c r="K63" s="177">
        <v>0.4204355108877722</v>
      </c>
      <c r="L63" s="182">
        <v>9.2262901810640452E-2</v>
      </c>
    </row>
    <row r="64" spans="1:12" x14ac:dyDescent="0.4">
      <c r="A64" s="136" t="s">
        <v>98</v>
      </c>
      <c r="B64" s="310"/>
      <c r="C64" s="310"/>
      <c r="D64" s="308"/>
      <c r="E64" s="309"/>
      <c r="F64" s="310"/>
      <c r="G64" s="310"/>
      <c r="H64" s="308"/>
      <c r="I64" s="309"/>
      <c r="J64" s="308"/>
      <c r="K64" s="308"/>
      <c r="L64" s="307"/>
    </row>
    <row r="65" spans="1:12" s="33" customFormat="1" x14ac:dyDescent="0.4">
      <c r="A65" s="227" t="s">
        <v>114</v>
      </c>
      <c r="B65" s="327"/>
      <c r="C65" s="326"/>
      <c r="D65" s="325"/>
      <c r="E65" s="324"/>
      <c r="F65" s="327"/>
      <c r="G65" s="326"/>
      <c r="H65" s="325"/>
      <c r="I65" s="324"/>
      <c r="J65" s="323"/>
      <c r="K65" s="323"/>
      <c r="L65" s="322"/>
    </row>
    <row r="66" spans="1:12" s="33" customFormat="1" x14ac:dyDescent="0.4">
      <c r="A66" s="61" t="s">
        <v>113</v>
      </c>
      <c r="B66" s="267"/>
      <c r="C66" s="266"/>
      <c r="D66" s="265"/>
      <c r="E66" s="264"/>
      <c r="F66" s="267"/>
      <c r="G66" s="266"/>
      <c r="H66" s="265"/>
      <c r="I66" s="264"/>
      <c r="J66" s="263"/>
      <c r="K66" s="263"/>
      <c r="L66" s="262"/>
    </row>
    <row r="67" spans="1:12" s="33" customFormat="1" x14ac:dyDescent="0.4">
      <c r="A67" s="61" t="s">
        <v>97</v>
      </c>
      <c r="B67" s="267"/>
      <c r="C67" s="266"/>
      <c r="D67" s="265"/>
      <c r="E67" s="264"/>
      <c r="F67" s="267"/>
      <c r="G67" s="266"/>
      <c r="H67" s="265"/>
      <c r="I67" s="264"/>
      <c r="J67" s="263"/>
      <c r="K67" s="263"/>
      <c r="L67" s="262"/>
    </row>
    <row r="68" spans="1:12" s="33" customFormat="1" x14ac:dyDescent="0.4">
      <c r="A68" s="42" t="s">
        <v>112</v>
      </c>
      <c r="B68" s="261"/>
      <c r="C68" s="260"/>
      <c r="D68" s="259"/>
      <c r="E68" s="258"/>
      <c r="F68" s="261"/>
      <c r="G68" s="260"/>
      <c r="H68" s="259"/>
      <c r="I68" s="258"/>
      <c r="J68" s="257"/>
      <c r="K68" s="257"/>
      <c r="L68" s="256"/>
    </row>
    <row r="69" spans="1:12" s="33" customFormat="1" x14ac:dyDescent="0.4">
      <c r="A69" s="136" t="s">
        <v>111</v>
      </c>
      <c r="B69" s="254"/>
      <c r="C69" s="253"/>
      <c r="D69" s="252"/>
      <c r="E69" s="251"/>
      <c r="F69" s="254"/>
      <c r="G69" s="253"/>
      <c r="H69" s="252"/>
      <c r="I69" s="251"/>
      <c r="J69" s="250"/>
      <c r="K69" s="250"/>
      <c r="L69" s="249"/>
    </row>
    <row r="70" spans="1:12" x14ac:dyDescent="0.4">
      <c r="A70" s="214" t="s">
        <v>110</v>
      </c>
      <c r="B70" s="255"/>
      <c r="C70" s="253"/>
      <c r="D70" s="252"/>
      <c r="E70" s="251"/>
      <c r="F70" s="254"/>
      <c r="G70" s="253"/>
      <c r="H70" s="252"/>
      <c r="I70" s="251"/>
      <c r="J70" s="250"/>
      <c r="K70" s="250"/>
      <c r="L70" s="249"/>
    </row>
    <row r="71" spans="1:12" x14ac:dyDescent="0.4">
      <c r="A71" s="33" t="s">
        <v>109</v>
      </c>
      <c r="C71" s="36"/>
      <c r="E71" s="88"/>
      <c r="G71" s="36"/>
      <c r="I71" s="88"/>
      <c r="K71" s="36"/>
    </row>
    <row r="72" spans="1:12" s="33" customFormat="1" x14ac:dyDescent="0.4">
      <c r="A72" s="35" t="s">
        <v>108</v>
      </c>
      <c r="B72" s="88"/>
      <c r="C72" s="36"/>
      <c r="D72" s="36"/>
      <c r="E72" s="88"/>
      <c r="F72" s="88"/>
      <c r="G72" s="36"/>
      <c r="H72" s="36"/>
      <c r="I72" s="88"/>
      <c r="J72" s="88"/>
      <c r="K72" s="36"/>
      <c r="L72" s="36"/>
    </row>
    <row r="73" spans="1:12" x14ac:dyDescent="0.4">
      <c r="A73" s="33" t="s">
        <v>107</v>
      </c>
      <c r="B73" s="34"/>
      <c r="C73" s="34"/>
      <c r="D73" s="33"/>
      <c r="E73" s="33"/>
      <c r="F73" s="34"/>
      <c r="G73" s="34"/>
      <c r="H73" s="33"/>
      <c r="I73" s="33"/>
      <c r="J73" s="34"/>
      <c r="K73" s="34"/>
      <c r="L73" s="33"/>
    </row>
    <row r="74" spans="1:12" x14ac:dyDescent="0.4">
      <c r="A74" s="33" t="s">
        <v>95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2011年4月下旬航空旅客輸送実績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33" customWidth="1"/>
    <col min="2" max="3" width="11" style="34" customWidth="1"/>
    <col min="4" max="5" width="11.25" style="33" customWidth="1"/>
    <col min="6" max="7" width="11" style="34" customWidth="1"/>
    <col min="8" max="9" width="11.25" style="33" customWidth="1"/>
    <col min="10" max="11" width="11.25" style="34" customWidth="1"/>
    <col min="12" max="12" width="11.25" style="33" customWidth="1"/>
    <col min="13" max="13" width="9" style="33" bestFit="1" customWidth="1"/>
    <col min="14" max="14" width="6.5" style="33" bestFit="1" customWidth="1"/>
    <col min="15" max="16384" width="15.75" style="33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２月(月間)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x14ac:dyDescent="0.4">
      <c r="A4" s="685"/>
      <c r="B4" s="768" t="s">
        <v>277</v>
      </c>
      <c r="C4" s="687" t="s">
        <v>276</v>
      </c>
      <c r="D4" s="735" t="s">
        <v>93</v>
      </c>
      <c r="E4" s="735"/>
      <c r="F4" s="769" t="str">
        <f>+B4</f>
        <v>(12'2/1～29)</v>
      </c>
      <c r="G4" s="699" t="str">
        <f>+C4</f>
        <v>(11'2/1～29)</v>
      </c>
      <c r="H4" s="735" t="s">
        <v>93</v>
      </c>
      <c r="I4" s="735"/>
      <c r="J4" s="699" t="str">
        <f>+B4</f>
        <v>(12'2/1～29)</v>
      </c>
      <c r="K4" s="699" t="str">
        <f>+C4</f>
        <v>(11'2/1～29)</v>
      </c>
      <c r="L4" s="700" t="s">
        <v>91</v>
      </c>
    </row>
    <row r="5" spans="1:12" s="87" customFormat="1" x14ac:dyDescent="0.4">
      <c r="A5" s="685"/>
      <c r="B5" s="768"/>
      <c r="C5" s="688"/>
      <c r="D5" s="159" t="s">
        <v>92</v>
      </c>
      <c r="E5" s="540" t="s">
        <v>91</v>
      </c>
      <c r="F5" s="769"/>
      <c r="G5" s="699"/>
      <c r="H5" s="159" t="s">
        <v>92</v>
      </c>
      <c r="I5" s="159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570">
        <f>+B7+B41+B67+B74</f>
        <v>457353</v>
      </c>
      <c r="C6" s="135">
        <f>+C7+C41+C67+C74</f>
        <v>440622</v>
      </c>
      <c r="D6" s="550">
        <f t="shared" ref="D6:D37" si="0">+B6/C6</f>
        <v>1.0379713223579394</v>
      </c>
      <c r="E6" s="669">
        <f t="shared" ref="E6:E37" si="1">+B6-C6</f>
        <v>16731</v>
      </c>
      <c r="F6" s="135">
        <f>+F7+F41+F67+F74</f>
        <v>656068</v>
      </c>
      <c r="G6" s="135">
        <f>+G7+G41+G67+G74</f>
        <v>597211</v>
      </c>
      <c r="H6" s="550">
        <f t="shared" ref="H6:H37" si="2">+F6/G6</f>
        <v>1.098553107695605</v>
      </c>
      <c r="I6" s="668">
        <f t="shared" ref="I6:I37" si="3">+F6-G6</f>
        <v>58857</v>
      </c>
      <c r="J6" s="132">
        <f t="shared" ref="J6:J37" si="4">+B6/F6</f>
        <v>0.69711218959010346</v>
      </c>
      <c r="K6" s="132">
        <f t="shared" ref="K6:K37" si="5">+C6/G6</f>
        <v>0.73779953818667099</v>
      </c>
      <c r="L6" s="167">
        <f t="shared" ref="L6:L37" si="6">+J6-K6</f>
        <v>-4.068734859656753E-2</v>
      </c>
    </row>
    <row r="7" spans="1:12" s="35" customFormat="1" x14ac:dyDescent="0.4">
      <c r="A7" s="136" t="s">
        <v>90</v>
      </c>
      <c r="B7" s="135">
        <f>+B8+B18+B38</f>
        <v>184743</v>
      </c>
      <c r="C7" s="135">
        <f>+C8+C18+C38</f>
        <v>178829</v>
      </c>
      <c r="D7" s="579">
        <f t="shared" si="0"/>
        <v>1.0330706988240161</v>
      </c>
      <c r="E7" s="578">
        <f t="shared" si="1"/>
        <v>5914</v>
      </c>
      <c r="F7" s="642">
        <f>+F8+F18+F38</f>
        <v>265835</v>
      </c>
      <c r="G7" s="135">
        <f>+G8+G18+G38</f>
        <v>242286</v>
      </c>
      <c r="H7" s="134">
        <f t="shared" si="2"/>
        <v>1.0971950504775347</v>
      </c>
      <c r="I7" s="133">
        <f t="shared" si="3"/>
        <v>23549</v>
      </c>
      <c r="J7" s="132">
        <f t="shared" si="4"/>
        <v>0.69495363665431564</v>
      </c>
      <c r="K7" s="132">
        <f t="shared" si="5"/>
        <v>0.73809052111966844</v>
      </c>
      <c r="L7" s="167">
        <f t="shared" si="6"/>
        <v>-4.3136884465352798E-2</v>
      </c>
    </row>
    <row r="8" spans="1:12" x14ac:dyDescent="0.4">
      <c r="A8" s="160" t="s">
        <v>150</v>
      </c>
      <c r="B8" s="146">
        <f>SUM(B9:B17)</f>
        <v>131656</v>
      </c>
      <c r="C8" s="146">
        <f>SUM(C9:C17)</f>
        <v>142666</v>
      </c>
      <c r="D8" s="145">
        <f t="shared" si="0"/>
        <v>0.92282674218103822</v>
      </c>
      <c r="E8" s="144">
        <f t="shared" si="1"/>
        <v>-11010</v>
      </c>
      <c r="F8" s="146">
        <f>SUM(F9:F17)</f>
        <v>191206</v>
      </c>
      <c r="G8" s="146">
        <f>SUM(G9:G17)</f>
        <v>190134</v>
      </c>
      <c r="H8" s="145">
        <f t="shared" si="2"/>
        <v>1.0056381288985663</v>
      </c>
      <c r="I8" s="144">
        <f t="shared" si="3"/>
        <v>1072</v>
      </c>
      <c r="J8" s="143">
        <f t="shared" si="4"/>
        <v>0.68855579845820736</v>
      </c>
      <c r="K8" s="143">
        <f t="shared" si="5"/>
        <v>0.7503444938832613</v>
      </c>
      <c r="L8" s="164">
        <f t="shared" si="6"/>
        <v>-6.1788695425053941E-2</v>
      </c>
    </row>
    <row r="9" spans="1:12" x14ac:dyDescent="0.4">
      <c r="A9" s="48" t="s">
        <v>86</v>
      </c>
      <c r="B9" s="79">
        <v>101639</v>
      </c>
      <c r="C9" s="79">
        <v>97775</v>
      </c>
      <c r="D9" s="129">
        <f t="shared" si="0"/>
        <v>1.0395193045256967</v>
      </c>
      <c r="E9" s="128">
        <f t="shared" si="1"/>
        <v>3864</v>
      </c>
      <c r="F9" s="79">
        <v>148402</v>
      </c>
      <c r="G9" s="79">
        <v>131351</v>
      </c>
      <c r="H9" s="129">
        <f t="shared" si="2"/>
        <v>1.1298124871527435</v>
      </c>
      <c r="I9" s="128">
        <f t="shared" si="3"/>
        <v>17051</v>
      </c>
      <c r="J9" s="64">
        <f t="shared" si="4"/>
        <v>0.68488969151359147</v>
      </c>
      <c r="K9" s="64">
        <f t="shared" si="5"/>
        <v>0.74437956315521003</v>
      </c>
      <c r="L9" s="81">
        <f t="shared" si="6"/>
        <v>-5.9489871641618564E-2</v>
      </c>
    </row>
    <row r="10" spans="1:12" x14ac:dyDescent="0.4">
      <c r="A10" s="49" t="s">
        <v>89</v>
      </c>
      <c r="B10" s="47">
        <v>11893</v>
      </c>
      <c r="C10" s="47">
        <v>11590</v>
      </c>
      <c r="D10" s="126">
        <f t="shared" si="0"/>
        <v>1.0261432269197583</v>
      </c>
      <c r="E10" s="128">
        <f t="shared" si="1"/>
        <v>303</v>
      </c>
      <c r="F10" s="47">
        <v>14500</v>
      </c>
      <c r="G10" s="47">
        <v>13875</v>
      </c>
      <c r="H10" s="126">
        <f t="shared" si="2"/>
        <v>1.045045045045045</v>
      </c>
      <c r="I10" s="125">
        <f t="shared" si="3"/>
        <v>625</v>
      </c>
      <c r="J10" s="44">
        <f t="shared" si="4"/>
        <v>0.82020689655172418</v>
      </c>
      <c r="K10" s="44">
        <f t="shared" si="5"/>
        <v>0.83531531531531533</v>
      </c>
      <c r="L10" s="43">
        <f t="shared" si="6"/>
        <v>-1.5108418763591147E-2</v>
      </c>
    </row>
    <row r="11" spans="1:12" x14ac:dyDescent="0.4">
      <c r="A11" s="49" t="s">
        <v>124</v>
      </c>
      <c r="B11" s="47">
        <v>16790</v>
      </c>
      <c r="C11" s="47">
        <v>14694</v>
      </c>
      <c r="D11" s="126">
        <f t="shared" si="0"/>
        <v>1.1426432557506465</v>
      </c>
      <c r="E11" s="128">
        <f t="shared" si="1"/>
        <v>2096</v>
      </c>
      <c r="F11" s="47">
        <v>24099</v>
      </c>
      <c r="G11" s="47">
        <v>19338</v>
      </c>
      <c r="H11" s="126">
        <f t="shared" si="2"/>
        <v>1.2461991932981693</v>
      </c>
      <c r="I11" s="125">
        <f t="shared" si="3"/>
        <v>4761</v>
      </c>
      <c r="J11" s="44">
        <f t="shared" si="4"/>
        <v>0.69670940702933737</v>
      </c>
      <c r="K11" s="44">
        <f t="shared" si="5"/>
        <v>0.7598510704312752</v>
      </c>
      <c r="L11" s="43">
        <f t="shared" si="6"/>
        <v>-6.3141663401937831E-2</v>
      </c>
    </row>
    <row r="12" spans="1:12" x14ac:dyDescent="0.4">
      <c r="A12" s="49" t="s">
        <v>84</v>
      </c>
      <c r="B12" s="83"/>
      <c r="C12" s="47">
        <v>23</v>
      </c>
      <c r="D12" s="126">
        <f t="shared" si="0"/>
        <v>0</v>
      </c>
      <c r="E12" s="128">
        <f t="shared" si="1"/>
        <v>-23</v>
      </c>
      <c r="F12" s="83"/>
      <c r="G12" s="47">
        <v>261</v>
      </c>
      <c r="H12" s="126">
        <f t="shared" si="2"/>
        <v>0</v>
      </c>
      <c r="I12" s="125">
        <f t="shared" si="3"/>
        <v>-261</v>
      </c>
      <c r="J12" s="44" t="e">
        <f t="shared" si="4"/>
        <v>#DIV/0!</v>
      </c>
      <c r="K12" s="44">
        <f t="shared" si="5"/>
        <v>8.8122605363984668E-2</v>
      </c>
      <c r="L12" s="43" t="e">
        <f t="shared" si="6"/>
        <v>#DIV/0!</v>
      </c>
    </row>
    <row r="13" spans="1:12" x14ac:dyDescent="0.4">
      <c r="A13" s="49" t="s">
        <v>85</v>
      </c>
      <c r="B13" s="83"/>
      <c r="C13" s="47">
        <v>16930</v>
      </c>
      <c r="D13" s="126">
        <f t="shared" si="0"/>
        <v>0</v>
      </c>
      <c r="E13" s="128">
        <f t="shared" si="1"/>
        <v>-16930</v>
      </c>
      <c r="F13" s="83"/>
      <c r="G13" s="47">
        <v>21280</v>
      </c>
      <c r="H13" s="126">
        <f t="shared" si="2"/>
        <v>0</v>
      </c>
      <c r="I13" s="125">
        <f t="shared" si="3"/>
        <v>-21280</v>
      </c>
      <c r="J13" s="44" t="e">
        <f t="shared" si="4"/>
        <v>#DIV/0!</v>
      </c>
      <c r="K13" s="44">
        <f t="shared" si="5"/>
        <v>0.79558270676691734</v>
      </c>
      <c r="L13" s="43" t="e">
        <f t="shared" si="6"/>
        <v>#DIV/0!</v>
      </c>
    </row>
    <row r="14" spans="1:12" x14ac:dyDescent="0.4">
      <c r="A14" s="55" t="s">
        <v>149</v>
      </c>
      <c r="B14" s="60">
        <v>1334</v>
      </c>
      <c r="C14" s="60">
        <v>1654</v>
      </c>
      <c r="D14" s="140">
        <f t="shared" si="0"/>
        <v>0.80652962515114868</v>
      </c>
      <c r="E14" s="128">
        <f t="shared" si="1"/>
        <v>-320</v>
      </c>
      <c r="F14" s="60">
        <v>4205</v>
      </c>
      <c r="G14" s="60">
        <v>4029</v>
      </c>
      <c r="H14" s="140">
        <f t="shared" si="2"/>
        <v>1.0436832961032514</v>
      </c>
      <c r="I14" s="139">
        <f t="shared" si="3"/>
        <v>176</v>
      </c>
      <c r="J14" s="58">
        <f t="shared" si="4"/>
        <v>0.31724137931034485</v>
      </c>
      <c r="K14" s="58">
        <f t="shared" si="5"/>
        <v>0.41052370315214692</v>
      </c>
      <c r="L14" s="57">
        <f t="shared" si="6"/>
        <v>-9.3282323841802073E-2</v>
      </c>
    </row>
    <row r="15" spans="1:12" x14ac:dyDescent="0.4">
      <c r="A15" s="49" t="s">
        <v>148</v>
      </c>
      <c r="B15" s="83"/>
      <c r="C15" s="83"/>
      <c r="D15" s="126" t="e">
        <f t="shared" si="0"/>
        <v>#DIV/0!</v>
      </c>
      <c r="E15" s="128">
        <f t="shared" si="1"/>
        <v>0</v>
      </c>
      <c r="F15" s="83"/>
      <c r="G15" s="83"/>
      <c r="H15" s="126" t="e">
        <f t="shared" si="2"/>
        <v>#DIV/0!</v>
      </c>
      <c r="I15" s="125">
        <f t="shared" si="3"/>
        <v>0</v>
      </c>
      <c r="J15" s="44" t="e">
        <f t="shared" si="4"/>
        <v>#DIV/0!</v>
      </c>
      <c r="K15" s="44" t="e">
        <f t="shared" si="5"/>
        <v>#DIV/0!</v>
      </c>
      <c r="L15" s="43" t="e">
        <f t="shared" si="6"/>
        <v>#DIV/0!</v>
      </c>
    </row>
    <row r="16" spans="1:12" x14ac:dyDescent="0.4">
      <c r="A16" s="61" t="s">
        <v>147</v>
      </c>
      <c r="B16" s="83"/>
      <c r="C16" s="83"/>
      <c r="D16" s="126" t="e">
        <f t="shared" si="0"/>
        <v>#DIV/0!</v>
      </c>
      <c r="E16" s="128">
        <f t="shared" si="1"/>
        <v>0</v>
      </c>
      <c r="F16" s="83"/>
      <c r="G16" s="83"/>
      <c r="H16" s="126" t="e">
        <f t="shared" si="2"/>
        <v>#DIV/0!</v>
      </c>
      <c r="I16" s="155">
        <f t="shared" si="3"/>
        <v>0</v>
      </c>
      <c r="J16" s="44" t="e">
        <f t="shared" si="4"/>
        <v>#DIV/0!</v>
      </c>
      <c r="K16" s="44" t="e">
        <f t="shared" si="5"/>
        <v>#DIV/0!</v>
      </c>
      <c r="L16" s="43" t="e">
        <f t="shared" si="6"/>
        <v>#DIV/0!</v>
      </c>
    </row>
    <row r="17" spans="1:12" x14ac:dyDescent="0.4">
      <c r="A17" s="61" t="s">
        <v>146</v>
      </c>
      <c r="B17" s="82"/>
      <c r="C17" s="82"/>
      <c r="D17" s="140" t="e">
        <f t="shared" si="0"/>
        <v>#DIV/0!</v>
      </c>
      <c r="E17" s="540">
        <f t="shared" si="1"/>
        <v>0</v>
      </c>
      <c r="F17" s="82"/>
      <c r="G17" s="82"/>
      <c r="H17" s="140" t="e">
        <f t="shared" si="2"/>
        <v>#DIV/0!</v>
      </c>
      <c r="I17" s="139">
        <f t="shared" si="3"/>
        <v>0</v>
      </c>
      <c r="J17" s="58" t="e">
        <f t="shared" si="4"/>
        <v>#DIV/0!</v>
      </c>
      <c r="K17" s="58" t="e">
        <f t="shared" si="5"/>
        <v>#DIV/0!</v>
      </c>
      <c r="L17" s="57" t="e">
        <f t="shared" si="6"/>
        <v>#DIV/0!</v>
      </c>
    </row>
    <row r="18" spans="1:12" x14ac:dyDescent="0.4">
      <c r="A18" s="160" t="s">
        <v>145</v>
      </c>
      <c r="B18" s="146">
        <f>SUM(B19:B37)</f>
        <v>51865</v>
      </c>
      <c r="C18" s="146">
        <f>SUM(C19:C37)</f>
        <v>34876</v>
      </c>
      <c r="D18" s="145">
        <f t="shared" si="0"/>
        <v>1.4871258171808694</v>
      </c>
      <c r="E18" s="144">
        <f t="shared" si="1"/>
        <v>16989</v>
      </c>
      <c r="F18" s="146">
        <f>SUM(F19:F37)</f>
        <v>72070</v>
      </c>
      <c r="G18" s="146">
        <f>SUM(G19:G37)</f>
        <v>49715</v>
      </c>
      <c r="H18" s="145">
        <f t="shared" si="2"/>
        <v>1.4496630795534546</v>
      </c>
      <c r="I18" s="144">
        <f t="shared" si="3"/>
        <v>22355</v>
      </c>
      <c r="J18" s="143">
        <f t="shared" si="4"/>
        <v>0.71964756486748993</v>
      </c>
      <c r="K18" s="143">
        <f t="shared" si="5"/>
        <v>0.70151865634114452</v>
      </c>
      <c r="L18" s="164">
        <f t="shared" si="6"/>
        <v>1.8128908526345411E-2</v>
      </c>
    </row>
    <row r="19" spans="1:12" x14ac:dyDescent="0.4">
      <c r="A19" s="48" t="s">
        <v>144</v>
      </c>
      <c r="B19" s="85"/>
      <c r="C19" s="85"/>
      <c r="D19" s="129" t="e">
        <f t="shared" si="0"/>
        <v>#DIV/0!</v>
      </c>
      <c r="E19" s="128">
        <f t="shared" si="1"/>
        <v>0</v>
      </c>
      <c r="F19" s="85"/>
      <c r="G19" s="85"/>
      <c r="H19" s="129" t="e">
        <f t="shared" si="2"/>
        <v>#DIV/0!</v>
      </c>
      <c r="I19" s="128">
        <f t="shared" si="3"/>
        <v>0</v>
      </c>
      <c r="J19" s="64" t="e">
        <f t="shared" si="4"/>
        <v>#DIV/0!</v>
      </c>
      <c r="K19" s="64" t="e">
        <f t="shared" si="5"/>
        <v>#DIV/0!</v>
      </c>
      <c r="L19" s="81" t="e">
        <f t="shared" si="6"/>
        <v>#DIV/0!</v>
      </c>
    </row>
    <row r="20" spans="1:12" x14ac:dyDescent="0.4">
      <c r="A20" s="49" t="s">
        <v>124</v>
      </c>
      <c r="B20" s="83"/>
      <c r="C20" s="83"/>
      <c r="D20" s="126" t="e">
        <f t="shared" si="0"/>
        <v>#DIV/0!</v>
      </c>
      <c r="E20" s="128">
        <f t="shared" si="1"/>
        <v>0</v>
      </c>
      <c r="F20" s="83"/>
      <c r="G20" s="83"/>
      <c r="H20" s="126" t="e">
        <f t="shared" si="2"/>
        <v>#DIV/0!</v>
      </c>
      <c r="I20" s="125">
        <f t="shared" si="3"/>
        <v>0</v>
      </c>
      <c r="J20" s="44" t="e">
        <f t="shared" si="4"/>
        <v>#DIV/0!</v>
      </c>
      <c r="K20" s="44" t="e">
        <f t="shared" si="5"/>
        <v>#DIV/0!</v>
      </c>
      <c r="L20" s="43" t="e">
        <f t="shared" si="6"/>
        <v>#DIV/0!</v>
      </c>
    </row>
    <row r="21" spans="1:12" x14ac:dyDescent="0.4">
      <c r="A21" s="49" t="s">
        <v>113</v>
      </c>
      <c r="B21" s="47">
        <v>17072</v>
      </c>
      <c r="C21" s="47">
        <v>15678</v>
      </c>
      <c r="D21" s="126">
        <f t="shared" si="0"/>
        <v>1.0889144023472381</v>
      </c>
      <c r="E21" s="128">
        <f t="shared" si="1"/>
        <v>1394</v>
      </c>
      <c r="F21" s="47">
        <v>25185</v>
      </c>
      <c r="G21" s="47">
        <v>20440</v>
      </c>
      <c r="H21" s="126">
        <f t="shared" si="2"/>
        <v>1.2321428571428572</v>
      </c>
      <c r="I21" s="125">
        <f t="shared" si="3"/>
        <v>4745</v>
      </c>
      <c r="J21" s="44">
        <f t="shared" si="4"/>
        <v>0.6778638078221163</v>
      </c>
      <c r="K21" s="44">
        <f t="shared" si="5"/>
        <v>0.7670254403131116</v>
      </c>
      <c r="L21" s="43">
        <f t="shared" si="6"/>
        <v>-8.9161632490995291E-2</v>
      </c>
    </row>
    <row r="22" spans="1:12" x14ac:dyDescent="0.4">
      <c r="A22" s="49" t="s">
        <v>143</v>
      </c>
      <c r="B22" s="47">
        <v>5444</v>
      </c>
      <c r="C22" s="47">
        <v>5033</v>
      </c>
      <c r="D22" s="126">
        <f t="shared" si="0"/>
        <v>1.0816610371547786</v>
      </c>
      <c r="E22" s="128">
        <f t="shared" si="1"/>
        <v>411</v>
      </c>
      <c r="F22" s="47">
        <v>8575</v>
      </c>
      <c r="G22" s="47">
        <v>8350</v>
      </c>
      <c r="H22" s="126">
        <f t="shared" si="2"/>
        <v>1.0269461077844311</v>
      </c>
      <c r="I22" s="125">
        <f t="shared" si="3"/>
        <v>225</v>
      </c>
      <c r="J22" s="44">
        <f t="shared" si="4"/>
        <v>0.63486880466472306</v>
      </c>
      <c r="K22" s="44">
        <f t="shared" si="5"/>
        <v>0.60275449101796408</v>
      </c>
      <c r="L22" s="43">
        <f t="shared" si="6"/>
        <v>3.2114313646758985E-2</v>
      </c>
    </row>
    <row r="23" spans="1:12" x14ac:dyDescent="0.4">
      <c r="A23" s="49" t="s">
        <v>142</v>
      </c>
      <c r="B23" s="60">
        <v>2724</v>
      </c>
      <c r="C23" s="60">
        <v>2945</v>
      </c>
      <c r="D23" s="140">
        <f t="shared" si="0"/>
        <v>0.92495755517826828</v>
      </c>
      <c r="E23" s="128">
        <f t="shared" si="1"/>
        <v>-221</v>
      </c>
      <c r="F23" s="60">
        <v>4250</v>
      </c>
      <c r="G23" s="60">
        <v>4190</v>
      </c>
      <c r="H23" s="140">
        <f t="shared" si="2"/>
        <v>1.0143198090692125</v>
      </c>
      <c r="I23" s="139">
        <f t="shared" si="3"/>
        <v>60</v>
      </c>
      <c r="J23" s="58">
        <f t="shared" si="4"/>
        <v>0.64094117647058824</v>
      </c>
      <c r="K23" s="58">
        <f t="shared" si="5"/>
        <v>0.70286396181384247</v>
      </c>
      <c r="L23" s="57">
        <f t="shared" si="6"/>
        <v>-6.1922785343254239E-2</v>
      </c>
    </row>
    <row r="24" spans="1:12" x14ac:dyDescent="0.4">
      <c r="A24" s="61" t="s">
        <v>141</v>
      </c>
      <c r="B24" s="83"/>
      <c r="C24" s="83"/>
      <c r="D24" s="126" t="e">
        <f t="shared" si="0"/>
        <v>#DIV/0!</v>
      </c>
      <c r="E24" s="128">
        <f t="shared" si="1"/>
        <v>0</v>
      </c>
      <c r="F24" s="83"/>
      <c r="G24" s="83"/>
      <c r="H24" s="126" t="e">
        <f t="shared" si="2"/>
        <v>#DIV/0!</v>
      </c>
      <c r="I24" s="125">
        <f t="shared" si="3"/>
        <v>0</v>
      </c>
      <c r="J24" s="44" t="e">
        <f t="shared" si="4"/>
        <v>#DIV/0!</v>
      </c>
      <c r="K24" s="44" t="e">
        <f t="shared" si="5"/>
        <v>#DIV/0!</v>
      </c>
      <c r="L24" s="43" t="e">
        <f t="shared" si="6"/>
        <v>#DIV/0!</v>
      </c>
    </row>
    <row r="25" spans="1:12" x14ac:dyDescent="0.4">
      <c r="A25" s="61" t="s">
        <v>140</v>
      </c>
      <c r="B25" s="47">
        <v>2802</v>
      </c>
      <c r="C25" s="47">
        <v>2604</v>
      </c>
      <c r="D25" s="126">
        <f t="shared" si="0"/>
        <v>1.0760368663594471</v>
      </c>
      <c r="E25" s="128">
        <f t="shared" si="1"/>
        <v>198</v>
      </c>
      <c r="F25" s="47">
        <v>4320</v>
      </c>
      <c r="G25" s="47">
        <v>4160</v>
      </c>
      <c r="H25" s="126">
        <f t="shared" si="2"/>
        <v>1.0384615384615385</v>
      </c>
      <c r="I25" s="125">
        <f t="shared" si="3"/>
        <v>160</v>
      </c>
      <c r="J25" s="44">
        <f t="shared" si="4"/>
        <v>0.64861111111111114</v>
      </c>
      <c r="K25" s="44">
        <f t="shared" si="5"/>
        <v>0.62596153846153846</v>
      </c>
      <c r="L25" s="43">
        <f t="shared" si="6"/>
        <v>2.264957264957268E-2</v>
      </c>
    </row>
    <row r="26" spans="1:12" x14ac:dyDescent="0.4">
      <c r="A26" s="61" t="s">
        <v>225</v>
      </c>
      <c r="B26" s="83"/>
      <c r="C26" s="83"/>
      <c r="D26" s="126" t="e">
        <f t="shared" si="0"/>
        <v>#DIV/0!</v>
      </c>
      <c r="E26" s="125">
        <f t="shared" si="1"/>
        <v>0</v>
      </c>
      <c r="F26" s="83"/>
      <c r="G26" s="83"/>
      <c r="H26" s="126" t="e">
        <f t="shared" si="2"/>
        <v>#DIV/0!</v>
      </c>
      <c r="I26" s="125">
        <f t="shared" si="3"/>
        <v>0</v>
      </c>
      <c r="J26" s="44" t="e">
        <f t="shared" si="4"/>
        <v>#DIV/0!</v>
      </c>
      <c r="K26" s="44" t="e">
        <f t="shared" si="5"/>
        <v>#DIV/0!</v>
      </c>
      <c r="L26" s="43" t="e">
        <f t="shared" si="6"/>
        <v>#DIV/0!</v>
      </c>
    </row>
    <row r="27" spans="1:12" x14ac:dyDescent="0.4">
      <c r="A27" s="49" t="s">
        <v>139</v>
      </c>
      <c r="B27" s="83"/>
      <c r="C27" s="83"/>
      <c r="D27" s="126" t="e">
        <f t="shared" si="0"/>
        <v>#DIV/0!</v>
      </c>
      <c r="E27" s="128">
        <f t="shared" si="1"/>
        <v>0</v>
      </c>
      <c r="F27" s="83"/>
      <c r="G27" s="83"/>
      <c r="H27" s="126" t="e">
        <f t="shared" si="2"/>
        <v>#DIV/0!</v>
      </c>
      <c r="I27" s="125">
        <f t="shared" si="3"/>
        <v>0</v>
      </c>
      <c r="J27" s="44" t="e">
        <f t="shared" si="4"/>
        <v>#DIV/0!</v>
      </c>
      <c r="K27" s="44" t="e">
        <f t="shared" si="5"/>
        <v>#DIV/0!</v>
      </c>
      <c r="L27" s="43" t="e">
        <f t="shared" si="6"/>
        <v>#DIV/0!</v>
      </c>
    </row>
    <row r="28" spans="1:12" x14ac:dyDescent="0.4">
      <c r="A28" s="49" t="s">
        <v>138</v>
      </c>
      <c r="B28" s="47">
        <v>3097</v>
      </c>
      <c r="C28" s="47">
        <v>2774</v>
      </c>
      <c r="D28" s="126">
        <f t="shared" si="0"/>
        <v>1.1164383561643836</v>
      </c>
      <c r="E28" s="128">
        <f t="shared" si="1"/>
        <v>323</v>
      </c>
      <c r="F28" s="47">
        <v>4320</v>
      </c>
      <c r="G28" s="47">
        <v>4200</v>
      </c>
      <c r="H28" s="126">
        <f t="shared" si="2"/>
        <v>1.0285714285714285</v>
      </c>
      <c r="I28" s="125">
        <f t="shared" si="3"/>
        <v>120</v>
      </c>
      <c r="J28" s="44">
        <f t="shared" si="4"/>
        <v>0.71689814814814812</v>
      </c>
      <c r="K28" s="44">
        <f t="shared" si="5"/>
        <v>0.66047619047619044</v>
      </c>
      <c r="L28" s="43">
        <f t="shared" si="6"/>
        <v>5.6421957671957679E-2</v>
      </c>
    </row>
    <row r="29" spans="1:12" x14ac:dyDescent="0.4">
      <c r="A29" s="49" t="s">
        <v>213</v>
      </c>
      <c r="B29" s="84"/>
      <c r="C29" s="84"/>
      <c r="D29" s="126" t="e">
        <f t="shared" si="0"/>
        <v>#DIV/0!</v>
      </c>
      <c r="E29" s="125">
        <f t="shared" si="1"/>
        <v>0</v>
      </c>
      <c r="F29" s="84"/>
      <c r="G29" s="84"/>
      <c r="H29" s="126" t="e">
        <f t="shared" si="2"/>
        <v>#DIV/0!</v>
      </c>
      <c r="I29" s="125">
        <f t="shared" si="3"/>
        <v>0</v>
      </c>
      <c r="J29" s="44" t="e">
        <f t="shared" si="4"/>
        <v>#DIV/0!</v>
      </c>
      <c r="K29" s="44" t="e">
        <f t="shared" si="5"/>
        <v>#DIV/0!</v>
      </c>
      <c r="L29" s="43" t="e">
        <f t="shared" si="6"/>
        <v>#DIV/0!</v>
      </c>
    </row>
    <row r="30" spans="1:12" x14ac:dyDescent="0.4">
      <c r="A30" s="49" t="s">
        <v>137</v>
      </c>
      <c r="B30" s="82"/>
      <c r="C30" s="82"/>
      <c r="D30" s="140" t="e">
        <f t="shared" si="0"/>
        <v>#DIV/0!</v>
      </c>
      <c r="E30" s="128">
        <f t="shared" si="1"/>
        <v>0</v>
      </c>
      <c r="F30" s="82"/>
      <c r="G30" s="82"/>
      <c r="H30" s="140" t="e">
        <f t="shared" si="2"/>
        <v>#DIV/0!</v>
      </c>
      <c r="I30" s="139">
        <f t="shared" si="3"/>
        <v>0</v>
      </c>
      <c r="J30" s="58" t="e">
        <f t="shared" si="4"/>
        <v>#DIV/0!</v>
      </c>
      <c r="K30" s="58" t="e">
        <f t="shared" si="5"/>
        <v>#DIV/0!</v>
      </c>
      <c r="L30" s="57" t="e">
        <f t="shared" si="6"/>
        <v>#DIV/0!</v>
      </c>
    </row>
    <row r="31" spans="1:12" x14ac:dyDescent="0.4">
      <c r="A31" s="61" t="s">
        <v>136</v>
      </c>
      <c r="B31" s="83"/>
      <c r="C31" s="83"/>
      <c r="D31" s="126" t="e">
        <f t="shared" si="0"/>
        <v>#DIV/0!</v>
      </c>
      <c r="E31" s="128">
        <f t="shared" si="1"/>
        <v>0</v>
      </c>
      <c r="F31" s="83"/>
      <c r="G31" s="83"/>
      <c r="H31" s="126" t="e">
        <f t="shared" si="2"/>
        <v>#DIV/0!</v>
      </c>
      <c r="I31" s="125">
        <f t="shared" si="3"/>
        <v>0</v>
      </c>
      <c r="J31" s="44" t="e">
        <f t="shared" si="4"/>
        <v>#DIV/0!</v>
      </c>
      <c r="K31" s="44" t="e">
        <f t="shared" si="5"/>
        <v>#DIV/0!</v>
      </c>
      <c r="L31" s="43" t="e">
        <f t="shared" si="6"/>
        <v>#DIV/0!</v>
      </c>
    </row>
    <row r="32" spans="1:12" x14ac:dyDescent="0.4">
      <c r="A32" s="49" t="s">
        <v>135</v>
      </c>
      <c r="B32" s="47">
        <v>3142</v>
      </c>
      <c r="C32" s="47">
        <v>3053</v>
      </c>
      <c r="D32" s="126">
        <f t="shared" si="0"/>
        <v>1.0291516541107109</v>
      </c>
      <c r="E32" s="128">
        <f t="shared" si="1"/>
        <v>89</v>
      </c>
      <c r="F32" s="47">
        <v>4255</v>
      </c>
      <c r="G32" s="47">
        <v>4175</v>
      </c>
      <c r="H32" s="126">
        <f t="shared" si="2"/>
        <v>1.0191616766467066</v>
      </c>
      <c r="I32" s="125">
        <f t="shared" si="3"/>
        <v>80</v>
      </c>
      <c r="J32" s="44">
        <f t="shared" si="4"/>
        <v>0.73842538190364282</v>
      </c>
      <c r="K32" s="44">
        <f t="shared" si="5"/>
        <v>0.73125748502994015</v>
      </c>
      <c r="L32" s="43">
        <f t="shared" si="6"/>
        <v>7.1678968737026727E-3</v>
      </c>
    </row>
    <row r="33" spans="1:12" x14ac:dyDescent="0.4">
      <c r="A33" s="61" t="s">
        <v>134</v>
      </c>
      <c r="B33" s="82"/>
      <c r="C33" s="82"/>
      <c r="D33" s="140" t="e">
        <f t="shared" si="0"/>
        <v>#DIV/0!</v>
      </c>
      <c r="E33" s="128">
        <f t="shared" si="1"/>
        <v>0</v>
      </c>
      <c r="F33" s="82"/>
      <c r="G33" s="82"/>
      <c r="H33" s="140" t="e">
        <f t="shared" si="2"/>
        <v>#DIV/0!</v>
      </c>
      <c r="I33" s="139">
        <f t="shared" si="3"/>
        <v>0</v>
      </c>
      <c r="J33" s="58" t="e">
        <f t="shared" si="4"/>
        <v>#DIV/0!</v>
      </c>
      <c r="K33" s="58" t="e">
        <f t="shared" si="5"/>
        <v>#DIV/0!</v>
      </c>
      <c r="L33" s="57" t="e">
        <f t="shared" si="6"/>
        <v>#DIV/0!</v>
      </c>
    </row>
    <row r="34" spans="1:12" x14ac:dyDescent="0.4">
      <c r="A34" s="61" t="s">
        <v>133</v>
      </c>
      <c r="B34" s="60">
        <v>3086</v>
      </c>
      <c r="C34" s="60">
        <v>2789</v>
      </c>
      <c r="D34" s="140">
        <f t="shared" si="0"/>
        <v>1.1064897812836143</v>
      </c>
      <c r="E34" s="128">
        <f t="shared" si="1"/>
        <v>297</v>
      </c>
      <c r="F34" s="60">
        <v>4245</v>
      </c>
      <c r="G34" s="60">
        <v>4200</v>
      </c>
      <c r="H34" s="140">
        <f t="shared" si="2"/>
        <v>1.0107142857142857</v>
      </c>
      <c r="I34" s="139">
        <f t="shared" si="3"/>
        <v>45</v>
      </c>
      <c r="J34" s="58">
        <f t="shared" si="4"/>
        <v>0.72697290930506475</v>
      </c>
      <c r="K34" s="58">
        <f t="shared" si="5"/>
        <v>0.664047619047619</v>
      </c>
      <c r="L34" s="57">
        <f t="shared" si="6"/>
        <v>6.2925290257445754E-2</v>
      </c>
    </row>
    <row r="35" spans="1:12" x14ac:dyDescent="0.4">
      <c r="A35" s="49" t="s">
        <v>132</v>
      </c>
      <c r="B35" s="83"/>
      <c r="C35" s="83"/>
      <c r="D35" s="126" t="e">
        <f t="shared" si="0"/>
        <v>#DIV/0!</v>
      </c>
      <c r="E35" s="128">
        <f t="shared" si="1"/>
        <v>0</v>
      </c>
      <c r="F35" s="83"/>
      <c r="G35" s="83"/>
      <c r="H35" s="126" t="e">
        <f t="shared" si="2"/>
        <v>#DIV/0!</v>
      </c>
      <c r="I35" s="125">
        <f t="shared" si="3"/>
        <v>0</v>
      </c>
      <c r="J35" s="44" t="e">
        <f t="shared" si="4"/>
        <v>#DIV/0!</v>
      </c>
      <c r="K35" s="44" t="e">
        <f t="shared" si="5"/>
        <v>#DIV/0!</v>
      </c>
      <c r="L35" s="43" t="e">
        <f t="shared" si="6"/>
        <v>#DIV/0!</v>
      </c>
    </row>
    <row r="36" spans="1:12" x14ac:dyDescent="0.4">
      <c r="A36" s="61" t="s">
        <v>88</v>
      </c>
      <c r="B36" s="82"/>
      <c r="C36" s="82"/>
      <c r="D36" s="140" t="e">
        <f t="shared" si="0"/>
        <v>#DIV/0!</v>
      </c>
      <c r="E36" s="128">
        <f t="shared" si="1"/>
        <v>0</v>
      </c>
      <c r="F36" s="82"/>
      <c r="G36" s="82"/>
      <c r="H36" s="140" t="e">
        <f t="shared" si="2"/>
        <v>#DIV/0!</v>
      </c>
      <c r="I36" s="139">
        <f t="shared" si="3"/>
        <v>0</v>
      </c>
      <c r="J36" s="58" t="e">
        <f t="shared" si="4"/>
        <v>#DIV/0!</v>
      </c>
      <c r="K36" s="58" t="e">
        <f t="shared" si="5"/>
        <v>#DIV/0!</v>
      </c>
      <c r="L36" s="57" t="e">
        <f t="shared" si="6"/>
        <v>#DIV/0!</v>
      </c>
    </row>
    <row r="37" spans="1:12" x14ac:dyDescent="0.4">
      <c r="A37" s="42" t="s">
        <v>131</v>
      </c>
      <c r="B37" s="41">
        <v>14498</v>
      </c>
      <c r="C37" s="56"/>
      <c r="D37" s="140" t="e">
        <f t="shared" si="0"/>
        <v>#DIV/0!</v>
      </c>
      <c r="E37" s="540">
        <f t="shared" si="1"/>
        <v>14498</v>
      </c>
      <c r="F37" s="41">
        <v>16920</v>
      </c>
      <c r="G37" s="56"/>
      <c r="H37" s="140" t="e">
        <f t="shared" si="2"/>
        <v>#DIV/0!</v>
      </c>
      <c r="I37" s="139">
        <f t="shared" si="3"/>
        <v>16920</v>
      </c>
      <c r="J37" s="58">
        <f t="shared" si="4"/>
        <v>0.85685579196217498</v>
      </c>
      <c r="K37" s="58" t="e">
        <f t="shared" si="5"/>
        <v>#DIV/0!</v>
      </c>
      <c r="L37" s="57" t="e">
        <f t="shared" si="6"/>
        <v>#DIV/0!</v>
      </c>
    </row>
    <row r="38" spans="1:12" x14ac:dyDescent="0.4">
      <c r="A38" s="160" t="s">
        <v>130</v>
      </c>
      <c r="B38" s="146">
        <f>SUM(B39:B40)</f>
        <v>1222</v>
      </c>
      <c r="C38" s="146">
        <f>SUM(C39:C40)</f>
        <v>1287</v>
      </c>
      <c r="D38" s="145">
        <f t="shared" ref="D38:D69" si="7">+B38/C38</f>
        <v>0.9494949494949495</v>
      </c>
      <c r="E38" s="144">
        <f t="shared" ref="E38:E69" si="8">+B38-C38</f>
        <v>-65</v>
      </c>
      <c r="F38" s="146">
        <f>SUM(F39:F40)</f>
        <v>2559</v>
      </c>
      <c r="G38" s="146">
        <f>SUM(G39:G40)</f>
        <v>2437</v>
      </c>
      <c r="H38" s="145">
        <f t="shared" ref="H38:H69" si="9">+F38/G38</f>
        <v>1.0500615510874025</v>
      </c>
      <c r="I38" s="144">
        <f t="shared" ref="I38:I69" si="10">+F38-G38</f>
        <v>122</v>
      </c>
      <c r="J38" s="143">
        <f t="shared" ref="J38:J69" si="11">+B38/F38</f>
        <v>0.47753028526768271</v>
      </c>
      <c r="K38" s="143">
        <f t="shared" ref="K38:K69" si="12">+C38/G38</f>
        <v>0.5281083299138285</v>
      </c>
      <c r="L38" s="164">
        <f t="shared" ref="L38:L69" si="13">+J38-K38</f>
        <v>-5.0578044646145792E-2</v>
      </c>
    </row>
    <row r="39" spans="1:12" x14ac:dyDescent="0.4">
      <c r="A39" s="48" t="s">
        <v>129</v>
      </c>
      <c r="B39" s="79">
        <v>591</v>
      </c>
      <c r="C39" s="79">
        <v>573</v>
      </c>
      <c r="D39" s="129">
        <f t="shared" si="7"/>
        <v>1.0314136125654449</v>
      </c>
      <c r="E39" s="128">
        <f t="shared" si="8"/>
        <v>18</v>
      </c>
      <c r="F39" s="79">
        <v>1417</v>
      </c>
      <c r="G39" s="79">
        <v>1345</v>
      </c>
      <c r="H39" s="129">
        <f t="shared" si="9"/>
        <v>1.0535315985130111</v>
      </c>
      <c r="I39" s="128">
        <f t="shared" si="10"/>
        <v>72</v>
      </c>
      <c r="J39" s="64">
        <f t="shared" si="11"/>
        <v>0.41707833450952719</v>
      </c>
      <c r="K39" s="64">
        <f t="shared" si="12"/>
        <v>0.42602230483271375</v>
      </c>
      <c r="L39" s="81">
        <f t="shared" si="13"/>
        <v>-8.9439703231865564E-3</v>
      </c>
    </row>
    <row r="40" spans="1:12" x14ac:dyDescent="0.4">
      <c r="A40" s="49" t="s">
        <v>128</v>
      </c>
      <c r="B40" s="47">
        <v>631</v>
      </c>
      <c r="C40" s="47">
        <v>714</v>
      </c>
      <c r="D40" s="126">
        <f t="shared" si="7"/>
        <v>0.88375350140056019</v>
      </c>
      <c r="E40" s="540">
        <f t="shared" si="8"/>
        <v>-83</v>
      </c>
      <c r="F40" s="47">
        <v>1142</v>
      </c>
      <c r="G40" s="47">
        <v>1092</v>
      </c>
      <c r="H40" s="126">
        <f t="shared" si="9"/>
        <v>1.0457875457875458</v>
      </c>
      <c r="I40" s="125">
        <f t="shared" si="10"/>
        <v>50</v>
      </c>
      <c r="J40" s="44">
        <f t="shared" si="11"/>
        <v>0.5525394045534151</v>
      </c>
      <c r="K40" s="44">
        <f t="shared" si="12"/>
        <v>0.65384615384615385</v>
      </c>
      <c r="L40" s="43">
        <f t="shared" si="13"/>
        <v>-0.10130674929273875</v>
      </c>
    </row>
    <row r="41" spans="1:12" s="35" customFormat="1" x14ac:dyDescent="0.4">
      <c r="A41" s="136" t="s">
        <v>87</v>
      </c>
      <c r="B41" s="135">
        <f>B42+B62</f>
        <v>223263</v>
      </c>
      <c r="C41" s="135">
        <f>C42+C62</f>
        <v>229091</v>
      </c>
      <c r="D41" s="134">
        <f t="shared" si="7"/>
        <v>0.97456032755542554</v>
      </c>
      <c r="E41" s="144">
        <f t="shared" si="8"/>
        <v>-5828</v>
      </c>
      <c r="F41" s="135">
        <f>F42+F62</f>
        <v>326288</v>
      </c>
      <c r="G41" s="135">
        <f>G42+G62</f>
        <v>317911</v>
      </c>
      <c r="H41" s="134">
        <f t="shared" si="9"/>
        <v>1.02635014202088</v>
      </c>
      <c r="I41" s="133">
        <f t="shared" si="10"/>
        <v>8377</v>
      </c>
      <c r="J41" s="132">
        <f t="shared" si="11"/>
        <v>0.68425133624282841</v>
      </c>
      <c r="K41" s="132">
        <f t="shared" si="12"/>
        <v>0.72061363085895114</v>
      </c>
      <c r="L41" s="167">
        <f t="shared" si="13"/>
        <v>-3.6362294616122726E-2</v>
      </c>
    </row>
    <row r="42" spans="1:12" s="35" customFormat="1" x14ac:dyDescent="0.4">
      <c r="A42" s="160" t="s">
        <v>127</v>
      </c>
      <c r="B42" s="135">
        <f>SUM(B43:B61)</f>
        <v>220912</v>
      </c>
      <c r="C42" s="135">
        <f>SUM(C43:C61)</f>
        <v>226820</v>
      </c>
      <c r="D42" s="134">
        <f t="shared" si="7"/>
        <v>0.97395291420509655</v>
      </c>
      <c r="E42" s="144">
        <f t="shared" si="8"/>
        <v>-5908</v>
      </c>
      <c r="F42" s="135">
        <f>SUM(F43:F61)</f>
        <v>322213</v>
      </c>
      <c r="G42" s="135">
        <f>SUM(G43:G61)</f>
        <v>313814</v>
      </c>
      <c r="H42" s="134">
        <f t="shared" si="9"/>
        <v>1.0267642616326869</v>
      </c>
      <c r="I42" s="133">
        <f t="shared" si="10"/>
        <v>8399</v>
      </c>
      <c r="J42" s="132">
        <f t="shared" si="11"/>
        <v>0.68560858810786651</v>
      </c>
      <c r="K42" s="132">
        <f t="shared" si="12"/>
        <v>0.72278483432861507</v>
      </c>
      <c r="L42" s="167">
        <f t="shared" si="13"/>
        <v>-3.7176246220748554E-2</v>
      </c>
    </row>
    <row r="43" spans="1:12" x14ac:dyDescent="0.4">
      <c r="A43" s="49" t="s">
        <v>86</v>
      </c>
      <c r="B43" s="47">
        <v>93734</v>
      </c>
      <c r="C43" s="54">
        <v>97322</v>
      </c>
      <c r="D43" s="546">
        <f t="shared" si="7"/>
        <v>0.96313269353280861</v>
      </c>
      <c r="E43" s="128">
        <f t="shared" si="8"/>
        <v>-3588</v>
      </c>
      <c r="F43" s="54">
        <v>126438</v>
      </c>
      <c r="G43" s="47">
        <v>122889</v>
      </c>
      <c r="H43" s="140">
        <f t="shared" si="9"/>
        <v>1.0288797207235798</v>
      </c>
      <c r="I43" s="125">
        <f t="shared" si="10"/>
        <v>3549</v>
      </c>
      <c r="J43" s="44">
        <f t="shared" si="11"/>
        <v>0.74134358341637796</v>
      </c>
      <c r="K43" s="44">
        <f t="shared" si="12"/>
        <v>0.79195045935763164</v>
      </c>
      <c r="L43" s="43">
        <f t="shared" si="13"/>
        <v>-5.0606875941253682E-2</v>
      </c>
    </row>
    <row r="44" spans="1:12" x14ac:dyDescent="0.4">
      <c r="A44" s="49" t="s">
        <v>125</v>
      </c>
      <c r="B44" s="47">
        <v>11672</v>
      </c>
      <c r="C44" s="47">
        <v>13028</v>
      </c>
      <c r="D44" s="129">
        <f t="shared" si="7"/>
        <v>0.89591648756524411</v>
      </c>
      <c r="E44" s="128">
        <f t="shared" si="8"/>
        <v>-1356</v>
      </c>
      <c r="F44" s="47">
        <v>14906</v>
      </c>
      <c r="G44" s="47">
        <v>14378</v>
      </c>
      <c r="H44" s="140">
        <f t="shared" si="9"/>
        <v>1.036722770899986</v>
      </c>
      <c r="I44" s="125">
        <f t="shared" si="10"/>
        <v>528</v>
      </c>
      <c r="J44" s="44">
        <f t="shared" si="11"/>
        <v>0.78304038642157525</v>
      </c>
      <c r="K44" s="44">
        <f t="shared" si="12"/>
        <v>0.90610655167617193</v>
      </c>
      <c r="L44" s="43">
        <f t="shared" si="13"/>
        <v>-0.12306616525459668</v>
      </c>
    </row>
    <row r="45" spans="1:12" x14ac:dyDescent="0.4">
      <c r="A45" s="61" t="s">
        <v>124</v>
      </c>
      <c r="B45" s="47">
        <v>13976</v>
      </c>
      <c r="C45" s="47">
        <v>16401</v>
      </c>
      <c r="D45" s="129">
        <f t="shared" si="7"/>
        <v>0.85214316200231688</v>
      </c>
      <c r="E45" s="128">
        <f t="shared" si="8"/>
        <v>-2425</v>
      </c>
      <c r="F45" s="47">
        <v>20121</v>
      </c>
      <c r="G45" s="47">
        <v>26746</v>
      </c>
      <c r="H45" s="140">
        <f t="shared" si="9"/>
        <v>0.75229940925745908</v>
      </c>
      <c r="I45" s="125">
        <f t="shared" si="10"/>
        <v>-6625</v>
      </c>
      <c r="J45" s="44">
        <f t="shared" si="11"/>
        <v>0.69459768401172906</v>
      </c>
      <c r="K45" s="44">
        <f t="shared" si="12"/>
        <v>0.61321319075749647</v>
      </c>
      <c r="L45" s="43">
        <f t="shared" si="13"/>
        <v>8.1384493254232582E-2</v>
      </c>
    </row>
    <row r="46" spans="1:12" x14ac:dyDescent="0.4">
      <c r="A46" s="61" t="s">
        <v>123</v>
      </c>
      <c r="B46" s="47">
        <v>11241</v>
      </c>
      <c r="C46" s="47">
        <v>9894</v>
      </c>
      <c r="D46" s="129">
        <f t="shared" si="7"/>
        <v>1.1361431170406306</v>
      </c>
      <c r="E46" s="128">
        <f t="shared" si="8"/>
        <v>1347</v>
      </c>
      <c r="F46" s="47">
        <v>20577</v>
      </c>
      <c r="G46" s="47">
        <v>17064</v>
      </c>
      <c r="H46" s="140">
        <f t="shared" si="9"/>
        <v>1.205872011251758</v>
      </c>
      <c r="I46" s="125">
        <f t="shared" si="10"/>
        <v>3513</v>
      </c>
      <c r="J46" s="44">
        <f t="shared" si="11"/>
        <v>0.54628954658113427</v>
      </c>
      <c r="K46" s="44">
        <f t="shared" si="12"/>
        <v>0.57981715893108299</v>
      </c>
      <c r="L46" s="43">
        <f t="shared" si="13"/>
        <v>-3.3527612349948721E-2</v>
      </c>
    </row>
    <row r="47" spans="1:12" x14ac:dyDescent="0.4">
      <c r="A47" s="49" t="s">
        <v>84</v>
      </c>
      <c r="B47" s="47">
        <v>33425</v>
      </c>
      <c r="C47" s="47">
        <v>35323</v>
      </c>
      <c r="D47" s="129">
        <f t="shared" si="7"/>
        <v>0.94626730458907793</v>
      </c>
      <c r="E47" s="128">
        <f t="shared" si="8"/>
        <v>-1898</v>
      </c>
      <c r="F47" s="47">
        <v>51113</v>
      </c>
      <c r="G47" s="47">
        <v>49435</v>
      </c>
      <c r="H47" s="140">
        <f t="shared" si="9"/>
        <v>1.0339435622534641</v>
      </c>
      <c r="I47" s="125">
        <f t="shared" si="10"/>
        <v>1678</v>
      </c>
      <c r="J47" s="44">
        <f t="shared" si="11"/>
        <v>0.65394322383737991</v>
      </c>
      <c r="K47" s="44">
        <f t="shared" si="12"/>
        <v>0.71453423687670681</v>
      </c>
      <c r="L47" s="43">
        <f t="shared" si="13"/>
        <v>-6.0591013039326902E-2</v>
      </c>
    </row>
    <row r="48" spans="1:12" x14ac:dyDescent="0.4">
      <c r="A48" s="49" t="s">
        <v>126</v>
      </c>
      <c r="B48" s="47">
        <v>3305</v>
      </c>
      <c r="C48" s="47">
        <v>3170</v>
      </c>
      <c r="D48" s="129">
        <f t="shared" si="7"/>
        <v>1.0425867507886435</v>
      </c>
      <c r="E48" s="128">
        <f t="shared" si="8"/>
        <v>135</v>
      </c>
      <c r="F48" s="47">
        <v>7829</v>
      </c>
      <c r="G48" s="47">
        <v>7560</v>
      </c>
      <c r="H48" s="140">
        <f t="shared" si="9"/>
        <v>1.0355820105820106</v>
      </c>
      <c r="I48" s="125">
        <f t="shared" si="10"/>
        <v>269</v>
      </c>
      <c r="J48" s="44">
        <f t="shared" si="11"/>
        <v>0.42214842253161322</v>
      </c>
      <c r="K48" s="44">
        <f t="shared" si="12"/>
        <v>0.4193121693121693</v>
      </c>
      <c r="L48" s="43">
        <f t="shared" si="13"/>
        <v>2.8362532194439183E-3</v>
      </c>
    </row>
    <row r="49" spans="1:12" x14ac:dyDescent="0.4">
      <c r="A49" s="49" t="s">
        <v>85</v>
      </c>
      <c r="B49" s="47">
        <v>18186</v>
      </c>
      <c r="C49" s="47">
        <v>19848</v>
      </c>
      <c r="D49" s="129">
        <f t="shared" si="7"/>
        <v>0.91626360338573154</v>
      </c>
      <c r="E49" s="128">
        <f t="shared" si="8"/>
        <v>-1662</v>
      </c>
      <c r="F49" s="74">
        <v>24656</v>
      </c>
      <c r="G49" s="47">
        <v>24818</v>
      </c>
      <c r="H49" s="140">
        <f t="shared" si="9"/>
        <v>0.99347247965186558</v>
      </c>
      <c r="I49" s="125">
        <f t="shared" si="10"/>
        <v>-162</v>
      </c>
      <c r="J49" s="44">
        <f t="shared" si="11"/>
        <v>0.73758922777417257</v>
      </c>
      <c r="K49" s="44">
        <f t="shared" si="12"/>
        <v>0.79974212265291322</v>
      </c>
      <c r="L49" s="43">
        <f t="shared" si="13"/>
        <v>-6.215289487874065E-2</v>
      </c>
    </row>
    <row r="50" spans="1:12" x14ac:dyDescent="0.4">
      <c r="A50" s="49" t="s">
        <v>83</v>
      </c>
      <c r="B50" s="47">
        <v>5989</v>
      </c>
      <c r="C50" s="47">
        <v>5724</v>
      </c>
      <c r="D50" s="129">
        <f t="shared" si="7"/>
        <v>1.0462962962962963</v>
      </c>
      <c r="E50" s="128">
        <f t="shared" si="8"/>
        <v>265</v>
      </c>
      <c r="F50" s="572">
        <v>7641</v>
      </c>
      <c r="G50" s="47">
        <v>7560</v>
      </c>
      <c r="H50" s="140">
        <f t="shared" si="9"/>
        <v>1.0107142857142857</v>
      </c>
      <c r="I50" s="125">
        <f t="shared" si="10"/>
        <v>81</v>
      </c>
      <c r="J50" s="44">
        <f t="shared" si="11"/>
        <v>0.78379793220782623</v>
      </c>
      <c r="K50" s="44">
        <f t="shared" si="12"/>
        <v>0.75714285714285712</v>
      </c>
      <c r="L50" s="43">
        <f t="shared" si="13"/>
        <v>2.6655075064969114E-2</v>
      </c>
    </row>
    <row r="51" spans="1:12" x14ac:dyDescent="0.4">
      <c r="A51" s="49" t="s">
        <v>122</v>
      </c>
      <c r="B51" s="47">
        <v>2040</v>
      </c>
      <c r="C51" s="79">
        <v>2067</v>
      </c>
      <c r="D51" s="129">
        <f t="shared" si="7"/>
        <v>0.98693759071117559</v>
      </c>
      <c r="E51" s="128">
        <f t="shared" si="8"/>
        <v>-27</v>
      </c>
      <c r="F51" s="47">
        <v>3150</v>
      </c>
      <c r="G51" s="47">
        <v>3416</v>
      </c>
      <c r="H51" s="140">
        <f t="shared" si="9"/>
        <v>0.92213114754098358</v>
      </c>
      <c r="I51" s="125">
        <f t="shared" si="10"/>
        <v>-266</v>
      </c>
      <c r="J51" s="44">
        <f t="shared" si="11"/>
        <v>0.64761904761904765</v>
      </c>
      <c r="K51" s="44">
        <f t="shared" si="12"/>
        <v>0.60509367681498827</v>
      </c>
      <c r="L51" s="43">
        <f t="shared" si="13"/>
        <v>4.2525370804059381E-2</v>
      </c>
    </row>
    <row r="52" spans="1:12" x14ac:dyDescent="0.4">
      <c r="A52" s="49" t="s">
        <v>121</v>
      </c>
      <c r="B52" s="47">
        <v>2541</v>
      </c>
      <c r="C52" s="79">
        <v>2613</v>
      </c>
      <c r="D52" s="129">
        <f t="shared" si="7"/>
        <v>0.9724454649827784</v>
      </c>
      <c r="E52" s="128">
        <f t="shared" si="8"/>
        <v>-72</v>
      </c>
      <c r="F52" s="60">
        <v>3480</v>
      </c>
      <c r="G52" s="47">
        <v>3360</v>
      </c>
      <c r="H52" s="140">
        <f t="shared" si="9"/>
        <v>1.0357142857142858</v>
      </c>
      <c r="I52" s="125">
        <f t="shared" si="10"/>
        <v>120</v>
      </c>
      <c r="J52" s="44">
        <f t="shared" si="11"/>
        <v>0.73017241379310349</v>
      </c>
      <c r="K52" s="44">
        <f t="shared" si="12"/>
        <v>0.77767857142857144</v>
      </c>
      <c r="L52" s="43">
        <f t="shared" si="13"/>
        <v>-4.7506157635467949E-2</v>
      </c>
    </row>
    <row r="53" spans="1:12" x14ac:dyDescent="0.4">
      <c r="A53" s="49" t="s">
        <v>82</v>
      </c>
      <c r="B53" s="47">
        <v>6584</v>
      </c>
      <c r="C53" s="47">
        <v>6290</v>
      </c>
      <c r="D53" s="129">
        <f t="shared" si="7"/>
        <v>1.0467408585055644</v>
      </c>
      <c r="E53" s="128">
        <f t="shared" si="8"/>
        <v>294</v>
      </c>
      <c r="F53" s="60">
        <v>10044</v>
      </c>
      <c r="G53" s="47">
        <v>9608</v>
      </c>
      <c r="H53" s="140">
        <f t="shared" si="9"/>
        <v>1.0453788509575355</v>
      </c>
      <c r="I53" s="125">
        <f t="shared" si="10"/>
        <v>436</v>
      </c>
      <c r="J53" s="44">
        <f t="shared" si="11"/>
        <v>0.65551573078454795</v>
      </c>
      <c r="K53" s="44">
        <f t="shared" si="12"/>
        <v>0.65466278101582009</v>
      </c>
      <c r="L53" s="43">
        <f t="shared" si="13"/>
        <v>8.5294976872785089E-4</v>
      </c>
    </row>
    <row r="54" spans="1:12" x14ac:dyDescent="0.4">
      <c r="A54" s="49" t="s">
        <v>81</v>
      </c>
      <c r="B54" s="47">
        <v>3739</v>
      </c>
      <c r="C54" s="47">
        <v>4528</v>
      </c>
      <c r="D54" s="129">
        <f t="shared" si="7"/>
        <v>0.82575088339222613</v>
      </c>
      <c r="E54" s="128">
        <f t="shared" si="8"/>
        <v>-789</v>
      </c>
      <c r="F54" s="47">
        <v>7559</v>
      </c>
      <c r="G54" s="47">
        <v>7020</v>
      </c>
      <c r="H54" s="126">
        <f t="shared" si="9"/>
        <v>1.0767806267806268</v>
      </c>
      <c r="I54" s="125">
        <f t="shared" si="10"/>
        <v>539</v>
      </c>
      <c r="J54" s="44">
        <f t="shared" si="11"/>
        <v>0.49464214843233234</v>
      </c>
      <c r="K54" s="44">
        <f t="shared" si="12"/>
        <v>0.64501424501424498</v>
      </c>
      <c r="L54" s="43">
        <f t="shared" si="13"/>
        <v>-0.15037209658191264</v>
      </c>
    </row>
    <row r="55" spans="1:12" x14ac:dyDescent="0.4">
      <c r="A55" s="49" t="s">
        <v>236</v>
      </c>
      <c r="B55" s="47">
        <v>2856</v>
      </c>
      <c r="C55" s="83"/>
      <c r="D55" s="129" t="e">
        <f t="shared" si="7"/>
        <v>#DIV/0!</v>
      </c>
      <c r="E55" s="128">
        <f t="shared" si="8"/>
        <v>2856</v>
      </c>
      <c r="F55" s="47">
        <v>3654</v>
      </c>
      <c r="G55" s="83"/>
      <c r="H55" s="126" t="e">
        <f t="shared" si="9"/>
        <v>#DIV/0!</v>
      </c>
      <c r="I55" s="125">
        <f t="shared" si="10"/>
        <v>3654</v>
      </c>
      <c r="J55" s="44">
        <f t="shared" si="11"/>
        <v>0.7816091954022989</v>
      </c>
      <c r="K55" s="44" t="e">
        <f t="shared" si="12"/>
        <v>#DIV/0!</v>
      </c>
      <c r="L55" s="43" t="e">
        <f t="shared" si="13"/>
        <v>#DIV/0!</v>
      </c>
    </row>
    <row r="56" spans="1:12" x14ac:dyDescent="0.4">
      <c r="A56" s="61" t="s">
        <v>80</v>
      </c>
      <c r="B56" s="47">
        <v>2177</v>
      </c>
      <c r="C56" s="60">
        <v>2156</v>
      </c>
      <c r="D56" s="129">
        <f t="shared" si="7"/>
        <v>1.0097402597402598</v>
      </c>
      <c r="E56" s="128">
        <f t="shared" si="8"/>
        <v>21</v>
      </c>
      <c r="F56" s="47">
        <v>3479</v>
      </c>
      <c r="G56" s="47">
        <v>3359</v>
      </c>
      <c r="H56" s="140">
        <f t="shared" si="9"/>
        <v>1.035724918130396</v>
      </c>
      <c r="I56" s="125">
        <f t="shared" si="10"/>
        <v>120</v>
      </c>
      <c r="J56" s="44">
        <f t="shared" si="11"/>
        <v>0.62575452716297786</v>
      </c>
      <c r="K56" s="58">
        <f t="shared" si="12"/>
        <v>0.64185769574278062</v>
      </c>
      <c r="L56" s="57">
        <f t="shared" si="13"/>
        <v>-1.6103168579802762E-2</v>
      </c>
    </row>
    <row r="57" spans="1:12" x14ac:dyDescent="0.4">
      <c r="A57" s="49" t="s">
        <v>79</v>
      </c>
      <c r="B57" s="47">
        <v>1718</v>
      </c>
      <c r="C57" s="47">
        <v>1574</v>
      </c>
      <c r="D57" s="129">
        <f t="shared" si="7"/>
        <v>1.0914866581956797</v>
      </c>
      <c r="E57" s="128">
        <f t="shared" si="8"/>
        <v>144</v>
      </c>
      <c r="F57" s="47">
        <v>3479</v>
      </c>
      <c r="G57" s="47">
        <v>3361</v>
      </c>
      <c r="H57" s="126">
        <f t="shared" si="9"/>
        <v>1.0351085986313597</v>
      </c>
      <c r="I57" s="125">
        <f t="shared" si="10"/>
        <v>118</v>
      </c>
      <c r="J57" s="44">
        <f t="shared" si="11"/>
        <v>0.49382006323656225</v>
      </c>
      <c r="K57" s="44">
        <f t="shared" si="12"/>
        <v>0.46831300208271348</v>
      </c>
      <c r="L57" s="43">
        <f t="shared" si="13"/>
        <v>2.5507061153848765E-2</v>
      </c>
    </row>
    <row r="58" spans="1:12" x14ac:dyDescent="0.4">
      <c r="A58" s="49" t="s">
        <v>78</v>
      </c>
      <c r="B58" s="47">
        <v>2237</v>
      </c>
      <c r="C58" s="47">
        <v>1589</v>
      </c>
      <c r="D58" s="129">
        <f t="shared" si="7"/>
        <v>1.4078036500943989</v>
      </c>
      <c r="E58" s="128">
        <f t="shared" si="8"/>
        <v>648</v>
      </c>
      <c r="F58" s="47">
        <v>3475</v>
      </c>
      <c r="G58" s="47">
        <v>3000</v>
      </c>
      <c r="H58" s="126">
        <f t="shared" si="9"/>
        <v>1.1583333333333334</v>
      </c>
      <c r="I58" s="125">
        <f t="shared" si="10"/>
        <v>475</v>
      </c>
      <c r="J58" s="44">
        <f t="shared" si="11"/>
        <v>0.64374100719424465</v>
      </c>
      <c r="K58" s="44">
        <f t="shared" si="12"/>
        <v>0.52966666666666662</v>
      </c>
      <c r="L58" s="43">
        <f t="shared" si="13"/>
        <v>0.11407434052757803</v>
      </c>
    </row>
    <row r="59" spans="1:12" x14ac:dyDescent="0.4">
      <c r="A59" s="49" t="s">
        <v>77</v>
      </c>
      <c r="B59" s="47">
        <v>5492</v>
      </c>
      <c r="C59" s="47">
        <v>5293</v>
      </c>
      <c r="D59" s="129">
        <f t="shared" si="7"/>
        <v>1.0375968259965993</v>
      </c>
      <c r="E59" s="128">
        <f t="shared" si="8"/>
        <v>199</v>
      </c>
      <c r="F59" s="47">
        <v>10612</v>
      </c>
      <c r="G59" s="47">
        <v>10240</v>
      </c>
      <c r="H59" s="126">
        <f t="shared" si="9"/>
        <v>1.036328125</v>
      </c>
      <c r="I59" s="125">
        <f t="shared" si="10"/>
        <v>372</v>
      </c>
      <c r="J59" s="44">
        <f t="shared" si="11"/>
        <v>0.51752732755371278</v>
      </c>
      <c r="K59" s="44">
        <f t="shared" si="12"/>
        <v>0.51689453124999996</v>
      </c>
      <c r="L59" s="43">
        <f t="shared" si="13"/>
        <v>6.3279630371282369E-4</v>
      </c>
    </row>
    <row r="60" spans="1:12" x14ac:dyDescent="0.4">
      <c r="A60" s="55" t="s">
        <v>120</v>
      </c>
      <c r="B60" s="84"/>
      <c r="C60" s="84"/>
      <c r="D60" s="545" t="e">
        <f t="shared" si="7"/>
        <v>#DIV/0!</v>
      </c>
      <c r="E60" s="128">
        <f t="shared" si="8"/>
        <v>0</v>
      </c>
      <c r="F60" s="84"/>
      <c r="G60" s="84"/>
      <c r="H60" s="545" t="e">
        <f t="shared" si="9"/>
        <v>#DIV/0!</v>
      </c>
      <c r="I60" s="540">
        <f t="shared" si="10"/>
        <v>0</v>
      </c>
      <c r="J60" s="86" t="e">
        <f t="shared" si="11"/>
        <v>#DIV/0!</v>
      </c>
      <c r="K60" s="86" t="e">
        <f t="shared" si="12"/>
        <v>#DIV/0!</v>
      </c>
      <c r="L60" s="661" t="e">
        <f t="shared" si="13"/>
        <v>#DIV/0!</v>
      </c>
    </row>
    <row r="61" spans="1:12" x14ac:dyDescent="0.4">
      <c r="A61" s="42" t="s">
        <v>119</v>
      </c>
      <c r="B61" s="56"/>
      <c r="C61" s="56"/>
      <c r="D61" s="124" t="e">
        <f t="shared" si="7"/>
        <v>#DIV/0!</v>
      </c>
      <c r="E61" s="540">
        <f t="shared" si="8"/>
        <v>0</v>
      </c>
      <c r="F61" s="56"/>
      <c r="G61" s="56"/>
      <c r="H61" s="124" t="e">
        <f t="shared" si="9"/>
        <v>#DIV/0!</v>
      </c>
      <c r="I61" s="123">
        <f t="shared" si="10"/>
        <v>0</v>
      </c>
      <c r="J61" s="38" t="e">
        <f t="shared" si="11"/>
        <v>#DIV/0!</v>
      </c>
      <c r="K61" s="38" t="e">
        <f t="shared" si="12"/>
        <v>#DIV/0!</v>
      </c>
      <c r="L61" s="37" t="e">
        <f t="shared" si="13"/>
        <v>#DIV/0!</v>
      </c>
    </row>
    <row r="62" spans="1:12" x14ac:dyDescent="0.4">
      <c r="A62" s="160" t="s">
        <v>118</v>
      </c>
      <c r="B62" s="146">
        <f>SUM(B63:B66)</f>
        <v>2351</v>
      </c>
      <c r="C62" s="146">
        <f>SUM(C63:C66)</f>
        <v>2271</v>
      </c>
      <c r="D62" s="145">
        <f t="shared" si="7"/>
        <v>1.0352267723469837</v>
      </c>
      <c r="E62" s="144">
        <f t="shared" si="8"/>
        <v>80</v>
      </c>
      <c r="F62" s="146">
        <f>SUM(F63:F66)</f>
        <v>4075</v>
      </c>
      <c r="G62" s="146">
        <f>SUM(G63:G66)</f>
        <v>4097</v>
      </c>
      <c r="H62" s="145">
        <f t="shared" si="9"/>
        <v>0.99463021723212108</v>
      </c>
      <c r="I62" s="144">
        <f t="shared" si="10"/>
        <v>-22</v>
      </c>
      <c r="J62" s="143">
        <f t="shared" si="11"/>
        <v>0.57693251533742329</v>
      </c>
      <c r="K62" s="143">
        <f t="shared" si="12"/>
        <v>0.55430803026604836</v>
      </c>
      <c r="L62" s="164">
        <f t="shared" si="13"/>
        <v>2.2624485071374933E-2</v>
      </c>
    </row>
    <row r="63" spans="1:12" x14ac:dyDescent="0.4">
      <c r="A63" s="55" t="s">
        <v>76</v>
      </c>
      <c r="B63" s="71">
        <f>'[6]2月(上旬～中旬)'!B62+'２月(下旬)'!B63</f>
        <v>574</v>
      </c>
      <c r="C63" s="71">
        <f>'[6]2月(上旬～中旬)'!C62+'２月(下旬)'!C63</f>
        <v>472</v>
      </c>
      <c r="D63" s="129">
        <f t="shared" si="7"/>
        <v>1.2161016949152543</v>
      </c>
      <c r="E63" s="128">
        <f t="shared" si="8"/>
        <v>102</v>
      </c>
      <c r="F63" s="71">
        <f>'[6]2月(上旬～中旬)'!F62+'２月(下旬)'!F63</f>
        <v>872</v>
      </c>
      <c r="G63" s="71">
        <f>'[6]2月(上旬～中旬)'!G62+'２月(下旬)'!G63</f>
        <v>746</v>
      </c>
      <c r="H63" s="129">
        <f t="shared" si="9"/>
        <v>1.1689008042895441</v>
      </c>
      <c r="I63" s="128">
        <f t="shared" si="10"/>
        <v>126</v>
      </c>
      <c r="J63" s="64">
        <f t="shared" si="11"/>
        <v>0.65825688073394495</v>
      </c>
      <c r="K63" s="64">
        <f t="shared" si="12"/>
        <v>0.63270777479892759</v>
      </c>
      <c r="L63" s="81">
        <f t="shared" si="13"/>
        <v>2.5549105935017358E-2</v>
      </c>
    </row>
    <row r="64" spans="1:12" x14ac:dyDescent="0.4">
      <c r="A64" s="49" t="s">
        <v>117</v>
      </c>
      <c r="B64" s="71">
        <f>'[6]2月(上旬～中旬)'!B63+'２月(下旬)'!B64</f>
        <v>464</v>
      </c>
      <c r="C64" s="71">
        <f>'[6]2月(上旬～中旬)'!C63+'２月(下旬)'!C64</f>
        <v>531</v>
      </c>
      <c r="D64" s="129">
        <f t="shared" si="7"/>
        <v>0.87382297551789079</v>
      </c>
      <c r="E64" s="128">
        <f t="shared" si="8"/>
        <v>-67</v>
      </c>
      <c r="F64" s="71">
        <f>'[6]2月(上旬～中旬)'!F63+'２月(下旬)'!F64</f>
        <v>869</v>
      </c>
      <c r="G64" s="71">
        <f>'[6]2月(上旬～中旬)'!G63+'２月(下旬)'!G64</f>
        <v>835</v>
      </c>
      <c r="H64" s="129">
        <f t="shared" si="9"/>
        <v>1.0407185628742515</v>
      </c>
      <c r="I64" s="128">
        <f t="shared" si="10"/>
        <v>34</v>
      </c>
      <c r="J64" s="64">
        <f t="shared" si="11"/>
        <v>0.53394706559263516</v>
      </c>
      <c r="K64" s="64">
        <f t="shared" si="12"/>
        <v>0.63592814371257489</v>
      </c>
      <c r="L64" s="81">
        <f t="shared" si="13"/>
        <v>-0.10198107811993973</v>
      </c>
    </row>
    <row r="65" spans="1:12" x14ac:dyDescent="0.4">
      <c r="A65" s="48" t="s">
        <v>116</v>
      </c>
      <c r="B65" s="71">
        <f>'[6]2月(上旬～中旬)'!B64+'２月(下旬)'!B65</f>
        <v>479</v>
      </c>
      <c r="C65" s="71">
        <f>'[6]2月(上旬～中旬)'!C64+'２月(下旬)'!C65</f>
        <v>450</v>
      </c>
      <c r="D65" s="129">
        <f t="shared" si="7"/>
        <v>1.0644444444444445</v>
      </c>
      <c r="E65" s="128">
        <f t="shared" si="8"/>
        <v>29</v>
      </c>
      <c r="F65" s="71">
        <f>'[6]2月(上旬～中旬)'!F64+'２月(下旬)'!F65</f>
        <v>868</v>
      </c>
      <c r="G65" s="71">
        <f>'[6]2月(上旬～中旬)'!G64+'２月(下旬)'!G65</f>
        <v>838</v>
      </c>
      <c r="H65" s="129">
        <f t="shared" si="9"/>
        <v>1.035799522673031</v>
      </c>
      <c r="I65" s="128">
        <f t="shared" si="10"/>
        <v>30</v>
      </c>
      <c r="J65" s="64">
        <f t="shared" si="11"/>
        <v>0.5518433179723502</v>
      </c>
      <c r="K65" s="64">
        <f t="shared" si="12"/>
        <v>0.53699284009546544</v>
      </c>
      <c r="L65" s="81">
        <f t="shared" si="13"/>
        <v>1.485047787688476E-2</v>
      </c>
    </row>
    <row r="66" spans="1:12" x14ac:dyDescent="0.4">
      <c r="A66" s="42" t="s">
        <v>115</v>
      </c>
      <c r="B66" s="46">
        <f>'[6]2月(上旬～中旬)'!B65+'２月(下旬)'!B66</f>
        <v>834</v>
      </c>
      <c r="C66" s="46">
        <f>'[6]2月(上旬～中旬)'!C65+'２月(下旬)'!C66</f>
        <v>818</v>
      </c>
      <c r="D66" s="126">
        <f t="shared" si="7"/>
        <v>1.0195599022004891</v>
      </c>
      <c r="E66" s="540">
        <f t="shared" si="8"/>
        <v>16</v>
      </c>
      <c r="F66" s="46">
        <f>'[6]2月(上旬～中旬)'!F65+'２月(下旬)'!F66</f>
        <v>1466</v>
      </c>
      <c r="G66" s="46">
        <f>'[6]2月(上旬～中旬)'!G65+'２月(下旬)'!G66</f>
        <v>1678</v>
      </c>
      <c r="H66" s="126">
        <f t="shared" si="9"/>
        <v>0.8736591179976162</v>
      </c>
      <c r="I66" s="125">
        <f t="shared" si="10"/>
        <v>-212</v>
      </c>
      <c r="J66" s="44">
        <f t="shared" si="11"/>
        <v>0.56889495225102316</v>
      </c>
      <c r="K66" s="44">
        <f t="shared" si="12"/>
        <v>0.48748510131108463</v>
      </c>
      <c r="L66" s="43">
        <f t="shared" si="13"/>
        <v>8.1409850939938522E-2</v>
      </c>
    </row>
    <row r="67" spans="1:12" x14ac:dyDescent="0.4">
      <c r="A67" s="136" t="s">
        <v>98</v>
      </c>
      <c r="B67" s="135">
        <f>SUM(B68:B73)</f>
        <v>49230</v>
      </c>
      <c r="C67" s="135">
        <f>SUM(C68:C73)</f>
        <v>32602</v>
      </c>
      <c r="D67" s="134">
        <f t="shared" si="7"/>
        <v>1.5100300595055518</v>
      </c>
      <c r="E67" s="144">
        <f t="shared" si="8"/>
        <v>16628</v>
      </c>
      <c r="F67" s="135">
        <f>SUM(F68:F73)</f>
        <v>63720</v>
      </c>
      <c r="G67" s="135">
        <f>SUM(G68:G73)</f>
        <v>36816</v>
      </c>
      <c r="H67" s="134">
        <f t="shared" si="9"/>
        <v>1.7307692307692308</v>
      </c>
      <c r="I67" s="133">
        <f t="shared" si="10"/>
        <v>26904</v>
      </c>
      <c r="J67" s="132">
        <f t="shared" si="11"/>
        <v>0.77259887005649719</v>
      </c>
      <c r="K67" s="132">
        <f t="shared" si="12"/>
        <v>0.88553889613211645</v>
      </c>
      <c r="L67" s="167">
        <f t="shared" si="13"/>
        <v>-0.11294002607561926</v>
      </c>
    </row>
    <row r="68" spans="1:12" x14ac:dyDescent="0.4">
      <c r="A68" s="227" t="s">
        <v>114</v>
      </c>
      <c r="B68" s="641">
        <v>15890</v>
      </c>
      <c r="C68" s="641">
        <v>16125</v>
      </c>
      <c r="D68" s="543">
        <f t="shared" si="7"/>
        <v>0.98542635658914723</v>
      </c>
      <c r="E68" s="540">
        <f t="shared" si="8"/>
        <v>-235</v>
      </c>
      <c r="F68" s="641">
        <v>17523</v>
      </c>
      <c r="G68" s="641">
        <v>16992</v>
      </c>
      <c r="H68" s="543">
        <f t="shared" si="9"/>
        <v>1.03125</v>
      </c>
      <c r="I68" s="542">
        <f t="shared" si="10"/>
        <v>531</v>
      </c>
      <c r="J68" s="640">
        <f t="shared" si="11"/>
        <v>0.90680819494378817</v>
      </c>
      <c r="K68" s="640">
        <f t="shared" si="12"/>
        <v>0.94897598870056499</v>
      </c>
      <c r="L68" s="667">
        <f t="shared" si="13"/>
        <v>-4.2167793756776817E-2</v>
      </c>
    </row>
    <row r="69" spans="1:12" x14ac:dyDescent="0.4">
      <c r="A69" s="49" t="s">
        <v>255</v>
      </c>
      <c r="B69" s="47">
        <v>5638</v>
      </c>
      <c r="C69" s="47"/>
      <c r="D69" s="140" t="e">
        <f t="shared" si="7"/>
        <v>#DIV/0!</v>
      </c>
      <c r="E69" s="128">
        <f t="shared" si="8"/>
        <v>5638</v>
      </c>
      <c r="F69" s="47">
        <v>10266</v>
      </c>
      <c r="G69" s="47"/>
      <c r="H69" s="140" t="e">
        <f t="shared" si="9"/>
        <v>#DIV/0!</v>
      </c>
      <c r="I69" s="139">
        <f t="shared" si="10"/>
        <v>10266</v>
      </c>
      <c r="J69" s="206">
        <f t="shared" si="11"/>
        <v>0.54919150594194432</v>
      </c>
      <c r="K69" s="206" t="e">
        <f t="shared" si="12"/>
        <v>#DIV/0!</v>
      </c>
      <c r="L69" s="205" t="e">
        <f t="shared" si="13"/>
        <v>#DIV/0!</v>
      </c>
    </row>
    <row r="70" spans="1:12" x14ac:dyDescent="0.4">
      <c r="A70" s="61" t="s">
        <v>159</v>
      </c>
      <c r="B70" s="207">
        <v>11015</v>
      </c>
      <c r="C70" s="564">
        <v>8115</v>
      </c>
      <c r="D70" s="140">
        <f t="shared" ref="D70:D75" si="14">+B70/C70</f>
        <v>1.3573629081947012</v>
      </c>
      <c r="E70" s="128">
        <f t="shared" ref="E70:E75" si="15">+B70-C70</f>
        <v>2900</v>
      </c>
      <c r="F70" s="207">
        <v>15399</v>
      </c>
      <c r="G70" s="564">
        <v>9912</v>
      </c>
      <c r="H70" s="140">
        <f t="shared" ref="H70:H75" si="16">+F70/G70</f>
        <v>1.5535714285714286</v>
      </c>
      <c r="I70" s="139">
        <f t="shared" ref="I70:I75" si="17">+F70-G70</f>
        <v>5487</v>
      </c>
      <c r="J70" s="206">
        <f t="shared" ref="J70:J75" si="18">+B70/F70</f>
        <v>0.71530618871355278</v>
      </c>
      <c r="K70" s="206">
        <f t="shared" ref="K70:K75" si="19">+C70/G70</f>
        <v>0.81870460048426152</v>
      </c>
      <c r="L70" s="205">
        <f t="shared" ref="L70:L75" si="20">+J70-K70</f>
        <v>-0.10339841177070874</v>
      </c>
    </row>
    <row r="71" spans="1:12" x14ac:dyDescent="0.4">
      <c r="A71" s="61" t="s">
        <v>97</v>
      </c>
      <c r="B71" s="207">
        <v>8779</v>
      </c>
      <c r="C71" s="564">
        <v>8362</v>
      </c>
      <c r="D71" s="140">
        <f t="shared" si="14"/>
        <v>1.0498684525233197</v>
      </c>
      <c r="E71" s="128">
        <f t="shared" si="15"/>
        <v>417</v>
      </c>
      <c r="F71" s="207">
        <v>10266</v>
      </c>
      <c r="G71" s="564">
        <v>9912</v>
      </c>
      <c r="H71" s="140">
        <f t="shared" si="16"/>
        <v>1.0357142857142858</v>
      </c>
      <c r="I71" s="139">
        <f t="shared" si="17"/>
        <v>354</v>
      </c>
      <c r="J71" s="206">
        <f t="shared" si="18"/>
        <v>0.85515293200857201</v>
      </c>
      <c r="K71" s="206">
        <f t="shared" si="19"/>
        <v>0.8436238902340597</v>
      </c>
      <c r="L71" s="205">
        <f t="shared" si="20"/>
        <v>1.1529041774512305E-2</v>
      </c>
    </row>
    <row r="72" spans="1:12" x14ac:dyDescent="0.4">
      <c r="A72" s="61" t="s">
        <v>224</v>
      </c>
      <c r="B72" s="639"/>
      <c r="C72" s="638"/>
      <c r="D72" s="140" t="e">
        <f t="shared" si="14"/>
        <v>#DIV/0!</v>
      </c>
      <c r="E72" s="128">
        <f t="shared" si="15"/>
        <v>0</v>
      </c>
      <c r="F72" s="639"/>
      <c r="G72" s="638"/>
      <c r="H72" s="140" t="e">
        <f t="shared" si="16"/>
        <v>#DIV/0!</v>
      </c>
      <c r="I72" s="139">
        <f t="shared" si="17"/>
        <v>0</v>
      </c>
      <c r="J72" s="206" t="e">
        <f t="shared" si="18"/>
        <v>#DIV/0!</v>
      </c>
      <c r="K72" s="206" t="e">
        <f t="shared" si="19"/>
        <v>#DIV/0!</v>
      </c>
      <c r="L72" s="205" t="e">
        <f t="shared" si="20"/>
        <v>#DIV/0!</v>
      </c>
    </row>
    <row r="73" spans="1:12" x14ac:dyDescent="0.4">
      <c r="A73" s="42" t="s">
        <v>96</v>
      </c>
      <c r="B73" s="103">
        <v>7908</v>
      </c>
      <c r="C73" s="637"/>
      <c r="D73" s="140" t="e">
        <f t="shared" si="14"/>
        <v>#DIV/0!</v>
      </c>
      <c r="E73" s="540">
        <f t="shared" si="15"/>
        <v>7908</v>
      </c>
      <c r="F73" s="103">
        <v>10266</v>
      </c>
      <c r="G73" s="637"/>
      <c r="H73" s="140" t="e">
        <f t="shared" si="16"/>
        <v>#DIV/0!</v>
      </c>
      <c r="I73" s="139">
        <f t="shared" si="17"/>
        <v>10266</v>
      </c>
      <c r="J73" s="206">
        <f t="shared" si="18"/>
        <v>0.7703097603740503</v>
      </c>
      <c r="K73" s="206" t="e">
        <f t="shared" si="19"/>
        <v>#DIV/0!</v>
      </c>
      <c r="L73" s="205" t="e">
        <f t="shared" si="20"/>
        <v>#DIV/0!</v>
      </c>
    </row>
    <row r="74" spans="1:12" x14ac:dyDescent="0.4">
      <c r="A74" s="136" t="s">
        <v>111</v>
      </c>
      <c r="B74" s="135">
        <f>B75</f>
        <v>117</v>
      </c>
      <c r="C74" s="135">
        <f>C75</f>
        <v>100</v>
      </c>
      <c r="D74" s="134">
        <f t="shared" si="14"/>
        <v>1.17</v>
      </c>
      <c r="E74" s="144">
        <f t="shared" si="15"/>
        <v>17</v>
      </c>
      <c r="F74" s="135">
        <f>F75</f>
        <v>225</v>
      </c>
      <c r="G74" s="135">
        <f>G75</f>
        <v>198</v>
      </c>
      <c r="H74" s="134">
        <f t="shared" si="16"/>
        <v>1.1363636363636365</v>
      </c>
      <c r="I74" s="133">
        <f t="shared" si="17"/>
        <v>27</v>
      </c>
      <c r="J74" s="132">
        <f t="shared" si="18"/>
        <v>0.52</v>
      </c>
      <c r="K74" s="132">
        <f t="shared" si="19"/>
        <v>0.50505050505050508</v>
      </c>
      <c r="L74" s="167">
        <f t="shared" si="20"/>
        <v>1.4949494949494935E-2</v>
      </c>
    </row>
    <row r="75" spans="1:12" x14ac:dyDescent="0.4">
      <c r="A75" s="214" t="s">
        <v>110</v>
      </c>
      <c r="B75" s="208">
        <v>117</v>
      </c>
      <c r="C75" s="561">
        <v>100</v>
      </c>
      <c r="D75" s="124">
        <f t="shared" si="14"/>
        <v>1.17</v>
      </c>
      <c r="E75" s="144">
        <f t="shared" si="15"/>
        <v>17</v>
      </c>
      <c r="F75" s="562">
        <v>225</v>
      </c>
      <c r="G75" s="561">
        <v>198</v>
      </c>
      <c r="H75" s="145">
        <f t="shared" si="16"/>
        <v>1.1363636363636365</v>
      </c>
      <c r="I75" s="144">
        <f t="shared" si="17"/>
        <v>27</v>
      </c>
      <c r="J75" s="636">
        <f t="shared" si="18"/>
        <v>0.52</v>
      </c>
      <c r="K75" s="636">
        <f t="shared" si="19"/>
        <v>0.50505050505050508</v>
      </c>
      <c r="L75" s="666">
        <f t="shared" si="20"/>
        <v>1.4949494949494935E-2</v>
      </c>
    </row>
    <row r="76" spans="1:12" x14ac:dyDescent="0.4">
      <c r="A76" s="33" t="s">
        <v>109</v>
      </c>
      <c r="C76" s="33"/>
      <c r="E76" s="34"/>
      <c r="G76" s="33"/>
      <c r="I76" s="34"/>
      <c r="K76" s="33"/>
    </row>
    <row r="77" spans="1:12" x14ac:dyDescent="0.4">
      <c r="A77" s="35" t="s">
        <v>108</v>
      </c>
    </row>
    <row r="78" spans="1:12" x14ac:dyDescent="0.4">
      <c r="A78" s="33" t="s">
        <v>107</v>
      </c>
    </row>
    <row r="79" spans="1:12" x14ac:dyDescent="0.4">
      <c r="A79" s="33" t="s">
        <v>95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9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33" customWidth="1"/>
    <col min="2" max="3" width="11" style="34" customWidth="1"/>
    <col min="4" max="5" width="11.25" style="33" customWidth="1"/>
    <col min="6" max="7" width="11" style="34" customWidth="1"/>
    <col min="8" max="9" width="11.25" style="33" customWidth="1"/>
    <col min="10" max="11" width="11.25" style="34" customWidth="1"/>
    <col min="12" max="12" width="11.25" style="33" customWidth="1"/>
    <col min="13" max="13" width="9" style="33" customWidth="1"/>
    <col min="14" max="14" width="6.5" style="33" bestFit="1" customWidth="1"/>
    <col min="15" max="16384" width="15.75" style="33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２月(上旬)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x14ac:dyDescent="0.4">
      <c r="A4" s="685"/>
      <c r="B4" s="686" t="s">
        <v>279</v>
      </c>
      <c r="C4" s="687" t="s">
        <v>278</v>
      </c>
      <c r="D4" s="685" t="s">
        <v>93</v>
      </c>
      <c r="E4" s="685"/>
      <c r="F4" s="699" t="str">
        <f>+B4</f>
        <v>(12'2/1～10)</v>
      </c>
      <c r="G4" s="699" t="str">
        <f>+C4</f>
        <v>(11'2/1～10)</v>
      </c>
      <c r="H4" s="685" t="s">
        <v>93</v>
      </c>
      <c r="I4" s="685"/>
      <c r="J4" s="699" t="str">
        <f>+B4</f>
        <v>(12'2/1～10)</v>
      </c>
      <c r="K4" s="699" t="str">
        <f>+C4</f>
        <v>(11'2/1～10)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160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135">
        <f>+B7+B41+B67</f>
        <v>138181</v>
      </c>
      <c r="C6" s="135">
        <f>+C7+C41+C67</f>
        <v>145979</v>
      </c>
      <c r="D6" s="132">
        <f t="shared" ref="D6:D37" si="0">+B6/C6</f>
        <v>0.94658135759253048</v>
      </c>
      <c r="E6" s="172">
        <f t="shared" ref="E6:E37" si="1">+B6-C6</f>
        <v>-7798</v>
      </c>
      <c r="F6" s="135">
        <f>+F7+F41+F67</f>
        <v>202849</v>
      </c>
      <c r="G6" s="135">
        <f>+G7+G41+G67</f>
        <v>200656</v>
      </c>
      <c r="H6" s="132">
        <f t="shared" ref="H6:H37" si="2">+F6/G6</f>
        <v>1.0109291523801929</v>
      </c>
      <c r="I6" s="172">
        <f t="shared" ref="I6:I37" si="3">+F6-G6</f>
        <v>2193</v>
      </c>
      <c r="J6" s="132">
        <f t="shared" ref="J6:J37" si="4">+B6/F6</f>
        <v>0.68120128765732146</v>
      </c>
      <c r="K6" s="132">
        <f t="shared" ref="K6:K37" si="5">+C6/G6</f>
        <v>0.72750877123036439</v>
      </c>
      <c r="L6" s="167">
        <f t="shared" ref="L6:L37" si="6">+J6-K6</f>
        <v>-4.6307483573042929E-2</v>
      </c>
    </row>
    <row r="7" spans="1:12" s="35" customFormat="1" x14ac:dyDescent="0.4">
      <c r="A7" s="136" t="s">
        <v>90</v>
      </c>
      <c r="B7" s="135">
        <f>B8+B18+B38</f>
        <v>64291</v>
      </c>
      <c r="C7" s="135">
        <f>C8+C18+C38</f>
        <v>66474</v>
      </c>
      <c r="D7" s="132">
        <f t="shared" si="0"/>
        <v>0.96716009266781</v>
      </c>
      <c r="E7" s="172">
        <f t="shared" si="1"/>
        <v>-2183</v>
      </c>
      <c r="F7" s="135">
        <f>F8+F18+F38</f>
        <v>90997</v>
      </c>
      <c r="G7" s="135">
        <f>G8+G18+G38</f>
        <v>87496</v>
      </c>
      <c r="H7" s="132">
        <f t="shared" si="2"/>
        <v>1.0400132577489256</v>
      </c>
      <c r="I7" s="172">
        <f t="shared" si="3"/>
        <v>3501</v>
      </c>
      <c r="J7" s="132">
        <f t="shared" si="4"/>
        <v>0.70651779729002051</v>
      </c>
      <c r="K7" s="132">
        <f t="shared" si="5"/>
        <v>0.75973758800402302</v>
      </c>
      <c r="L7" s="167">
        <f t="shared" si="6"/>
        <v>-5.3219790714002513E-2</v>
      </c>
    </row>
    <row r="8" spans="1:12" x14ac:dyDescent="0.4">
      <c r="A8" s="160" t="s">
        <v>150</v>
      </c>
      <c r="B8" s="146">
        <f>SUM(B9:B17)</f>
        <v>47422</v>
      </c>
      <c r="C8" s="146">
        <f>SUM(C9:C17)</f>
        <v>54057</v>
      </c>
      <c r="D8" s="143">
        <f t="shared" si="0"/>
        <v>0.87725918937417913</v>
      </c>
      <c r="E8" s="165">
        <f t="shared" si="1"/>
        <v>-6635</v>
      </c>
      <c r="F8" s="146">
        <f>SUM(F9:F17)</f>
        <v>65349</v>
      </c>
      <c r="G8" s="146">
        <f>SUM(G9:G17)</f>
        <v>68842</v>
      </c>
      <c r="H8" s="143">
        <f t="shared" si="2"/>
        <v>0.94926062578077341</v>
      </c>
      <c r="I8" s="165">
        <f t="shared" si="3"/>
        <v>-3493</v>
      </c>
      <c r="J8" s="143">
        <f t="shared" si="4"/>
        <v>0.72567292536993677</v>
      </c>
      <c r="K8" s="143">
        <f t="shared" si="5"/>
        <v>0.78523285203800008</v>
      </c>
      <c r="L8" s="164">
        <f t="shared" si="6"/>
        <v>-5.9559926668063312E-2</v>
      </c>
    </row>
    <row r="9" spans="1:12" x14ac:dyDescent="0.4">
      <c r="A9" s="48" t="s">
        <v>86</v>
      </c>
      <c r="B9" s="79">
        <v>38745</v>
      </c>
      <c r="C9" s="79">
        <v>38553</v>
      </c>
      <c r="D9" s="64">
        <f t="shared" si="0"/>
        <v>1.0049801571862111</v>
      </c>
      <c r="E9" s="72">
        <f t="shared" si="1"/>
        <v>192</v>
      </c>
      <c r="F9" s="79">
        <v>50589</v>
      </c>
      <c r="G9" s="79">
        <v>47775</v>
      </c>
      <c r="H9" s="64">
        <f t="shared" si="2"/>
        <v>1.058901098901099</v>
      </c>
      <c r="I9" s="72">
        <f t="shared" si="3"/>
        <v>2814</v>
      </c>
      <c r="J9" s="64">
        <f t="shared" si="4"/>
        <v>0.76587795765877953</v>
      </c>
      <c r="K9" s="64">
        <f t="shared" si="5"/>
        <v>0.80697017268445836</v>
      </c>
      <c r="L9" s="81">
        <f t="shared" si="6"/>
        <v>-4.1092215025678835E-2</v>
      </c>
    </row>
    <row r="10" spans="1:12" x14ac:dyDescent="0.4">
      <c r="A10" s="49" t="s">
        <v>89</v>
      </c>
      <c r="B10" s="47">
        <v>3467</v>
      </c>
      <c r="C10" s="47">
        <v>3750</v>
      </c>
      <c r="D10" s="44">
        <f t="shared" si="0"/>
        <v>0.92453333333333332</v>
      </c>
      <c r="E10" s="45">
        <f t="shared" si="1"/>
        <v>-283</v>
      </c>
      <c r="F10" s="47">
        <v>5000</v>
      </c>
      <c r="G10" s="47">
        <v>4875</v>
      </c>
      <c r="H10" s="44">
        <f t="shared" si="2"/>
        <v>1.0256410256410255</v>
      </c>
      <c r="I10" s="45">
        <f t="shared" si="3"/>
        <v>125</v>
      </c>
      <c r="J10" s="44">
        <f t="shared" si="4"/>
        <v>0.69340000000000002</v>
      </c>
      <c r="K10" s="44">
        <f t="shared" si="5"/>
        <v>0.76923076923076927</v>
      </c>
      <c r="L10" s="43">
        <f t="shared" si="6"/>
        <v>-7.5830769230769257E-2</v>
      </c>
    </row>
    <row r="11" spans="1:12" x14ac:dyDescent="0.4">
      <c r="A11" s="49" t="s">
        <v>124</v>
      </c>
      <c r="B11" s="47">
        <v>4738</v>
      </c>
      <c r="C11" s="47">
        <v>5140</v>
      </c>
      <c r="D11" s="44">
        <f t="shared" si="0"/>
        <v>0.92178988326848244</v>
      </c>
      <c r="E11" s="45">
        <f t="shared" si="1"/>
        <v>-402</v>
      </c>
      <c r="F11" s="47">
        <v>8310</v>
      </c>
      <c r="G11" s="47">
        <v>6981</v>
      </c>
      <c r="H11" s="44">
        <f t="shared" si="2"/>
        <v>1.1903738719381178</v>
      </c>
      <c r="I11" s="45">
        <f t="shared" si="3"/>
        <v>1329</v>
      </c>
      <c r="J11" s="44">
        <f t="shared" si="4"/>
        <v>0.57015643802647409</v>
      </c>
      <c r="K11" s="44">
        <f t="shared" si="5"/>
        <v>0.73628419997135086</v>
      </c>
      <c r="L11" s="43">
        <f t="shared" si="6"/>
        <v>-0.16612776194487677</v>
      </c>
    </row>
    <row r="12" spans="1:12" x14ac:dyDescent="0.4">
      <c r="A12" s="49" t="s">
        <v>84</v>
      </c>
      <c r="B12" s="83"/>
      <c r="C12" s="47">
        <v>23</v>
      </c>
      <c r="D12" s="44">
        <f t="shared" si="0"/>
        <v>0</v>
      </c>
      <c r="E12" s="45">
        <f t="shared" si="1"/>
        <v>-23</v>
      </c>
      <c r="F12" s="83"/>
      <c r="G12" s="47">
        <v>261</v>
      </c>
      <c r="H12" s="44">
        <f t="shared" si="2"/>
        <v>0</v>
      </c>
      <c r="I12" s="45">
        <f t="shared" si="3"/>
        <v>-261</v>
      </c>
      <c r="J12" s="44" t="e">
        <f t="shared" si="4"/>
        <v>#DIV/0!</v>
      </c>
      <c r="K12" s="44">
        <f t="shared" si="5"/>
        <v>8.8122605363984668E-2</v>
      </c>
      <c r="L12" s="43" t="e">
        <f t="shared" si="6"/>
        <v>#DIV/0!</v>
      </c>
    </row>
    <row r="13" spans="1:12" x14ac:dyDescent="0.4">
      <c r="A13" s="49" t="s">
        <v>85</v>
      </c>
      <c r="B13" s="83"/>
      <c r="C13" s="47">
        <v>6117</v>
      </c>
      <c r="D13" s="44">
        <f t="shared" si="0"/>
        <v>0</v>
      </c>
      <c r="E13" s="45">
        <f t="shared" si="1"/>
        <v>-6117</v>
      </c>
      <c r="F13" s="83"/>
      <c r="G13" s="47">
        <v>7600</v>
      </c>
      <c r="H13" s="44">
        <f t="shared" si="2"/>
        <v>0</v>
      </c>
      <c r="I13" s="45">
        <f t="shared" si="3"/>
        <v>-7600</v>
      </c>
      <c r="J13" s="44" t="e">
        <f t="shared" si="4"/>
        <v>#DIV/0!</v>
      </c>
      <c r="K13" s="44">
        <f t="shared" si="5"/>
        <v>0.80486842105263157</v>
      </c>
      <c r="L13" s="43" t="e">
        <f t="shared" si="6"/>
        <v>#DIV/0!</v>
      </c>
    </row>
    <row r="14" spans="1:12" x14ac:dyDescent="0.4">
      <c r="A14" s="55" t="s">
        <v>149</v>
      </c>
      <c r="B14" s="60">
        <v>472</v>
      </c>
      <c r="C14" s="60">
        <v>474</v>
      </c>
      <c r="D14" s="58">
        <f t="shared" si="0"/>
        <v>0.99578059071729963</v>
      </c>
      <c r="E14" s="59">
        <f t="shared" si="1"/>
        <v>-2</v>
      </c>
      <c r="F14" s="60">
        <v>1450</v>
      </c>
      <c r="G14" s="60">
        <v>1350</v>
      </c>
      <c r="H14" s="58">
        <f t="shared" si="2"/>
        <v>1.0740740740740742</v>
      </c>
      <c r="I14" s="59">
        <f t="shared" si="3"/>
        <v>100</v>
      </c>
      <c r="J14" s="58">
        <f t="shared" si="4"/>
        <v>0.32551724137931032</v>
      </c>
      <c r="K14" s="58">
        <f t="shared" si="5"/>
        <v>0.3511111111111111</v>
      </c>
      <c r="L14" s="57">
        <f t="shared" si="6"/>
        <v>-2.5593869731800778E-2</v>
      </c>
    </row>
    <row r="15" spans="1:12" x14ac:dyDescent="0.4">
      <c r="A15" s="49" t="s">
        <v>148</v>
      </c>
      <c r="B15" s="83"/>
      <c r="C15" s="83"/>
      <c r="D15" s="44" t="e">
        <f t="shared" si="0"/>
        <v>#DIV/0!</v>
      </c>
      <c r="E15" s="45">
        <f t="shared" si="1"/>
        <v>0</v>
      </c>
      <c r="F15" s="83"/>
      <c r="G15" s="83"/>
      <c r="H15" s="44" t="e">
        <f t="shared" si="2"/>
        <v>#DIV/0!</v>
      </c>
      <c r="I15" s="45">
        <f t="shared" si="3"/>
        <v>0</v>
      </c>
      <c r="J15" s="44" t="e">
        <f t="shared" si="4"/>
        <v>#DIV/0!</v>
      </c>
      <c r="K15" s="44" t="e">
        <f t="shared" si="5"/>
        <v>#DIV/0!</v>
      </c>
      <c r="L15" s="43" t="e">
        <f t="shared" si="6"/>
        <v>#DIV/0!</v>
      </c>
    </row>
    <row r="16" spans="1:12" x14ac:dyDescent="0.4">
      <c r="A16" s="61" t="s">
        <v>147</v>
      </c>
      <c r="B16" s="83"/>
      <c r="C16" s="83"/>
      <c r="D16" s="86" t="e">
        <f t="shared" si="0"/>
        <v>#DIV/0!</v>
      </c>
      <c r="E16" s="45">
        <f t="shared" si="1"/>
        <v>0</v>
      </c>
      <c r="F16" s="83"/>
      <c r="G16" s="83"/>
      <c r="H16" s="64" t="e">
        <f t="shared" si="2"/>
        <v>#DIV/0!</v>
      </c>
      <c r="I16" s="72">
        <f t="shared" si="3"/>
        <v>0</v>
      </c>
      <c r="J16" s="44" t="e">
        <f t="shared" si="4"/>
        <v>#DIV/0!</v>
      </c>
      <c r="K16" s="44" t="e">
        <f t="shared" si="5"/>
        <v>#DIV/0!</v>
      </c>
      <c r="L16" s="43" t="e">
        <f t="shared" si="6"/>
        <v>#DIV/0!</v>
      </c>
    </row>
    <row r="17" spans="1:12" s="36" customFormat="1" x14ac:dyDescent="0.4">
      <c r="A17" s="61" t="s">
        <v>146</v>
      </c>
      <c r="B17" s="82"/>
      <c r="C17" s="82"/>
      <c r="D17" s="58" t="e">
        <f t="shared" si="0"/>
        <v>#DIV/0!</v>
      </c>
      <c r="E17" s="59">
        <f t="shared" si="1"/>
        <v>0</v>
      </c>
      <c r="F17" s="82"/>
      <c r="G17" s="82"/>
      <c r="H17" s="64" t="e">
        <f t="shared" si="2"/>
        <v>#DIV/0!</v>
      </c>
      <c r="I17" s="59">
        <f t="shared" si="3"/>
        <v>0</v>
      </c>
      <c r="J17" s="58" t="e">
        <f t="shared" si="4"/>
        <v>#DIV/0!</v>
      </c>
      <c r="K17" s="58" t="e">
        <f t="shared" si="5"/>
        <v>#DIV/0!</v>
      </c>
      <c r="L17" s="57" t="e">
        <f t="shared" si="6"/>
        <v>#DIV/0!</v>
      </c>
    </row>
    <row r="18" spans="1:12" x14ac:dyDescent="0.4">
      <c r="A18" s="160" t="s">
        <v>145</v>
      </c>
      <c r="B18" s="146">
        <f>SUM(B19:B37)</f>
        <v>16502</v>
      </c>
      <c r="C18" s="146">
        <f>SUM(C19:C37)</f>
        <v>11978</v>
      </c>
      <c r="D18" s="143">
        <f t="shared" si="0"/>
        <v>1.3776924361329104</v>
      </c>
      <c r="E18" s="165">
        <f t="shared" si="1"/>
        <v>4524</v>
      </c>
      <c r="F18" s="146">
        <f>SUM(F19:F37)</f>
        <v>24780</v>
      </c>
      <c r="G18" s="146">
        <f>SUM(G19:G37)</f>
        <v>17775</v>
      </c>
      <c r="H18" s="143">
        <f t="shared" si="2"/>
        <v>1.3940928270042194</v>
      </c>
      <c r="I18" s="165">
        <f t="shared" si="3"/>
        <v>7005</v>
      </c>
      <c r="J18" s="143">
        <f t="shared" si="4"/>
        <v>0.66594027441485071</v>
      </c>
      <c r="K18" s="143">
        <f t="shared" si="5"/>
        <v>0.67386779184247536</v>
      </c>
      <c r="L18" s="164">
        <f t="shared" si="6"/>
        <v>-7.9275174276246529E-3</v>
      </c>
    </row>
    <row r="19" spans="1:12" x14ac:dyDescent="0.4">
      <c r="A19" s="48" t="s">
        <v>144</v>
      </c>
      <c r="B19" s="85"/>
      <c r="C19" s="85"/>
      <c r="D19" s="44" t="e">
        <f t="shared" si="0"/>
        <v>#DIV/0!</v>
      </c>
      <c r="E19" s="45">
        <f t="shared" si="1"/>
        <v>0</v>
      </c>
      <c r="F19" s="85"/>
      <c r="G19" s="85"/>
      <c r="H19" s="64" t="e">
        <f t="shared" si="2"/>
        <v>#DIV/0!</v>
      </c>
      <c r="I19" s="45">
        <f t="shared" si="3"/>
        <v>0</v>
      </c>
      <c r="J19" s="44" t="e">
        <f t="shared" si="4"/>
        <v>#DIV/0!</v>
      </c>
      <c r="K19" s="44" t="e">
        <f t="shared" si="5"/>
        <v>#DIV/0!</v>
      </c>
      <c r="L19" s="81" t="e">
        <f t="shared" si="6"/>
        <v>#DIV/0!</v>
      </c>
    </row>
    <row r="20" spans="1:12" x14ac:dyDescent="0.4">
      <c r="A20" s="49" t="s">
        <v>124</v>
      </c>
      <c r="B20" s="83"/>
      <c r="C20" s="83"/>
      <c r="D20" s="44" t="e">
        <f t="shared" si="0"/>
        <v>#DIV/0!</v>
      </c>
      <c r="E20" s="45">
        <f t="shared" si="1"/>
        <v>0</v>
      </c>
      <c r="F20" s="83"/>
      <c r="G20" s="83"/>
      <c r="H20" s="44" t="e">
        <f t="shared" si="2"/>
        <v>#DIV/0!</v>
      </c>
      <c r="I20" s="45">
        <f t="shared" si="3"/>
        <v>0</v>
      </c>
      <c r="J20" s="58" t="e">
        <f t="shared" si="4"/>
        <v>#DIV/0!</v>
      </c>
      <c r="K20" s="44" t="e">
        <f t="shared" si="5"/>
        <v>#DIV/0!</v>
      </c>
      <c r="L20" s="43" t="e">
        <f t="shared" si="6"/>
        <v>#DIV/0!</v>
      </c>
    </row>
    <row r="21" spans="1:12" x14ac:dyDescent="0.4">
      <c r="A21" s="49" t="s">
        <v>113</v>
      </c>
      <c r="B21" s="47">
        <v>5055</v>
      </c>
      <c r="C21" s="47">
        <v>5149</v>
      </c>
      <c r="D21" s="44">
        <f t="shared" si="0"/>
        <v>0.98174402796659543</v>
      </c>
      <c r="E21" s="45">
        <f t="shared" si="1"/>
        <v>-94</v>
      </c>
      <c r="F21" s="47">
        <v>8590</v>
      </c>
      <c r="G21" s="47">
        <v>7300</v>
      </c>
      <c r="H21" s="58">
        <f t="shared" si="2"/>
        <v>1.1767123287671233</v>
      </c>
      <c r="I21" s="45">
        <f t="shared" si="3"/>
        <v>1290</v>
      </c>
      <c r="J21" s="44">
        <f t="shared" si="4"/>
        <v>0.58847497089639111</v>
      </c>
      <c r="K21" s="44">
        <f t="shared" si="5"/>
        <v>0.70534246575342463</v>
      </c>
      <c r="L21" s="43">
        <f t="shared" si="6"/>
        <v>-0.11686749485703352</v>
      </c>
    </row>
    <row r="22" spans="1:12" x14ac:dyDescent="0.4">
      <c r="A22" s="49" t="s">
        <v>143</v>
      </c>
      <c r="B22" s="47">
        <v>2023</v>
      </c>
      <c r="C22" s="47">
        <v>2031</v>
      </c>
      <c r="D22" s="44">
        <f t="shared" si="0"/>
        <v>0.99606105366814379</v>
      </c>
      <c r="E22" s="45">
        <f t="shared" si="1"/>
        <v>-8</v>
      </c>
      <c r="F22" s="47">
        <v>2965</v>
      </c>
      <c r="G22" s="47">
        <v>2990</v>
      </c>
      <c r="H22" s="44">
        <f t="shared" si="2"/>
        <v>0.99163879598662208</v>
      </c>
      <c r="I22" s="45">
        <f t="shared" si="3"/>
        <v>-25</v>
      </c>
      <c r="J22" s="44">
        <f t="shared" si="4"/>
        <v>0.68229342327150089</v>
      </c>
      <c r="K22" s="44">
        <f t="shared" si="5"/>
        <v>0.67926421404682269</v>
      </c>
      <c r="L22" s="43">
        <f t="shared" si="6"/>
        <v>3.0292092246781976E-3</v>
      </c>
    </row>
    <row r="23" spans="1:12" x14ac:dyDescent="0.4">
      <c r="A23" s="49" t="s">
        <v>142</v>
      </c>
      <c r="B23" s="60">
        <v>986</v>
      </c>
      <c r="C23" s="60">
        <v>1114</v>
      </c>
      <c r="D23" s="44">
        <f t="shared" si="0"/>
        <v>0.88509874326750448</v>
      </c>
      <c r="E23" s="59">
        <f t="shared" si="1"/>
        <v>-128</v>
      </c>
      <c r="F23" s="60">
        <v>1465</v>
      </c>
      <c r="G23" s="60">
        <v>1500</v>
      </c>
      <c r="H23" s="58">
        <f t="shared" si="2"/>
        <v>0.97666666666666668</v>
      </c>
      <c r="I23" s="59">
        <f t="shared" si="3"/>
        <v>-35</v>
      </c>
      <c r="J23" s="58">
        <f t="shared" si="4"/>
        <v>0.67303754266211602</v>
      </c>
      <c r="K23" s="44">
        <f t="shared" si="5"/>
        <v>0.7426666666666667</v>
      </c>
      <c r="L23" s="57">
        <f t="shared" si="6"/>
        <v>-6.962912400455068E-2</v>
      </c>
    </row>
    <row r="24" spans="1:12" x14ac:dyDescent="0.4">
      <c r="A24" s="61" t="s">
        <v>141</v>
      </c>
      <c r="B24" s="83"/>
      <c r="C24" s="83"/>
      <c r="D24" s="44" t="e">
        <f t="shared" si="0"/>
        <v>#DIV/0!</v>
      </c>
      <c r="E24" s="45">
        <f t="shared" si="1"/>
        <v>0</v>
      </c>
      <c r="F24" s="83"/>
      <c r="G24" s="83"/>
      <c r="H24" s="44" t="e">
        <f t="shared" si="2"/>
        <v>#DIV/0!</v>
      </c>
      <c r="I24" s="45">
        <f t="shared" si="3"/>
        <v>0</v>
      </c>
      <c r="J24" s="44" t="e">
        <f t="shared" si="4"/>
        <v>#DIV/0!</v>
      </c>
      <c r="K24" s="44" t="e">
        <f t="shared" si="5"/>
        <v>#DIV/0!</v>
      </c>
      <c r="L24" s="43" t="e">
        <f t="shared" si="6"/>
        <v>#DIV/0!</v>
      </c>
    </row>
    <row r="25" spans="1:12" x14ac:dyDescent="0.4">
      <c r="A25" s="61" t="s">
        <v>140</v>
      </c>
      <c r="B25" s="47">
        <v>674</v>
      </c>
      <c r="C25" s="47">
        <v>739</v>
      </c>
      <c r="D25" s="44">
        <f t="shared" si="0"/>
        <v>0.91204330175913395</v>
      </c>
      <c r="E25" s="45">
        <f t="shared" si="1"/>
        <v>-65</v>
      </c>
      <c r="F25" s="47">
        <v>1495</v>
      </c>
      <c r="G25" s="47">
        <v>1490</v>
      </c>
      <c r="H25" s="44">
        <f t="shared" si="2"/>
        <v>1.0033557046979866</v>
      </c>
      <c r="I25" s="45">
        <f t="shared" si="3"/>
        <v>5</v>
      </c>
      <c r="J25" s="44">
        <f t="shared" si="4"/>
        <v>0.4508361204013378</v>
      </c>
      <c r="K25" s="44">
        <f t="shared" si="5"/>
        <v>0.49597315436241612</v>
      </c>
      <c r="L25" s="43">
        <f t="shared" si="6"/>
        <v>-4.5137033961078321E-2</v>
      </c>
    </row>
    <row r="26" spans="1:12" x14ac:dyDescent="0.4">
      <c r="A26" s="61" t="s">
        <v>225</v>
      </c>
      <c r="B26" s="83"/>
      <c r="C26" s="83"/>
      <c r="D26" s="44" t="e">
        <f t="shared" si="0"/>
        <v>#DIV/0!</v>
      </c>
      <c r="E26" s="45">
        <f t="shared" si="1"/>
        <v>0</v>
      </c>
      <c r="F26" s="83"/>
      <c r="G26" s="83"/>
      <c r="H26" s="44" t="e">
        <f t="shared" si="2"/>
        <v>#DIV/0!</v>
      </c>
      <c r="I26" s="45">
        <f t="shared" si="3"/>
        <v>0</v>
      </c>
      <c r="J26" s="44" t="e">
        <f t="shared" si="4"/>
        <v>#DIV/0!</v>
      </c>
      <c r="K26" s="44" t="e">
        <f t="shared" si="5"/>
        <v>#DIV/0!</v>
      </c>
      <c r="L26" s="43" t="e">
        <f t="shared" si="6"/>
        <v>#DIV/0!</v>
      </c>
    </row>
    <row r="27" spans="1:12" x14ac:dyDescent="0.4">
      <c r="A27" s="49" t="s">
        <v>139</v>
      </c>
      <c r="B27" s="83"/>
      <c r="C27" s="83"/>
      <c r="D27" s="44" t="e">
        <f t="shared" si="0"/>
        <v>#DIV/0!</v>
      </c>
      <c r="E27" s="45">
        <f t="shared" si="1"/>
        <v>0</v>
      </c>
      <c r="F27" s="83"/>
      <c r="G27" s="83"/>
      <c r="H27" s="44" t="e">
        <f t="shared" si="2"/>
        <v>#DIV/0!</v>
      </c>
      <c r="I27" s="45">
        <f t="shared" si="3"/>
        <v>0</v>
      </c>
      <c r="J27" s="44" t="e">
        <f t="shared" si="4"/>
        <v>#DIV/0!</v>
      </c>
      <c r="K27" s="44" t="e">
        <f t="shared" si="5"/>
        <v>#DIV/0!</v>
      </c>
      <c r="L27" s="43" t="e">
        <f t="shared" si="6"/>
        <v>#DIV/0!</v>
      </c>
    </row>
    <row r="28" spans="1:12" x14ac:dyDescent="0.4">
      <c r="A28" s="49" t="s">
        <v>138</v>
      </c>
      <c r="B28" s="79">
        <v>944</v>
      </c>
      <c r="C28" s="79">
        <v>1157</v>
      </c>
      <c r="D28" s="44">
        <f t="shared" si="0"/>
        <v>0.81590319792566979</v>
      </c>
      <c r="E28" s="45">
        <f t="shared" si="1"/>
        <v>-213</v>
      </c>
      <c r="F28" s="79">
        <v>1495</v>
      </c>
      <c r="G28" s="79">
        <v>1500</v>
      </c>
      <c r="H28" s="44">
        <f t="shared" si="2"/>
        <v>0.9966666666666667</v>
      </c>
      <c r="I28" s="45">
        <f t="shared" si="3"/>
        <v>-5</v>
      </c>
      <c r="J28" s="44">
        <f t="shared" si="4"/>
        <v>0.631438127090301</v>
      </c>
      <c r="K28" s="44">
        <f t="shared" si="5"/>
        <v>0.77133333333333332</v>
      </c>
      <c r="L28" s="43">
        <f t="shared" si="6"/>
        <v>-0.13989520624303231</v>
      </c>
    </row>
    <row r="29" spans="1:12" x14ac:dyDescent="0.4">
      <c r="A29" s="49" t="s">
        <v>268</v>
      </c>
      <c r="B29" s="84"/>
      <c r="C29" s="84"/>
      <c r="D29" s="44" t="e">
        <f t="shared" si="0"/>
        <v>#DIV/0!</v>
      </c>
      <c r="E29" s="45">
        <f t="shared" si="1"/>
        <v>0</v>
      </c>
      <c r="F29" s="84"/>
      <c r="G29" s="84"/>
      <c r="H29" s="44" t="e">
        <f t="shared" si="2"/>
        <v>#DIV/0!</v>
      </c>
      <c r="I29" s="45">
        <f t="shared" si="3"/>
        <v>0</v>
      </c>
      <c r="J29" s="44" t="e">
        <f t="shared" si="4"/>
        <v>#DIV/0!</v>
      </c>
      <c r="K29" s="44" t="e">
        <f t="shared" si="5"/>
        <v>#DIV/0!</v>
      </c>
      <c r="L29" s="43" t="e">
        <f t="shared" si="6"/>
        <v>#DIV/0!</v>
      </c>
    </row>
    <row r="30" spans="1:12" x14ac:dyDescent="0.4">
      <c r="A30" s="49" t="s">
        <v>137</v>
      </c>
      <c r="B30" s="82"/>
      <c r="C30" s="82"/>
      <c r="D30" s="44" t="e">
        <f t="shared" si="0"/>
        <v>#DIV/0!</v>
      </c>
      <c r="E30" s="59">
        <f t="shared" si="1"/>
        <v>0</v>
      </c>
      <c r="F30" s="82"/>
      <c r="G30" s="82"/>
      <c r="H30" s="58" t="e">
        <f t="shared" si="2"/>
        <v>#DIV/0!</v>
      </c>
      <c r="I30" s="59">
        <f t="shared" si="3"/>
        <v>0</v>
      </c>
      <c r="J30" s="58" t="e">
        <f t="shared" si="4"/>
        <v>#DIV/0!</v>
      </c>
      <c r="K30" s="44" t="e">
        <f t="shared" si="5"/>
        <v>#DIV/0!</v>
      </c>
      <c r="L30" s="57" t="e">
        <f t="shared" si="6"/>
        <v>#DIV/0!</v>
      </c>
    </row>
    <row r="31" spans="1:12" x14ac:dyDescent="0.4">
      <c r="A31" s="61" t="s">
        <v>136</v>
      </c>
      <c r="B31" s="83"/>
      <c r="C31" s="83"/>
      <c r="D31" s="44" t="e">
        <f t="shared" si="0"/>
        <v>#DIV/0!</v>
      </c>
      <c r="E31" s="45">
        <f t="shared" si="1"/>
        <v>0</v>
      </c>
      <c r="F31" s="83"/>
      <c r="G31" s="83"/>
      <c r="H31" s="44" t="e">
        <f t="shared" si="2"/>
        <v>#DIV/0!</v>
      </c>
      <c r="I31" s="45">
        <f t="shared" si="3"/>
        <v>0</v>
      </c>
      <c r="J31" s="44" t="e">
        <f t="shared" si="4"/>
        <v>#DIV/0!</v>
      </c>
      <c r="K31" s="44" t="e">
        <f t="shared" si="5"/>
        <v>#DIV/0!</v>
      </c>
      <c r="L31" s="43" t="e">
        <f t="shared" si="6"/>
        <v>#DIV/0!</v>
      </c>
    </row>
    <row r="32" spans="1:12" x14ac:dyDescent="0.4">
      <c r="A32" s="49" t="s">
        <v>135</v>
      </c>
      <c r="B32" s="47">
        <v>940</v>
      </c>
      <c r="C32" s="47">
        <v>993</v>
      </c>
      <c r="D32" s="44">
        <f t="shared" si="0"/>
        <v>0.94662638469284999</v>
      </c>
      <c r="E32" s="45">
        <f t="shared" si="1"/>
        <v>-53</v>
      </c>
      <c r="F32" s="47">
        <v>1470</v>
      </c>
      <c r="G32" s="47">
        <v>1495</v>
      </c>
      <c r="H32" s="44">
        <f t="shared" si="2"/>
        <v>0.98327759197324416</v>
      </c>
      <c r="I32" s="45">
        <f t="shared" si="3"/>
        <v>-25</v>
      </c>
      <c r="J32" s="44">
        <f t="shared" si="4"/>
        <v>0.63945578231292521</v>
      </c>
      <c r="K32" s="44">
        <f t="shared" si="5"/>
        <v>0.66421404682274243</v>
      </c>
      <c r="L32" s="43">
        <f t="shared" si="6"/>
        <v>-2.4758264509817218E-2</v>
      </c>
    </row>
    <row r="33" spans="1:64" x14ac:dyDescent="0.4">
      <c r="A33" s="61" t="s">
        <v>134</v>
      </c>
      <c r="B33" s="82"/>
      <c r="C33" s="82"/>
      <c r="D33" s="44" t="e">
        <f t="shared" si="0"/>
        <v>#DIV/0!</v>
      </c>
      <c r="E33" s="59">
        <f t="shared" si="1"/>
        <v>0</v>
      </c>
      <c r="F33" s="82"/>
      <c r="G33" s="82"/>
      <c r="H33" s="58" t="e">
        <f t="shared" si="2"/>
        <v>#DIV/0!</v>
      </c>
      <c r="I33" s="59">
        <f t="shared" si="3"/>
        <v>0</v>
      </c>
      <c r="J33" s="58" t="e">
        <f t="shared" si="4"/>
        <v>#DIV/0!</v>
      </c>
      <c r="K33" s="44" t="e">
        <f t="shared" si="5"/>
        <v>#DIV/0!</v>
      </c>
      <c r="L33" s="57" t="e">
        <f t="shared" si="6"/>
        <v>#DIV/0!</v>
      </c>
    </row>
    <row r="34" spans="1:64" x14ac:dyDescent="0.4">
      <c r="A34" s="61" t="s">
        <v>133</v>
      </c>
      <c r="B34" s="60">
        <v>918</v>
      </c>
      <c r="C34" s="60">
        <v>795</v>
      </c>
      <c r="D34" s="58">
        <f t="shared" si="0"/>
        <v>1.1547169811320754</v>
      </c>
      <c r="E34" s="59">
        <f t="shared" si="1"/>
        <v>123</v>
      </c>
      <c r="F34" s="60">
        <v>1465</v>
      </c>
      <c r="G34" s="60">
        <v>1500</v>
      </c>
      <c r="H34" s="58">
        <f t="shared" si="2"/>
        <v>0.97666666666666668</v>
      </c>
      <c r="I34" s="59">
        <f t="shared" si="3"/>
        <v>-35</v>
      </c>
      <c r="J34" s="58">
        <f t="shared" si="4"/>
        <v>0.62662116040955629</v>
      </c>
      <c r="K34" s="58">
        <f t="shared" si="5"/>
        <v>0.53</v>
      </c>
      <c r="L34" s="57">
        <f t="shared" si="6"/>
        <v>9.6621160409556262E-2</v>
      </c>
    </row>
    <row r="35" spans="1:64" x14ac:dyDescent="0.4">
      <c r="A35" s="49" t="s">
        <v>132</v>
      </c>
      <c r="B35" s="83"/>
      <c r="C35" s="83"/>
      <c r="D35" s="44" t="e">
        <f t="shared" si="0"/>
        <v>#DIV/0!</v>
      </c>
      <c r="E35" s="45">
        <f t="shared" si="1"/>
        <v>0</v>
      </c>
      <c r="F35" s="83"/>
      <c r="G35" s="83"/>
      <c r="H35" s="44" t="e">
        <f t="shared" si="2"/>
        <v>#DIV/0!</v>
      </c>
      <c r="I35" s="45">
        <f t="shared" si="3"/>
        <v>0</v>
      </c>
      <c r="J35" s="44" t="e">
        <f t="shared" si="4"/>
        <v>#DIV/0!</v>
      </c>
      <c r="K35" s="44" t="e">
        <f t="shared" si="5"/>
        <v>#DIV/0!</v>
      </c>
      <c r="L35" s="43" t="e">
        <f t="shared" si="6"/>
        <v>#DIV/0!</v>
      </c>
    </row>
    <row r="36" spans="1:64" x14ac:dyDescent="0.4">
      <c r="A36" s="61" t="s">
        <v>88</v>
      </c>
      <c r="B36" s="82"/>
      <c r="C36" s="82"/>
      <c r="D36" s="58" t="e">
        <f t="shared" si="0"/>
        <v>#DIV/0!</v>
      </c>
      <c r="E36" s="59">
        <f t="shared" si="1"/>
        <v>0</v>
      </c>
      <c r="F36" s="82"/>
      <c r="G36" s="82"/>
      <c r="H36" s="58" t="e">
        <f t="shared" si="2"/>
        <v>#DIV/0!</v>
      </c>
      <c r="I36" s="59">
        <f t="shared" si="3"/>
        <v>0</v>
      </c>
      <c r="J36" s="58" t="e">
        <f t="shared" si="4"/>
        <v>#DIV/0!</v>
      </c>
      <c r="K36" s="58" t="e">
        <f t="shared" si="5"/>
        <v>#DIV/0!</v>
      </c>
      <c r="L36" s="57" t="e">
        <f t="shared" si="6"/>
        <v>#DIV/0!</v>
      </c>
    </row>
    <row r="37" spans="1:64" x14ac:dyDescent="0.4">
      <c r="A37" s="42" t="s">
        <v>131</v>
      </c>
      <c r="B37" s="41">
        <v>4962</v>
      </c>
      <c r="C37" s="56"/>
      <c r="D37" s="58" t="e">
        <f t="shared" si="0"/>
        <v>#DIV/0!</v>
      </c>
      <c r="E37" s="59">
        <f t="shared" si="1"/>
        <v>4962</v>
      </c>
      <c r="F37" s="41">
        <v>5835</v>
      </c>
      <c r="G37" s="56"/>
      <c r="H37" s="58" t="e">
        <f t="shared" si="2"/>
        <v>#DIV/0!</v>
      </c>
      <c r="I37" s="59">
        <f t="shared" si="3"/>
        <v>5835</v>
      </c>
      <c r="J37" s="58">
        <f t="shared" si="4"/>
        <v>0.85038560411311059</v>
      </c>
      <c r="K37" s="58" t="e">
        <f t="shared" si="5"/>
        <v>#DIV/0!</v>
      </c>
      <c r="L37" s="57" t="e">
        <f t="shared" si="6"/>
        <v>#DIV/0!</v>
      </c>
    </row>
    <row r="38" spans="1:64" x14ac:dyDescent="0.4">
      <c r="A38" s="160" t="s">
        <v>130</v>
      </c>
      <c r="B38" s="146">
        <f>SUM(B39:B40)</f>
        <v>367</v>
      </c>
      <c r="C38" s="146">
        <f>SUM(C39:C40)</f>
        <v>439</v>
      </c>
      <c r="D38" s="143">
        <f t="shared" ref="D38:D66" si="7">+B38/C38</f>
        <v>0.83599088838268798</v>
      </c>
      <c r="E38" s="165">
        <f t="shared" ref="E38:E66" si="8">+B38-C38</f>
        <v>-72</v>
      </c>
      <c r="F38" s="146">
        <f>SUM(F39:F40)</f>
        <v>868</v>
      </c>
      <c r="G38" s="146">
        <f>SUM(G39:G40)</f>
        <v>879</v>
      </c>
      <c r="H38" s="143">
        <f t="shared" ref="H38:H66" si="9">+F38/G38</f>
        <v>0.98748577929465298</v>
      </c>
      <c r="I38" s="165">
        <f t="shared" ref="I38:I66" si="10">+F38-G38</f>
        <v>-11</v>
      </c>
      <c r="J38" s="143">
        <f t="shared" ref="J38:J66" si="11">+B38/F38</f>
        <v>0.42281105990783407</v>
      </c>
      <c r="K38" s="143">
        <f t="shared" ref="K38:K66" si="12">+C38/G38</f>
        <v>0.49943117178612056</v>
      </c>
      <c r="L38" s="164">
        <f t="shared" ref="L38:L66" si="13">+J38-K38</f>
        <v>-7.662011187828649E-2</v>
      </c>
    </row>
    <row r="39" spans="1:64" x14ac:dyDescent="0.4">
      <c r="A39" s="48" t="s">
        <v>129</v>
      </c>
      <c r="B39" s="79">
        <v>195</v>
      </c>
      <c r="C39" s="79">
        <v>189</v>
      </c>
      <c r="D39" s="64">
        <f t="shared" si="7"/>
        <v>1.0317460317460319</v>
      </c>
      <c r="E39" s="72">
        <f t="shared" si="8"/>
        <v>6</v>
      </c>
      <c r="F39" s="79">
        <v>478</v>
      </c>
      <c r="G39" s="79">
        <v>489</v>
      </c>
      <c r="H39" s="64">
        <f t="shared" si="9"/>
        <v>0.97750511247443761</v>
      </c>
      <c r="I39" s="72">
        <f t="shared" si="10"/>
        <v>-11</v>
      </c>
      <c r="J39" s="64">
        <f t="shared" si="11"/>
        <v>0.40794979079497906</v>
      </c>
      <c r="K39" s="64">
        <f t="shared" si="12"/>
        <v>0.38650306748466257</v>
      </c>
      <c r="L39" s="81">
        <f t="shared" si="13"/>
        <v>2.1446723310316496E-2</v>
      </c>
    </row>
    <row r="40" spans="1:64" x14ac:dyDescent="0.4">
      <c r="A40" s="49" t="s">
        <v>128</v>
      </c>
      <c r="B40" s="47">
        <v>172</v>
      </c>
      <c r="C40" s="47">
        <v>250</v>
      </c>
      <c r="D40" s="44">
        <f t="shared" si="7"/>
        <v>0.68799999999999994</v>
      </c>
      <c r="E40" s="45">
        <f t="shared" si="8"/>
        <v>-78</v>
      </c>
      <c r="F40" s="47">
        <v>390</v>
      </c>
      <c r="G40" s="47">
        <v>390</v>
      </c>
      <c r="H40" s="44">
        <f t="shared" si="9"/>
        <v>1</v>
      </c>
      <c r="I40" s="45">
        <f t="shared" si="10"/>
        <v>0</v>
      </c>
      <c r="J40" s="44">
        <f t="shared" si="11"/>
        <v>0.44102564102564101</v>
      </c>
      <c r="K40" s="44">
        <f t="shared" si="12"/>
        <v>0.64102564102564108</v>
      </c>
      <c r="L40" s="43">
        <f t="shared" si="13"/>
        <v>-0.20000000000000007</v>
      </c>
    </row>
    <row r="41" spans="1:64" s="80" customFormat="1" x14ac:dyDescent="0.4">
      <c r="A41" s="136" t="s">
        <v>87</v>
      </c>
      <c r="B41" s="135">
        <f>B42+B62</f>
        <v>73890</v>
      </c>
      <c r="C41" s="135">
        <f>C42+C62</f>
        <v>79505</v>
      </c>
      <c r="D41" s="132">
        <f t="shared" si="7"/>
        <v>0.92937551097415261</v>
      </c>
      <c r="E41" s="172">
        <f t="shared" si="8"/>
        <v>-5615</v>
      </c>
      <c r="F41" s="135">
        <f>F42+F62</f>
        <v>111852</v>
      </c>
      <c r="G41" s="135">
        <f>G42+G62</f>
        <v>113160</v>
      </c>
      <c r="H41" s="132">
        <f t="shared" si="9"/>
        <v>0.98844114528101801</v>
      </c>
      <c r="I41" s="172">
        <f t="shared" si="10"/>
        <v>-1308</v>
      </c>
      <c r="J41" s="132">
        <f t="shared" si="11"/>
        <v>0.6606050852912777</v>
      </c>
      <c r="K41" s="132">
        <f t="shared" si="12"/>
        <v>0.70258925415341111</v>
      </c>
      <c r="L41" s="167">
        <f t="shared" si="13"/>
        <v>-4.1984168862133409E-2</v>
      </c>
    </row>
    <row r="42" spans="1:64" s="35" customFormat="1" x14ac:dyDescent="0.4">
      <c r="A42" s="160" t="s">
        <v>127</v>
      </c>
      <c r="B42" s="135">
        <f>SUM(B43:B61)</f>
        <v>73165</v>
      </c>
      <c r="C42" s="135">
        <f>SUM(C43:C61)</f>
        <v>78855</v>
      </c>
      <c r="D42" s="132">
        <f t="shared" si="7"/>
        <v>0.92784224208991184</v>
      </c>
      <c r="E42" s="172">
        <f t="shared" si="8"/>
        <v>-5690</v>
      </c>
      <c r="F42" s="135">
        <f>SUM(F43:F61)</f>
        <v>110351</v>
      </c>
      <c r="G42" s="135">
        <f>SUM(G43:G61)</f>
        <v>111751</v>
      </c>
      <c r="H42" s="132">
        <f t="shared" si="9"/>
        <v>0.98747214790024251</v>
      </c>
      <c r="I42" s="172">
        <f t="shared" si="10"/>
        <v>-1400</v>
      </c>
      <c r="J42" s="132">
        <f t="shared" si="11"/>
        <v>0.66302072477820773</v>
      </c>
      <c r="K42" s="132">
        <f t="shared" si="12"/>
        <v>0.70563126951884103</v>
      </c>
      <c r="L42" s="167">
        <f t="shared" si="13"/>
        <v>-4.2610544740633305E-2</v>
      </c>
    </row>
    <row r="43" spans="1:64" x14ac:dyDescent="0.4">
      <c r="A43" s="49" t="s">
        <v>86</v>
      </c>
      <c r="B43" s="54">
        <v>33633</v>
      </c>
      <c r="C43" s="54">
        <v>36200</v>
      </c>
      <c r="D43" s="51">
        <f t="shared" si="7"/>
        <v>0.92908839779005525</v>
      </c>
      <c r="E43" s="59">
        <f t="shared" si="8"/>
        <v>-2567</v>
      </c>
      <c r="F43" s="54">
        <v>43918</v>
      </c>
      <c r="G43" s="47">
        <v>43815</v>
      </c>
      <c r="H43" s="58">
        <f t="shared" si="9"/>
        <v>1.0023507931073834</v>
      </c>
      <c r="I43" s="68">
        <f t="shared" si="10"/>
        <v>103</v>
      </c>
      <c r="J43" s="44">
        <f t="shared" si="11"/>
        <v>0.7658135616375974</v>
      </c>
      <c r="K43" s="44">
        <f t="shared" si="12"/>
        <v>0.82620107269200049</v>
      </c>
      <c r="L43" s="66">
        <f t="shared" si="13"/>
        <v>-6.0387511054403098E-2</v>
      </c>
    </row>
    <row r="44" spans="1:64" x14ac:dyDescent="0.4">
      <c r="A44" s="49" t="s">
        <v>125</v>
      </c>
      <c r="B44" s="47">
        <v>3211</v>
      </c>
      <c r="C44" s="97">
        <v>4350</v>
      </c>
      <c r="D44" s="64">
        <f t="shared" si="7"/>
        <v>0.73816091954022989</v>
      </c>
      <c r="E44" s="59">
        <f t="shared" si="8"/>
        <v>-1139</v>
      </c>
      <c r="F44" s="47">
        <v>5140</v>
      </c>
      <c r="G44" s="97">
        <v>5126</v>
      </c>
      <c r="H44" s="70">
        <f t="shared" si="9"/>
        <v>1.002731174404994</v>
      </c>
      <c r="I44" s="68">
        <f t="shared" si="10"/>
        <v>14</v>
      </c>
      <c r="J44" s="44">
        <f t="shared" si="11"/>
        <v>0.62470817120622568</v>
      </c>
      <c r="K44" s="44">
        <f t="shared" si="12"/>
        <v>0.84861490440889586</v>
      </c>
      <c r="L44" s="66">
        <f t="shared" si="13"/>
        <v>-0.22390673320267018</v>
      </c>
    </row>
    <row r="45" spans="1:64" x14ac:dyDescent="0.4">
      <c r="A45" s="61" t="s">
        <v>124</v>
      </c>
      <c r="B45" s="47">
        <v>4126</v>
      </c>
      <c r="C45" s="97">
        <v>5384</v>
      </c>
      <c r="D45" s="67">
        <f t="shared" si="7"/>
        <v>0.76634472511144136</v>
      </c>
      <c r="E45" s="68">
        <f t="shared" si="8"/>
        <v>-1258</v>
      </c>
      <c r="F45" s="47">
        <v>6919</v>
      </c>
      <c r="G45" s="571">
        <v>9196</v>
      </c>
      <c r="H45" s="70">
        <f t="shared" si="9"/>
        <v>0.75239234449760761</v>
      </c>
      <c r="I45" s="75">
        <f t="shared" si="10"/>
        <v>-2277</v>
      </c>
      <c r="J45" s="67">
        <f t="shared" si="11"/>
        <v>0.5963289492701257</v>
      </c>
      <c r="K45" s="67">
        <f t="shared" si="12"/>
        <v>0.58547194432361893</v>
      </c>
      <c r="L45" s="77">
        <f t="shared" si="13"/>
        <v>1.0857004946506765E-2</v>
      </c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</row>
    <row r="46" spans="1:64" s="76" customFormat="1" x14ac:dyDescent="0.4">
      <c r="A46" s="61" t="s">
        <v>123</v>
      </c>
      <c r="B46" s="47">
        <v>3182</v>
      </c>
      <c r="C46" s="99">
        <v>3107</v>
      </c>
      <c r="D46" s="67">
        <f t="shared" si="7"/>
        <v>1.0241390408754425</v>
      </c>
      <c r="E46" s="68">
        <f t="shared" si="8"/>
        <v>75</v>
      </c>
      <c r="F46" s="47">
        <v>6956</v>
      </c>
      <c r="G46" s="97">
        <v>6228</v>
      </c>
      <c r="H46" s="70">
        <f t="shared" si="9"/>
        <v>1.1168914579319205</v>
      </c>
      <c r="I46" s="75">
        <f t="shared" si="10"/>
        <v>728</v>
      </c>
      <c r="J46" s="67">
        <f t="shared" si="11"/>
        <v>0.45744680851063829</v>
      </c>
      <c r="K46" s="78">
        <f t="shared" si="12"/>
        <v>0.49887604367373156</v>
      </c>
      <c r="L46" s="77">
        <f t="shared" si="13"/>
        <v>-4.142923516309327E-2</v>
      </c>
    </row>
    <row r="47" spans="1:64" x14ac:dyDescent="0.4">
      <c r="A47" s="49" t="s">
        <v>84</v>
      </c>
      <c r="B47" s="47">
        <v>11603</v>
      </c>
      <c r="C47" s="97">
        <v>11848</v>
      </c>
      <c r="D47" s="69">
        <f t="shared" si="7"/>
        <v>0.97932140445644833</v>
      </c>
      <c r="E47" s="73">
        <f t="shared" si="8"/>
        <v>-245</v>
      </c>
      <c r="F47" s="47">
        <v>17558</v>
      </c>
      <c r="G47" s="95">
        <v>17630</v>
      </c>
      <c r="H47" s="67">
        <f t="shared" si="9"/>
        <v>0.99591605218377766</v>
      </c>
      <c r="I47" s="68">
        <f t="shared" si="10"/>
        <v>-72</v>
      </c>
      <c r="J47" s="69">
        <f t="shared" si="11"/>
        <v>0.6608383642783916</v>
      </c>
      <c r="K47" s="67">
        <f t="shared" si="12"/>
        <v>0.67203630175836637</v>
      </c>
      <c r="L47" s="66">
        <f t="shared" si="13"/>
        <v>-1.1197937479974773E-2</v>
      </c>
    </row>
    <row r="48" spans="1:64" x14ac:dyDescent="0.4">
      <c r="A48" s="49" t="s">
        <v>126</v>
      </c>
      <c r="B48" s="47">
        <v>1143</v>
      </c>
      <c r="C48" s="95">
        <v>1102</v>
      </c>
      <c r="D48" s="64">
        <f t="shared" si="7"/>
        <v>1.0372050816696914</v>
      </c>
      <c r="E48" s="59">
        <f t="shared" si="8"/>
        <v>41</v>
      </c>
      <c r="F48" s="47">
        <v>2699</v>
      </c>
      <c r="G48" s="97">
        <v>2700</v>
      </c>
      <c r="H48" s="58">
        <f t="shared" si="9"/>
        <v>0.99962962962962965</v>
      </c>
      <c r="I48" s="68">
        <f t="shared" si="10"/>
        <v>-1</v>
      </c>
      <c r="J48" s="44">
        <f t="shared" si="11"/>
        <v>0.42349018154872176</v>
      </c>
      <c r="K48" s="44">
        <f t="shared" si="12"/>
        <v>0.40814814814814815</v>
      </c>
      <c r="L48" s="66">
        <f t="shared" si="13"/>
        <v>1.5342033400573607E-2</v>
      </c>
    </row>
    <row r="49" spans="1:12" x14ac:dyDescent="0.4">
      <c r="A49" s="49" t="s">
        <v>85</v>
      </c>
      <c r="B49" s="74">
        <v>5768</v>
      </c>
      <c r="C49" s="47">
        <v>6644</v>
      </c>
      <c r="D49" s="69">
        <f t="shared" si="7"/>
        <v>0.86815171583383499</v>
      </c>
      <c r="E49" s="75">
        <f t="shared" si="8"/>
        <v>-876</v>
      </c>
      <c r="F49" s="74">
        <v>8000</v>
      </c>
      <c r="G49" s="47">
        <v>8938</v>
      </c>
      <c r="H49" s="67">
        <f t="shared" si="9"/>
        <v>0.89505482210785414</v>
      </c>
      <c r="I49" s="68">
        <f t="shared" si="10"/>
        <v>-938</v>
      </c>
      <c r="J49" s="67">
        <f t="shared" si="11"/>
        <v>0.72099999999999997</v>
      </c>
      <c r="K49" s="67">
        <f t="shared" si="12"/>
        <v>0.74334302976057287</v>
      </c>
      <c r="L49" s="66">
        <f t="shared" si="13"/>
        <v>-2.2343029760572897E-2</v>
      </c>
    </row>
    <row r="50" spans="1:12" x14ac:dyDescent="0.4">
      <c r="A50" s="49" t="s">
        <v>83</v>
      </c>
      <c r="B50" s="572">
        <v>1823</v>
      </c>
      <c r="C50" s="47">
        <v>1844</v>
      </c>
      <c r="D50" s="69">
        <f t="shared" si="7"/>
        <v>0.98861171366594358</v>
      </c>
      <c r="E50" s="68">
        <f t="shared" si="8"/>
        <v>-21</v>
      </c>
      <c r="F50" s="572">
        <v>2606</v>
      </c>
      <c r="G50" s="47">
        <v>2700</v>
      </c>
      <c r="H50" s="58">
        <f t="shared" si="9"/>
        <v>0.96518518518518515</v>
      </c>
      <c r="I50" s="45">
        <f t="shared" si="10"/>
        <v>-94</v>
      </c>
      <c r="J50" s="44">
        <f t="shared" si="11"/>
        <v>0.69953952417498078</v>
      </c>
      <c r="K50" s="67">
        <f t="shared" si="12"/>
        <v>0.68296296296296299</v>
      </c>
      <c r="L50" s="66">
        <f t="shared" si="13"/>
        <v>1.6576561212017782E-2</v>
      </c>
    </row>
    <row r="51" spans="1:12" x14ac:dyDescent="0.4">
      <c r="A51" s="49" t="s">
        <v>122</v>
      </c>
      <c r="B51" s="47">
        <v>430</v>
      </c>
      <c r="C51" s="79">
        <v>643</v>
      </c>
      <c r="D51" s="64">
        <f t="shared" si="7"/>
        <v>0.66874027993779162</v>
      </c>
      <c r="E51" s="59">
        <f t="shared" si="8"/>
        <v>-213</v>
      </c>
      <c r="F51" s="47">
        <v>882</v>
      </c>
      <c r="G51" s="97">
        <v>1200</v>
      </c>
      <c r="H51" s="58">
        <f t="shared" si="9"/>
        <v>0.73499999999999999</v>
      </c>
      <c r="I51" s="45">
        <f t="shared" si="10"/>
        <v>-318</v>
      </c>
      <c r="J51" s="44">
        <f t="shared" si="11"/>
        <v>0.48752834467120182</v>
      </c>
      <c r="K51" s="44">
        <f t="shared" si="12"/>
        <v>0.53583333333333338</v>
      </c>
      <c r="L51" s="43">
        <f t="shared" si="13"/>
        <v>-4.8304988662131565E-2</v>
      </c>
    </row>
    <row r="52" spans="1:12" x14ac:dyDescent="0.4">
      <c r="A52" s="49" t="s">
        <v>121</v>
      </c>
      <c r="B52" s="60">
        <v>783</v>
      </c>
      <c r="C52" s="79">
        <v>941</v>
      </c>
      <c r="D52" s="69">
        <f t="shared" si="7"/>
        <v>0.83209351753453775</v>
      </c>
      <c r="E52" s="68">
        <f t="shared" si="8"/>
        <v>-158</v>
      </c>
      <c r="F52" s="60">
        <v>1200</v>
      </c>
      <c r="G52" s="97">
        <v>1200</v>
      </c>
      <c r="H52" s="58">
        <f t="shared" si="9"/>
        <v>1</v>
      </c>
      <c r="I52" s="45">
        <f t="shared" si="10"/>
        <v>0</v>
      </c>
      <c r="J52" s="44">
        <f t="shared" si="11"/>
        <v>0.65249999999999997</v>
      </c>
      <c r="K52" s="67">
        <f t="shared" si="12"/>
        <v>0.78416666666666668</v>
      </c>
      <c r="L52" s="66">
        <f t="shared" si="13"/>
        <v>-0.13166666666666671</v>
      </c>
    </row>
    <row r="53" spans="1:12" x14ac:dyDescent="0.4">
      <c r="A53" s="49" t="s">
        <v>82</v>
      </c>
      <c r="B53" s="60">
        <v>1965</v>
      </c>
      <c r="C53" s="47">
        <v>2215</v>
      </c>
      <c r="D53" s="64">
        <f t="shared" si="7"/>
        <v>0.88713318284424381</v>
      </c>
      <c r="E53" s="59">
        <f t="shared" si="8"/>
        <v>-250</v>
      </c>
      <c r="F53" s="60">
        <v>3528</v>
      </c>
      <c r="G53" s="47">
        <v>3424</v>
      </c>
      <c r="H53" s="58">
        <f t="shared" si="9"/>
        <v>1.030373831775701</v>
      </c>
      <c r="I53" s="45">
        <f t="shared" si="10"/>
        <v>104</v>
      </c>
      <c r="J53" s="44">
        <f t="shared" si="11"/>
        <v>0.55697278911564629</v>
      </c>
      <c r="K53" s="44">
        <f t="shared" si="12"/>
        <v>0.64690420560747663</v>
      </c>
      <c r="L53" s="43">
        <f t="shared" si="13"/>
        <v>-8.993141649183034E-2</v>
      </c>
    </row>
    <row r="54" spans="1:12" x14ac:dyDescent="0.4">
      <c r="A54" s="49" t="s">
        <v>81</v>
      </c>
      <c r="B54" s="47">
        <v>924</v>
      </c>
      <c r="C54" s="47">
        <v>1387</v>
      </c>
      <c r="D54" s="64">
        <f t="shared" si="7"/>
        <v>0.66618601297764957</v>
      </c>
      <c r="E54" s="45">
        <f t="shared" si="8"/>
        <v>-463</v>
      </c>
      <c r="F54" s="47">
        <v>2430</v>
      </c>
      <c r="G54" s="47">
        <v>2700</v>
      </c>
      <c r="H54" s="44">
        <f t="shared" si="9"/>
        <v>0.9</v>
      </c>
      <c r="I54" s="45">
        <f t="shared" si="10"/>
        <v>-270</v>
      </c>
      <c r="J54" s="44">
        <f t="shared" si="11"/>
        <v>0.38024691358024693</v>
      </c>
      <c r="K54" s="44">
        <f t="shared" si="12"/>
        <v>0.51370370370370366</v>
      </c>
      <c r="L54" s="43">
        <f t="shared" si="13"/>
        <v>-0.13345679012345674</v>
      </c>
    </row>
    <row r="55" spans="1:12" x14ac:dyDescent="0.4">
      <c r="A55" s="49" t="s">
        <v>236</v>
      </c>
      <c r="B55" s="47">
        <v>907</v>
      </c>
      <c r="C55" s="83"/>
      <c r="D55" s="64" t="e">
        <f t="shared" si="7"/>
        <v>#DIV/0!</v>
      </c>
      <c r="E55" s="45">
        <f t="shared" si="8"/>
        <v>907</v>
      </c>
      <c r="F55" s="47">
        <v>1260</v>
      </c>
      <c r="G55" s="83"/>
      <c r="H55" s="44" t="e">
        <f t="shared" si="9"/>
        <v>#DIV/0!</v>
      </c>
      <c r="I55" s="45">
        <f t="shared" si="10"/>
        <v>1260</v>
      </c>
      <c r="J55" s="44">
        <f t="shared" si="11"/>
        <v>0.71984126984126984</v>
      </c>
      <c r="K55" s="44" t="e">
        <f t="shared" si="12"/>
        <v>#DIV/0!</v>
      </c>
      <c r="L55" s="43" t="e">
        <f t="shared" si="13"/>
        <v>#DIV/0!</v>
      </c>
    </row>
    <row r="56" spans="1:12" x14ac:dyDescent="0.4">
      <c r="A56" s="61" t="s">
        <v>80</v>
      </c>
      <c r="B56" s="47">
        <v>771</v>
      </c>
      <c r="C56" s="60">
        <v>758</v>
      </c>
      <c r="D56" s="64">
        <f t="shared" si="7"/>
        <v>1.0171503957783641</v>
      </c>
      <c r="E56" s="59">
        <f t="shared" si="8"/>
        <v>13</v>
      </c>
      <c r="F56" s="47">
        <v>1199</v>
      </c>
      <c r="G56" s="60">
        <v>1200</v>
      </c>
      <c r="H56" s="58">
        <f t="shared" si="9"/>
        <v>0.99916666666666665</v>
      </c>
      <c r="I56" s="45">
        <f t="shared" si="10"/>
        <v>-1</v>
      </c>
      <c r="J56" s="44">
        <f t="shared" si="11"/>
        <v>0.64303586321934947</v>
      </c>
      <c r="K56" s="58">
        <f t="shared" si="12"/>
        <v>0.63166666666666671</v>
      </c>
      <c r="L56" s="57">
        <f t="shared" si="13"/>
        <v>1.1369196552682759E-2</v>
      </c>
    </row>
    <row r="57" spans="1:12" x14ac:dyDescent="0.4">
      <c r="A57" s="49" t="s">
        <v>79</v>
      </c>
      <c r="B57" s="47">
        <v>552</v>
      </c>
      <c r="C57" s="47">
        <v>444</v>
      </c>
      <c r="D57" s="64">
        <f t="shared" si="7"/>
        <v>1.2432432432432432</v>
      </c>
      <c r="E57" s="45">
        <f t="shared" si="8"/>
        <v>108</v>
      </c>
      <c r="F57" s="47">
        <v>1200</v>
      </c>
      <c r="G57" s="47">
        <v>1200</v>
      </c>
      <c r="H57" s="44">
        <f t="shared" si="9"/>
        <v>1</v>
      </c>
      <c r="I57" s="45">
        <f t="shared" si="10"/>
        <v>0</v>
      </c>
      <c r="J57" s="44">
        <f t="shared" si="11"/>
        <v>0.46</v>
      </c>
      <c r="K57" s="44">
        <f t="shared" si="12"/>
        <v>0.37</v>
      </c>
      <c r="L57" s="43">
        <f t="shared" si="13"/>
        <v>9.0000000000000024E-2</v>
      </c>
    </row>
    <row r="58" spans="1:12" x14ac:dyDescent="0.4">
      <c r="A58" s="49" t="s">
        <v>78</v>
      </c>
      <c r="B58" s="60">
        <v>669</v>
      </c>
      <c r="C58" s="60">
        <v>347</v>
      </c>
      <c r="D58" s="86">
        <f t="shared" si="7"/>
        <v>1.9279538904899136</v>
      </c>
      <c r="E58" s="59">
        <f t="shared" si="8"/>
        <v>322</v>
      </c>
      <c r="F58" s="60">
        <v>1196</v>
      </c>
      <c r="G58" s="60">
        <v>840</v>
      </c>
      <c r="H58" s="58">
        <f t="shared" si="9"/>
        <v>1.4238095238095239</v>
      </c>
      <c r="I58" s="59">
        <f t="shared" si="10"/>
        <v>356</v>
      </c>
      <c r="J58" s="58">
        <f t="shared" si="11"/>
        <v>0.55936454849498329</v>
      </c>
      <c r="K58" s="58">
        <f t="shared" si="12"/>
        <v>0.41309523809523807</v>
      </c>
      <c r="L58" s="57">
        <f t="shared" si="13"/>
        <v>0.14626931039974522</v>
      </c>
    </row>
    <row r="59" spans="1:12" x14ac:dyDescent="0.4">
      <c r="A59" s="49" t="s">
        <v>77</v>
      </c>
      <c r="B59" s="47">
        <v>1675</v>
      </c>
      <c r="C59" s="47">
        <v>1641</v>
      </c>
      <c r="D59" s="64">
        <f t="shared" si="7"/>
        <v>1.0207190737355272</v>
      </c>
      <c r="E59" s="45">
        <f t="shared" si="8"/>
        <v>34</v>
      </c>
      <c r="F59" s="47">
        <v>3660</v>
      </c>
      <c r="G59" s="47">
        <v>3654</v>
      </c>
      <c r="H59" s="44">
        <f t="shared" si="9"/>
        <v>1.0016420361247949</v>
      </c>
      <c r="I59" s="45">
        <f t="shared" si="10"/>
        <v>6</v>
      </c>
      <c r="J59" s="44">
        <f t="shared" si="11"/>
        <v>0.45765027322404372</v>
      </c>
      <c r="K59" s="44">
        <f t="shared" si="12"/>
        <v>0.4490968801313629</v>
      </c>
      <c r="L59" s="43">
        <f t="shared" si="13"/>
        <v>8.5533930926808277E-3</v>
      </c>
    </row>
    <row r="60" spans="1:12" x14ac:dyDescent="0.4">
      <c r="A60" s="55" t="s">
        <v>120</v>
      </c>
      <c r="B60" s="82"/>
      <c r="C60" s="82"/>
      <c r="D60" s="58" t="e">
        <f t="shared" si="7"/>
        <v>#DIV/0!</v>
      </c>
      <c r="E60" s="59">
        <f t="shared" si="8"/>
        <v>0</v>
      </c>
      <c r="F60" s="82"/>
      <c r="G60" s="82"/>
      <c r="H60" s="58" t="e">
        <f t="shared" si="9"/>
        <v>#DIV/0!</v>
      </c>
      <c r="I60" s="59">
        <f t="shared" si="10"/>
        <v>0</v>
      </c>
      <c r="J60" s="58" t="e">
        <f t="shared" si="11"/>
        <v>#DIV/0!</v>
      </c>
      <c r="K60" s="58" t="e">
        <f t="shared" si="12"/>
        <v>#DIV/0!</v>
      </c>
      <c r="L60" s="57" t="e">
        <f t="shared" si="13"/>
        <v>#DIV/0!</v>
      </c>
    </row>
    <row r="61" spans="1:12" x14ac:dyDescent="0.4">
      <c r="A61" s="42" t="s">
        <v>119</v>
      </c>
      <c r="B61" s="56"/>
      <c r="C61" s="56"/>
      <c r="D61" s="38" t="e">
        <f t="shared" si="7"/>
        <v>#DIV/0!</v>
      </c>
      <c r="E61" s="39">
        <f t="shared" si="8"/>
        <v>0</v>
      </c>
      <c r="F61" s="56"/>
      <c r="G61" s="56"/>
      <c r="H61" s="38" t="e">
        <f t="shared" si="9"/>
        <v>#DIV/0!</v>
      </c>
      <c r="I61" s="39">
        <f t="shared" si="10"/>
        <v>0</v>
      </c>
      <c r="J61" s="38" t="e">
        <f t="shared" si="11"/>
        <v>#DIV/0!</v>
      </c>
      <c r="K61" s="38" t="e">
        <f t="shared" si="12"/>
        <v>#DIV/0!</v>
      </c>
      <c r="L61" s="37" t="e">
        <f t="shared" si="13"/>
        <v>#DIV/0!</v>
      </c>
    </row>
    <row r="62" spans="1:12" s="36" customFormat="1" x14ac:dyDescent="0.4">
      <c r="A62" s="160" t="s">
        <v>118</v>
      </c>
      <c r="B62" s="146">
        <f>SUM(B63:B66)</f>
        <v>725</v>
      </c>
      <c r="C62" s="146">
        <f>SUM(C63:C66)</f>
        <v>650</v>
      </c>
      <c r="D62" s="143">
        <f t="shared" si="7"/>
        <v>1.1153846153846154</v>
      </c>
      <c r="E62" s="165">
        <f t="shared" si="8"/>
        <v>75</v>
      </c>
      <c r="F62" s="146">
        <f>SUM(F63:F66)</f>
        <v>1501</v>
      </c>
      <c r="G62" s="146">
        <f>SUM(G63:G66)</f>
        <v>1409</v>
      </c>
      <c r="H62" s="143">
        <f t="shared" si="9"/>
        <v>1.0652945351312988</v>
      </c>
      <c r="I62" s="165">
        <f t="shared" si="10"/>
        <v>92</v>
      </c>
      <c r="J62" s="143">
        <f t="shared" si="11"/>
        <v>0.48301132578281147</v>
      </c>
      <c r="K62" s="143">
        <f t="shared" si="12"/>
        <v>0.46132008516678497</v>
      </c>
      <c r="L62" s="164">
        <f t="shared" si="13"/>
        <v>2.1691240616026508E-2</v>
      </c>
    </row>
    <row r="63" spans="1:12" s="36" customFormat="1" x14ac:dyDescent="0.4">
      <c r="A63" s="55" t="s">
        <v>76</v>
      </c>
      <c r="B63" s="54">
        <v>180</v>
      </c>
      <c r="C63" s="54">
        <v>105</v>
      </c>
      <c r="D63" s="51">
        <f t="shared" si="7"/>
        <v>1.7142857142857142</v>
      </c>
      <c r="E63" s="52">
        <f t="shared" si="8"/>
        <v>75</v>
      </c>
      <c r="F63" s="54">
        <v>302</v>
      </c>
      <c r="G63" s="54">
        <v>208</v>
      </c>
      <c r="H63" s="51">
        <f t="shared" si="9"/>
        <v>1.4519230769230769</v>
      </c>
      <c r="I63" s="52">
        <f t="shared" si="10"/>
        <v>94</v>
      </c>
      <c r="J63" s="51">
        <f t="shared" si="11"/>
        <v>0.59602649006622521</v>
      </c>
      <c r="K63" s="51">
        <f t="shared" si="12"/>
        <v>0.50480769230769229</v>
      </c>
      <c r="L63" s="50">
        <f t="shared" si="13"/>
        <v>9.1218797758532921E-2</v>
      </c>
    </row>
    <row r="64" spans="1:12" s="36" customFormat="1" x14ac:dyDescent="0.4">
      <c r="A64" s="49" t="s">
        <v>117</v>
      </c>
      <c r="B64" s="47">
        <v>143</v>
      </c>
      <c r="C64" s="47">
        <v>178</v>
      </c>
      <c r="D64" s="44">
        <f t="shared" si="7"/>
        <v>0.8033707865168539</v>
      </c>
      <c r="E64" s="45">
        <f t="shared" si="8"/>
        <v>-35</v>
      </c>
      <c r="F64" s="47">
        <v>301</v>
      </c>
      <c r="G64" s="47">
        <v>299</v>
      </c>
      <c r="H64" s="44">
        <f t="shared" si="9"/>
        <v>1.0066889632107023</v>
      </c>
      <c r="I64" s="45">
        <f t="shared" si="10"/>
        <v>2</v>
      </c>
      <c r="J64" s="44">
        <f t="shared" si="11"/>
        <v>0.47508305647840532</v>
      </c>
      <c r="K64" s="44">
        <f t="shared" si="12"/>
        <v>0.59531772575250841</v>
      </c>
      <c r="L64" s="43">
        <f t="shared" si="13"/>
        <v>-0.12023466927410309</v>
      </c>
    </row>
    <row r="65" spans="1:12" s="36" customFormat="1" x14ac:dyDescent="0.4">
      <c r="A65" s="48" t="s">
        <v>116</v>
      </c>
      <c r="B65" s="47">
        <v>143</v>
      </c>
      <c r="C65" s="47">
        <v>119</v>
      </c>
      <c r="D65" s="44">
        <f t="shared" si="7"/>
        <v>1.2016806722689075</v>
      </c>
      <c r="E65" s="45">
        <f t="shared" si="8"/>
        <v>24</v>
      </c>
      <c r="F65" s="47">
        <v>300</v>
      </c>
      <c r="G65" s="47">
        <v>300</v>
      </c>
      <c r="H65" s="44">
        <f t="shared" si="9"/>
        <v>1</v>
      </c>
      <c r="I65" s="45">
        <f t="shared" si="10"/>
        <v>0</v>
      </c>
      <c r="J65" s="44">
        <f t="shared" si="11"/>
        <v>0.47666666666666668</v>
      </c>
      <c r="K65" s="44">
        <f t="shared" si="12"/>
        <v>0.39666666666666667</v>
      </c>
      <c r="L65" s="43">
        <f t="shared" si="13"/>
        <v>8.0000000000000016E-2</v>
      </c>
    </row>
    <row r="66" spans="1:12" s="36" customFormat="1" x14ac:dyDescent="0.4">
      <c r="A66" s="42" t="s">
        <v>115</v>
      </c>
      <c r="B66" s="41">
        <v>259</v>
      </c>
      <c r="C66" s="41">
        <v>248</v>
      </c>
      <c r="D66" s="38">
        <f t="shared" si="7"/>
        <v>1.0443548387096775</v>
      </c>
      <c r="E66" s="39">
        <f t="shared" si="8"/>
        <v>11</v>
      </c>
      <c r="F66" s="41">
        <v>598</v>
      </c>
      <c r="G66" s="41">
        <v>602</v>
      </c>
      <c r="H66" s="38">
        <f t="shared" si="9"/>
        <v>0.99335548172757471</v>
      </c>
      <c r="I66" s="39">
        <f t="shared" si="10"/>
        <v>-4</v>
      </c>
      <c r="J66" s="38">
        <f t="shared" si="11"/>
        <v>0.43311036789297658</v>
      </c>
      <c r="K66" s="38">
        <f t="shared" si="12"/>
        <v>0.41196013289036543</v>
      </c>
      <c r="L66" s="37">
        <f t="shared" si="13"/>
        <v>2.1150235002611151E-2</v>
      </c>
    </row>
    <row r="67" spans="1:12" x14ac:dyDescent="0.4">
      <c r="A67" s="136" t="s">
        <v>98</v>
      </c>
      <c r="B67" s="435"/>
      <c r="C67" s="435"/>
      <c r="D67" s="275"/>
      <c r="E67" s="436"/>
      <c r="F67" s="435"/>
      <c r="G67" s="435"/>
      <c r="H67" s="275"/>
      <c r="I67" s="276"/>
      <c r="J67" s="275"/>
      <c r="K67" s="275"/>
      <c r="L67" s="274"/>
    </row>
    <row r="68" spans="1:12" x14ac:dyDescent="0.4">
      <c r="A68" s="227" t="s">
        <v>114</v>
      </c>
      <c r="B68" s="433"/>
      <c r="C68" s="432"/>
      <c r="D68" s="271"/>
      <c r="E68" s="434"/>
      <c r="F68" s="433"/>
      <c r="G68" s="432"/>
      <c r="H68" s="271"/>
      <c r="I68" s="270"/>
      <c r="J68" s="269"/>
      <c r="K68" s="269"/>
      <c r="L68" s="268"/>
    </row>
    <row r="69" spans="1:12" s="36" customFormat="1" x14ac:dyDescent="0.4">
      <c r="A69" s="49" t="s">
        <v>255</v>
      </c>
      <c r="B69" s="647"/>
      <c r="C69" s="647"/>
      <c r="D69" s="646"/>
      <c r="E69" s="645"/>
      <c r="F69" s="647"/>
      <c r="G69" s="647"/>
      <c r="H69" s="646"/>
      <c r="I69" s="645"/>
      <c r="J69" s="644"/>
      <c r="K69" s="644"/>
      <c r="L69" s="643"/>
    </row>
    <row r="70" spans="1:12" x14ac:dyDescent="0.4">
      <c r="A70" s="61" t="s">
        <v>113</v>
      </c>
      <c r="B70" s="431"/>
      <c r="C70" s="430"/>
      <c r="D70" s="265"/>
      <c r="E70" s="429"/>
      <c r="F70" s="431"/>
      <c r="G70" s="430"/>
      <c r="H70" s="265"/>
      <c r="I70" s="264"/>
      <c r="J70" s="263"/>
      <c r="K70" s="263"/>
      <c r="L70" s="262"/>
    </row>
    <row r="71" spans="1:12" x14ac:dyDescent="0.4">
      <c r="A71" s="61" t="s">
        <v>97</v>
      </c>
      <c r="B71" s="431"/>
      <c r="C71" s="430"/>
      <c r="D71" s="265"/>
      <c r="E71" s="429"/>
      <c r="F71" s="431"/>
      <c r="G71" s="430"/>
      <c r="H71" s="265"/>
      <c r="I71" s="264"/>
      <c r="J71" s="263"/>
      <c r="K71" s="263"/>
      <c r="L71" s="262"/>
    </row>
    <row r="72" spans="1:12" x14ac:dyDescent="0.4">
      <c r="A72" s="61" t="s">
        <v>112</v>
      </c>
      <c r="B72" s="431"/>
      <c r="C72" s="430"/>
      <c r="D72" s="265"/>
      <c r="E72" s="429"/>
      <c r="F72" s="431"/>
      <c r="G72" s="430"/>
      <c r="H72" s="265"/>
      <c r="I72" s="264"/>
      <c r="J72" s="263"/>
      <c r="K72" s="263"/>
      <c r="L72" s="262"/>
    </row>
    <row r="73" spans="1:12" x14ac:dyDescent="0.4">
      <c r="A73" s="42" t="s">
        <v>96</v>
      </c>
      <c r="B73" s="428"/>
      <c r="C73" s="427"/>
      <c r="D73" s="265"/>
      <c r="E73" s="429"/>
      <c r="F73" s="428"/>
      <c r="G73" s="427"/>
      <c r="H73" s="265"/>
      <c r="I73" s="264">
        <f>+F73-G73</f>
        <v>0</v>
      </c>
      <c r="J73" s="263"/>
      <c r="K73" s="263"/>
      <c r="L73" s="262"/>
    </row>
    <row r="74" spans="1:12" x14ac:dyDescent="0.4">
      <c r="A74" s="136" t="s">
        <v>111</v>
      </c>
      <c r="B74" s="424"/>
      <c r="C74" s="423"/>
      <c r="D74" s="252"/>
      <c r="E74" s="425"/>
      <c r="F74" s="424"/>
      <c r="G74" s="423"/>
      <c r="H74" s="252"/>
      <c r="I74" s="251"/>
      <c r="J74" s="250"/>
      <c r="K74" s="250"/>
      <c r="L74" s="249"/>
    </row>
    <row r="75" spans="1:12" x14ac:dyDescent="0.4">
      <c r="A75" s="214" t="s">
        <v>110</v>
      </c>
      <c r="B75" s="426"/>
      <c r="C75" s="423"/>
      <c r="D75" s="252"/>
      <c r="E75" s="425"/>
      <c r="F75" s="424"/>
      <c r="G75" s="423"/>
      <c r="H75" s="252"/>
      <c r="I75" s="251"/>
      <c r="J75" s="250"/>
      <c r="K75" s="250"/>
      <c r="L75" s="249"/>
    </row>
    <row r="76" spans="1:12" x14ac:dyDescent="0.4">
      <c r="A76" s="33" t="s">
        <v>109</v>
      </c>
      <c r="C76" s="33"/>
      <c r="E76" s="34"/>
      <c r="G76" s="33"/>
      <c r="I76" s="34"/>
      <c r="K76" s="33"/>
    </row>
    <row r="77" spans="1:12" x14ac:dyDescent="0.4">
      <c r="A77" s="35" t="s">
        <v>108</v>
      </c>
      <c r="C77" s="33"/>
      <c r="E77" s="34"/>
      <c r="G77" s="33"/>
      <c r="I77" s="34"/>
      <c r="K77" s="33"/>
    </row>
    <row r="78" spans="1:12" x14ac:dyDescent="0.4">
      <c r="A78" s="33" t="s">
        <v>107</v>
      </c>
    </row>
    <row r="79" spans="1:12" x14ac:dyDescent="0.4">
      <c r="A79" s="33" t="s">
        <v>156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２月(中旬)</v>
      </c>
      <c r="F1" s="779" t="s">
        <v>70</v>
      </c>
      <c r="G1" s="780"/>
      <c r="H1" s="780"/>
      <c r="I1" s="781"/>
      <c r="J1" s="780"/>
      <c r="K1" s="780"/>
      <c r="L1" s="781"/>
    </row>
    <row r="2" spans="1:12" s="33" customFormat="1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s="33" customFormat="1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s="33" customFormat="1" x14ac:dyDescent="0.4">
      <c r="A4" s="685"/>
      <c r="B4" s="686" t="s">
        <v>281</v>
      </c>
      <c r="C4" s="687" t="s">
        <v>280</v>
      </c>
      <c r="D4" s="685" t="s">
        <v>93</v>
      </c>
      <c r="E4" s="685"/>
      <c r="F4" s="699" t="str">
        <f>+B4</f>
        <v>(12'2/11～20)</v>
      </c>
      <c r="G4" s="699" t="str">
        <f>+C4</f>
        <v>(11'2/11～20)</v>
      </c>
      <c r="H4" s="685" t="s">
        <v>93</v>
      </c>
      <c r="I4" s="685"/>
      <c r="J4" s="699" t="str">
        <f>+B4</f>
        <v>(12'2/11～20)</v>
      </c>
      <c r="K4" s="699" t="str">
        <f>+C4</f>
        <v>(11'2/11～20)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160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135">
        <f>+B7+B41+B67</f>
        <v>144955</v>
      </c>
      <c r="C6" s="135">
        <f>+C7+C41+C67</f>
        <v>150237</v>
      </c>
      <c r="D6" s="132">
        <f t="shared" ref="D6:D37" si="0">+B6/C6</f>
        <v>0.96484221596544129</v>
      </c>
      <c r="E6" s="172">
        <f t="shared" ref="E6:E37" si="1">+B6-C6</f>
        <v>-5282</v>
      </c>
      <c r="F6" s="135">
        <f>+F7+F41+F67</f>
        <v>205459</v>
      </c>
      <c r="G6" s="135">
        <f>+G7+G41+G67</f>
        <v>200452</v>
      </c>
      <c r="H6" s="132">
        <f t="shared" ref="H6:H37" si="2">+F6/G6</f>
        <v>1.0249785484804341</v>
      </c>
      <c r="I6" s="172">
        <f t="shared" ref="I6:I37" si="3">+F6-G6</f>
        <v>5007</v>
      </c>
      <c r="J6" s="132">
        <f t="shared" ref="J6:J37" si="4">+B6/F6</f>
        <v>0.70551788921390646</v>
      </c>
      <c r="K6" s="132">
        <f t="shared" ref="K6:K37" si="5">+C6/G6</f>
        <v>0.74949115000099775</v>
      </c>
      <c r="L6" s="167">
        <f t="shared" ref="L6:L37" si="6">+J6-K6</f>
        <v>-4.3973260787091295E-2</v>
      </c>
    </row>
    <row r="7" spans="1:12" s="35" customFormat="1" x14ac:dyDescent="0.4">
      <c r="A7" s="136" t="s">
        <v>90</v>
      </c>
      <c r="B7" s="135">
        <f>+B8+B18+B38</f>
        <v>64737</v>
      </c>
      <c r="C7" s="135">
        <f>+C8+C18+C38</f>
        <v>64128</v>
      </c>
      <c r="D7" s="132">
        <f t="shared" si="0"/>
        <v>1.009496631736527</v>
      </c>
      <c r="E7" s="172">
        <f t="shared" si="1"/>
        <v>609</v>
      </c>
      <c r="F7" s="135">
        <f>+F8+F18+F38</f>
        <v>92099</v>
      </c>
      <c r="G7" s="135">
        <f>+G8+G18+G38</f>
        <v>86515</v>
      </c>
      <c r="H7" s="132">
        <f t="shared" si="2"/>
        <v>1.0645437207420678</v>
      </c>
      <c r="I7" s="172">
        <f t="shared" si="3"/>
        <v>5584</v>
      </c>
      <c r="J7" s="132">
        <f t="shared" si="4"/>
        <v>0.70290665479538328</v>
      </c>
      <c r="K7" s="132">
        <f t="shared" si="5"/>
        <v>0.74123562388025199</v>
      </c>
      <c r="L7" s="167">
        <f t="shared" si="6"/>
        <v>-3.8328969084868714E-2</v>
      </c>
    </row>
    <row r="8" spans="1:12" x14ac:dyDescent="0.4">
      <c r="A8" s="160" t="s">
        <v>150</v>
      </c>
      <c r="B8" s="146">
        <f>SUM(B9:B17)</f>
        <v>45246</v>
      </c>
      <c r="C8" s="146">
        <f>SUM(C9:C17)</f>
        <v>50491</v>
      </c>
      <c r="D8" s="143">
        <f t="shared" si="0"/>
        <v>0.89612010061199021</v>
      </c>
      <c r="E8" s="165">
        <f t="shared" si="1"/>
        <v>-5245</v>
      </c>
      <c r="F8" s="146">
        <f>SUM(F9:F17)</f>
        <v>66324</v>
      </c>
      <c r="G8" s="146">
        <f>SUM(G9:G17)</f>
        <v>67886</v>
      </c>
      <c r="H8" s="143">
        <f t="shared" si="2"/>
        <v>0.97699083758064986</v>
      </c>
      <c r="I8" s="165">
        <f t="shared" si="3"/>
        <v>-1562</v>
      </c>
      <c r="J8" s="143">
        <f t="shared" si="4"/>
        <v>0.68219648995838611</v>
      </c>
      <c r="K8" s="143">
        <f t="shared" si="5"/>
        <v>0.74376160032996497</v>
      </c>
      <c r="L8" s="164">
        <f t="shared" si="6"/>
        <v>-6.1565110371578857E-2</v>
      </c>
    </row>
    <row r="9" spans="1:12" x14ac:dyDescent="0.4">
      <c r="A9" s="48" t="s">
        <v>86</v>
      </c>
      <c r="B9" s="79">
        <v>34102</v>
      </c>
      <c r="C9" s="79">
        <v>33687</v>
      </c>
      <c r="D9" s="64">
        <f t="shared" si="0"/>
        <v>1.0123192923086057</v>
      </c>
      <c r="E9" s="72">
        <f t="shared" si="1"/>
        <v>415</v>
      </c>
      <c r="F9" s="79">
        <v>51564</v>
      </c>
      <c r="G9" s="79">
        <v>46955</v>
      </c>
      <c r="H9" s="64">
        <f t="shared" si="2"/>
        <v>1.0981578106697902</v>
      </c>
      <c r="I9" s="72">
        <f t="shared" si="3"/>
        <v>4609</v>
      </c>
      <c r="J9" s="64">
        <f t="shared" si="4"/>
        <v>0.66135288185555818</v>
      </c>
      <c r="K9" s="64">
        <f t="shared" si="5"/>
        <v>0.71743158343094449</v>
      </c>
      <c r="L9" s="81">
        <f t="shared" si="6"/>
        <v>-5.6078701575386303E-2</v>
      </c>
    </row>
    <row r="10" spans="1:12" x14ac:dyDescent="0.4">
      <c r="A10" s="49" t="s">
        <v>89</v>
      </c>
      <c r="B10" s="79">
        <v>4412</v>
      </c>
      <c r="C10" s="79">
        <v>4425</v>
      </c>
      <c r="D10" s="44">
        <f t="shared" si="0"/>
        <v>0.99706214689265538</v>
      </c>
      <c r="E10" s="45">
        <f t="shared" si="1"/>
        <v>-13</v>
      </c>
      <c r="F10" s="79">
        <v>5000</v>
      </c>
      <c r="G10" s="79">
        <v>5000</v>
      </c>
      <c r="H10" s="44">
        <f t="shared" si="2"/>
        <v>1</v>
      </c>
      <c r="I10" s="45">
        <f t="shared" si="3"/>
        <v>0</v>
      </c>
      <c r="J10" s="44">
        <f t="shared" si="4"/>
        <v>0.88239999999999996</v>
      </c>
      <c r="K10" s="44">
        <f t="shared" si="5"/>
        <v>0.88500000000000001</v>
      </c>
      <c r="L10" s="43">
        <f t="shared" si="6"/>
        <v>-2.6000000000000467E-3</v>
      </c>
    </row>
    <row r="11" spans="1:12" x14ac:dyDescent="0.4">
      <c r="A11" s="49" t="s">
        <v>124</v>
      </c>
      <c r="B11" s="79">
        <v>6324</v>
      </c>
      <c r="C11" s="79">
        <v>5422</v>
      </c>
      <c r="D11" s="44">
        <f t="shared" si="0"/>
        <v>1.1663592770195499</v>
      </c>
      <c r="E11" s="45">
        <f t="shared" si="1"/>
        <v>902</v>
      </c>
      <c r="F11" s="79">
        <v>8310</v>
      </c>
      <c r="G11" s="79">
        <v>6981</v>
      </c>
      <c r="H11" s="44">
        <f t="shared" si="2"/>
        <v>1.1903738719381178</v>
      </c>
      <c r="I11" s="45">
        <f t="shared" si="3"/>
        <v>1329</v>
      </c>
      <c r="J11" s="44">
        <f t="shared" si="4"/>
        <v>0.76101083032490979</v>
      </c>
      <c r="K11" s="44">
        <f t="shared" si="5"/>
        <v>0.77667955880246387</v>
      </c>
      <c r="L11" s="43">
        <f t="shared" si="6"/>
        <v>-1.5668728477554072E-2</v>
      </c>
    </row>
    <row r="12" spans="1:12" x14ac:dyDescent="0.4">
      <c r="A12" s="49" t="s">
        <v>84</v>
      </c>
      <c r="B12" s="85"/>
      <c r="C12" s="79"/>
      <c r="D12" s="44" t="e">
        <f t="shared" si="0"/>
        <v>#DIV/0!</v>
      </c>
      <c r="E12" s="45">
        <f t="shared" si="1"/>
        <v>0</v>
      </c>
      <c r="F12" s="85"/>
      <c r="G12" s="79"/>
      <c r="H12" s="44" t="e">
        <f t="shared" si="2"/>
        <v>#DIV/0!</v>
      </c>
      <c r="I12" s="45">
        <f t="shared" si="3"/>
        <v>0</v>
      </c>
      <c r="J12" s="44" t="e">
        <f t="shared" si="4"/>
        <v>#DIV/0!</v>
      </c>
      <c r="K12" s="44" t="e">
        <f t="shared" si="5"/>
        <v>#DIV/0!</v>
      </c>
      <c r="L12" s="43" t="e">
        <f t="shared" si="6"/>
        <v>#DIV/0!</v>
      </c>
    </row>
    <row r="13" spans="1:12" x14ac:dyDescent="0.4">
      <c r="A13" s="49" t="s">
        <v>85</v>
      </c>
      <c r="B13" s="85"/>
      <c r="C13" s="79">
        <v>6309</v>
      </c>
      <c r="D13" s="44">
        <f t="shared" si="0"/>
        <v>0</v>
      </c>
      <c r="E13" s="45">
        <f t="shared" si="1"/>
        <v>-6309</v>
      </c>
      <c r="F13" s="85"/>
      <c r="G13" s="79">
        <v>7600</v>
      </c>
      <c r="H13" s="44">
        <f t="shared" si="2"/>
        <v>0</v>
      </c>
      <c r="I13" s="45">
        <f t="shared" si="3"/>
        <v>-7600</v>
      </c>
      <c r="J13" s="44" t="e">
        <f t="shared" si="4"/>
        <v>#DIV/0!</v>
      </c>
      <c r="K13" s="44">
        <f t="shared" si="5"/>
        <v>0.83013157894736844</v>
      </c>
      <c r="L13" s="43" t="e">
        <f t="shared" si="6"/>
        <v>#DIV/0!</v>
      </c>
    </row>
    <row r="14" spans="1:12" x14ac:dyDescent="0.4">
      <c r="A14" s="55" t="s">
        <v>149</v>
      </c>
      <c r="B14" s="90">
        <v>408</v>
      </c>
      <c r="C14" s="90">
        <v>648</v>
      </c>
      <c r="D14" s="58">
        <f t="shared" si="0"/>
        <v>0.62962962962962965</v>
      </c>
      <c r="E14" s="59">
        <f t="shared" si="1"/>
        <v>-240</v>
      </c>
      <c r="F14" s="90">
        <v>1450</v>
      </c>
      <c r="G14" s="90">
        <v>1350</v>
      </c>
      <c r="H14" s="58">
        <f t="shared" si="2"/>
        <v>1.0740740740740742</v>
      </c>
      <c r="I14" s="59">
        <f t="shared" si="3"/>
        <v>100</v>
      </c>
      <c r="J14" s="58">
        <f t="shared" si="4"/>
        <v>0.2813793103448276</v>
      </c>
      <c r="K14" s="58">
        <f t="shared" si="5"/>
        <v>0.48</v>
      </c>
      <c r="L14" s="57">
        <f t="shared" si="6"/>
        <v>-0.19862068965517238</v>
      </c>
    </row>
    <row r="15" spans="1:12" x14ac:dyDescent="0.4">
      <c r="A15" s="49" t="s">
        <v>148</v>
      </c>
      <c r="B15" s="83"/>
      <c r="C15" s="83"/>
      <c r="D15" s="44" t="e">
        <f t="shared" si="0"/>
        <v>#DIV/0!</v>
      </c>
      <c r="E15" s="45">
        <f t="shared" si="1"/>
        <v>0</v>
      </c>
      <c r="F15" s="83"/>
      <c r="G15" s="83"/>
      <c r="H15" s="44" t="e">
        <f t="shared" si="2"/>
        <v>#DIV/0!</v>
      </c>
      <c r="I15" s="45">
        <f t="shared" si="3"/>
        <v>0</v>
      </c>
      <c r="J15" s="44" t="e">
        <f t="shared" si="4"/>
        <v>#DIV/0!</v>
      </c>
      <c r="K15" s="44" t="e">
        <f t="shared" si="5"/>
        <v>#DIV/0!</v>
      </c>
      <c r="L15" s="43" t="e">
        <f t="shared" si="6"/>
        <v>#DIV/0!</v>
      </c>
    </row>
    <row r="16" spans="1:12" x14ac:dyDescent="0.4">
      <c r="A16" s="61" t="s">
        <v>147</v>
      </c>
      <c r="B16" s="85"/>
      <c r="C16" s="85"/>
      <c r="D16" s="44" t="e">
        <f t="shared" si="0"/>
        <v>#DIV/0!</v>
      </c>
      <c r="E16" s="45">
        <f t="shared" si="1"/>
        <v>0</v>
      </c>
      <c r="F16" s="85"/>
      <c r="G16" s="85"/>
      <c r="H16" s="64" t="e">
        <f t="shared" si="2"/>
        <v>#DIV/0!</v>
      </c>
      <c r="I16" s="72">
        <f t="shared" si="3"/>
        <v>0</v>
      </c>
      <c r="J16" s="86" t="e">
        <f t="shared" si="4"/>
        <v>#DIV/0!</v>
      </c>
      <c r="K16" s="86" t="e">
        <f t="shared" si="5"/>
        <v>#DIV/0!</v>
      </c>
      <c r="L16" s="57" t="e">
        <f t="shared" si="6"/>
        <v>#DIV/0!</v>
      </c>
    </row>
    <row r="17" spans="1:12" x14ac:dyDescent="0.4">
      <c r="A17" s="61" t="s">
        <v>146</v>
      </c>
      <c r="B17" s="84"/>
      <c r="C17" s="84"/>
      <c r="D17" s="86" t="e">
        <f t="shared" si="0"/>
        <v>#DIV/0!</v>
      </c>
      <c r="E17" s="59">
        <f t="shared" si="1"/>
        <v>0</v>
      </c>
      <c r="F17" s="84"/>
      <c r="G17" s="84"/>
      <c r="H17" s="86" t="e">
        <f t="shared" si="2"/>
        <v>#DIV/0!</v>
      </c>
      <c r="I17" s="91">
        <f t="shared" si="3"/>
        <v>0</v>
      </c>
      <c r="J17" s="58" t="e">
        <f t="shared" si="4"/>
        <v>#DIV/0!</v>
      </c>
      <c r="K17" s="58" t="e">
        <f t="shared" si="5"/>
        <v>#DIV/0!</v>
      </c>
      <c r="L17" s="57" t="e">
        <f t="shared" si="6"/>
        <v>#DIV/0!</v>
      </c>
    </row>
    <row r="18" spans="1:12" x14ac:dyDescent="0.4">
      <c r="A18" s="160" t="s">
        <v>145</v>
      </c>
      <c r="B18" s="146">
        <f>SUM(B19:B37)</f>
        <v>19068</v>
      </c>
      <c r="C18" s="146">
        <f>SUM(C19:C37)</f>
        <v>13128</v>
      </c>
      <c r="D18" s="143">
        <f t="shared" si="0"/>
        <v>1.4524680073126142</v>
      </c>
      <c r="E18" s="165">
        <f t="shared" si="1"/>
        <v>5940</v>
      </c>
      <c r="F18" s="146">
        <f>SUM(F19:F37)</f>
        <v>24885</v>
      </c>
      <c r="G18" s="146">
        <f>SUM(G19:G37)</f>
        <v>17750</v>
      </c>
      <c r="H18" s="143">
        <f t="shared" si="2"/>
        <v>1.4019718309859155</v>
      </c>
      <c r="I18" s="165">
        <f t="shared" si="3"/>
        <v>7135</v>
      </c>
      <c r="J18" s="143">
        <f t="shared" si="4"/>
        <v>0.76624472573839664</v>
      </c>
      <c r="K18" s="143">
        <f t="shared" si="5"/>
        <v>0.73960563380281685</v>
      </c>
      <c r="L18" s="164">
        <f t="shared" si="6"/>
        <v>2.6639091935579784E-2</v>
      </c>
    </row>
    <row r="19" spans="1:12" x14ac:dyDescent="0.4">
      <c r="A19" s="48" t="s">
        <v>144</v>
      </c>
      <c r="B19" s="83"/>
      <c r="C19" s="85"/>
      <c r="D19" s="64" t="e">
        <f t="shared" si="0"/>
        <v>#DIV/0!</v>
      </c>
      <c r="E19" s="72">
        <f t="shared" si="1"/>
        <v>0</v>
      </c>
      <c r="F19" s="85"/>
      <c r="G19" s="85"/>
      <c r="H19" s="64" t="e">
        <f t="shared" si="2"/>
        <v>#DIV/0!</v>
      </c>
      <c r="I19" s="72">
        <f t="shared" si="3"/>
        <v>0</v>
      </c>
      <c r="J19" s="64" t="e">
        <f t="shared" si="4"/>
        <v>#DIV/0!</v>
      </c>
      <c r="K19" s="64" t="e">
        <f t="shared" si="5"/>
        <v>#DIV/0!</v>
      </c>
      <c r="L19" s="81" t="e">
        <f t="shared" si="6"/>
        <v>#DIV/0!</v>
      </c>
    </row>
    <row r="20" spans="1:12" x14ac:dyDescent="0.4">
      <c r="A20" s="49" t="s">
        <v>124</v>
      </c>
      <c r="B20" s="663"/>
      <c r="C20" s="85"/>
      <c r="D20" s="44" t="e">
        <f t="shared" si="0"/>
        <v>#DIV/0!</v>
      </c>
      <c r="E20" s="45">
        <f t="shared" si="1"/>
        <v>0</v>
      </c>
      <c r="F20" s="85"/>
      <c r="G20" s="85"/>
      <c r="H20" s="44" t="e">
        <f t="shared" si="2"/>
        <v>#DIV/0!</v>
      </c>
      <c r="I20" s="45">
        <f t="shared" si="3"/>
        <v>0</v>
      </c>
      <c r="J20" s="44" t="e">
        <f t="shared" si="4"/>
        <v>#DIV/0!</v>
      </c>
      <c r="K20" s="44" t="e">
        <f t="shared" si="5"/>
        <v>#DIV/0!</v>
      </c>
      <c r="L20" s="43" t="e">
        <f t="shared" si="6"/>
        <v>#DIV/0!</v>
      </c>
    </row>
    <row r="21" spans="1:12" x14ac:dyDescent="0.4">
      <c r="A21" s="49" t="s">
        <v>113</v>
      </c>
      <c r="B21" s="47">
        <v>6513</v>
      </c>
      <c r="C21" s="79">
        <v>5974</v>
      </c>
      <c r="D21" s="44">
        <f t="shared" si="0"/>
        <v>1.0902243053230667</v>
      </c>
      <c r="E21" s="45">
        <f t="shared" si="1"/>
        <v>539</v>
      </c>
      <c r="F21" s="79">
        <v>8730</v>
      </c>
      <c r="G21" s="79">
        <v>7295</v>
      </c>
      <c r="H21" s="44">
        <f t="shared" si="2"/>
        <v>1.1967100753941056</v>
      </c>
      <c r="I21" s="45">
        <f t="shared" si="3"/>
        <v>1435</v>
      </c>
      <c r="J21" s="44">
        <f t="shared" si="4"/>
        <v>0.74604810996563575</v>
      </c>
      <c r="K21" s="44">
        <f t="shared" si="5"/>
        <v>0.81891706648389306</v>
      </c>
      <c r="L21" s="43">
        <f t="shared" si="6"/>
        <v>-7.2868956518257311E-2</v>
      </c>
    </row>
    <row r="22" spans="1:12" x14ac:dyDescent="0.4">
      <c r="A22" s="49" t="s">
        <v>143</v>
      </c>
      <c r="B22" s="47">
        <v>1875</v>
      </c>
      <c r="C22" s="79">
        <v>1755</v>
      </c>
      <c r="D22" s="44">
        <f t="shared" si="0"/>
        <v>1.0683760683760684</v>
      </c>
      <c r="E22" s="45">
        <f t="shared" si="1"/>
        <v>120</v>
      </c>
      <c r="F22" s="79">
        <v>2950</v>
      </c>
      <c r="G22" s="79">
        <v>2975</v>
      </c>
      <c r="H22" s="44">
        <f t="shared" si="2"/>
        <v>0.99159663865546221</v>
      </c>
      <c r="I22" s="45">
        <f t="shared" si="3"/>
        <v>-25</v>
      </c>
      <c r="J22" s="44">
        <f t="shared" si="4"/>
        <v>0.63559322033898302</v>
      </c>
      <c r="K22" s="44">
        <f t="shared" si="5"/>
        <v>0.58991596638655464</v>
      </c>
      <c r="L22" s="43">
        <f t="shared" si="6"/>
        <v>4.5677253952428387E-2</v>
      </c>
    </row>
    <row r="23" spans="1:12" x14ac:dyDescent="0.4">
      <c r="A23" s="49" t="s">
        <v>142</v>
      </c>
      <c r="B23" s="60">
        <v>931</v>
      </c>
      <c r="C23" s="79">
        <v>1151</v>
      </c>
      <c r="D23" s="58">
        <f t="shared" si="0"/>
        <v>0.80886185925282361</v>
      </c>
      <c r="E23" s="59">
        <f t="shared" si="1"/>
        <v>-220</v>
      </c>
      <c r="F23" s="79">
        <v>1465</v>
      </c>
      <c r="G23" s="79">
        <v>1500</v>
      </c>
      <c r="H23" s="58">
        <f t="shared" si="2"/>
        <v>0.97666666666666668</v>
      </c>
      <c r="I23" s="59">
        <f t="shared" si="3"/>
        <v>-35</v>
      </c>
      <c r="J23" s="58">
        <f t="shared" si="4"/>
        <v>0.63549488054607506</v>
      </c>
      <c r="K23" s="58">
        <f t="shared" si="5"/>
        <v>0.76733333333333331</v>
      </c>
      <c r="L23" s="57">
        <f t="shared" si="6"/>
        <v>-0.13183845278725825</v>
      </c>
    </row>
    <row r="24" spans="1:12" x14ac:dyDescent="0.4">
      <c r="A24" s="61" t="s">
        <v>141</v>
      </c>
      <c r="B24" s="83"/>
      <c r="C24" s="85"/>
      <c r="D24" s="44" t="e">
        <f t="shared" si="0"/>
        <v>#DIV/0!</v>
      </c>
      <c r="E24" s="45">
        <f t="shared" si="1"/>
        <v>0</v>
      </c>
      <c r="F24" s="85"/>
      <c r="G24" s="85"/>
      <c r="H24" s="44" t="e">
        <f t="shared" si="2"/>
        <v>#DIV/0!</v>
      </c>
      <c r="I24" s="45">
        <f t="shared" si="3"/>
        <v>0</v>
      </c>
      <c r="J24" s="44" t="e">
        <f t="shared" si="4"/>
        <v>#DIV/0!</v>
      </c>
      <c r="K24" s="44" t="e">
        <f t="shared" si="5"/>
        <v>#DIV/0!</v>
      </c>
      <c r="L24" s="43" t="e">
        <f t="shared" si="6"/>
        <v>#DIV/0!</v>
      </c>
    </row>
    <row r="25" spans="1:12" x14ac:dyDescent="0.4">
      <c r="A25" s="61" t="s">
        <v>140</v>
      </c>
      <c r="B25" s="105">
        <v>1113</v>
      </c>
      <c r="C25" s="79">
        <v>1091</v>
      </c>
      <c r="D25" s="44">
        <f t="shared" si="0"/>
        <v>1.0201649862511457</v>
      </c>
      <c r="E25" s="45">
        <f t="shared" si="1"/>
        <v>22</v>
      </c>
      <c r="F25" s="79">
        <v>1490</v>
      </c>
      <c r="G25" s="79">
        <v>1490</v>
      </c>
      <c r="H25" s="44">
        <f t="shared" si="2"/>
        <v>1</v>
      </c>
      <c r="I25" s="45">
        <f t="shared" si="3"/>
        <v>0</v>
      </c>
      <c r="J25" s="44">
        <f t="shared" si="4"/>
        <v>0.74697986577181208</v>
      </c>
      <c r="K25" s="44">
        <f t="shared" si="5"/>
        <v>0.73221476510067118</v>
      </c>
      <c r="L25" s="43">
        <f t="shared" si="6"/>
        <v>1.4765100671140896E-2</v>
      </c>
    </row>
    <row r="26" spans="1:12" s="33" customFormat="1" x14ac:dyDescent="0.4">
      <c r="A26" s="61" t="s">
        <v>225</v>
      </c>
      <c r="B26" s="104"/>
      <c r="C26" s="83"/>
      <c r="D26" s="44" t="e">
        <f t="shared" si="0"/>
        <v>#DIV/0!</v>
      </c>
      <c r="E26" s="45">
        <f t="shared" si="1"/>
        <v>0</v>
      </c>
      <c r="F26" s="83"/>
      <c r="G26" s="83"/>
      <c r="H26" s="44" t="e">
        <f t="shared" si="2"/>
        <v>#DIV/0!</v>
      </c>
      <c r="I26" s="45">
        <f t="shared" si="3"/>
        <v>0</v>
      </c>
      <c r="J26" s="44" t="e">
        <f t="shared" si="4"/>
        <v>#DIV/0!</v>
      </c>
      <c r="K26" s="44" t="e">
        <f t="shared" si="5"/>
        <v>#DIV/0!</v>
      </c>
      <c r="L26" s="43" t="e">
        <f t="shared" si="6"/>
        <v>#DIV/0!</v>
      </c>
    </row>
    <row r="27" spans="1:12" x14ac:dyDescent="0.4">
      <c r="A27" s="49" t="s">
        <v>139</v>
      </c>
      <c r="B27" s="83"/>
      <c r="C27" s="85"/>
      <c r="D27" s="44" t="e">
        <f t="shared" si="0"/>
        <v>#DIV/0!</v>
      </c>
      <c r="E27" s="45">
        <f t="shared" si="1"/>
        <v>0</v>
      </c>
      <c r="F27" s="85"/>
      <c r="G27" s="85"/>
      <c r="H27" s="44" t="e">
        <f t="shared" si="2"/>
        <v>#DIV/0!</v>
      </c>
      <c r="I27" s="45">
        <f t="shared" si="3"/>
        <v>0</v>
      </c>
      <c r="J27" s="44" t="e">
        <f t="shared" si="4"/>
        <v>#DIV/0!</v>
      </c>
      <c r="K27" s="44" t="e">
        <f t="shared" si="5"/>
        <v>#DIV/0!</v>
      </c>
      <c r="L27" s="43" t="e">
        <f t="shared" si="6"/>
        <v>#DIV/0!</v>
      </c>
    </row>
    <row r="28" spans="1:12" x14ac:dyDescent="0.4">
      <c r="A28" s="49" t="s">
        <v>138</v>
      </c>
      <c r="B28" s="79">
        <v>1025</v>
      </c>
      <c r="C28" s="79">
        <v>895</v>
      </c>
      <c r="D28" s="44">
        <f t="shared" si="0"/>
        <v>1.1452513966480447</v>
      </c>
      <c r="E28" s="45">
        <f t="shared" si="1"/>
        <v>130</v>
      </c>
      <c r="F28" s="79">
        <v>1485</v>
      </c>
      <c r="G28" s="79">
        <v>1500</v>
      </c>
      <c r="H28" s="44">
        <f t="shared" si="2"/>
        <v>0.99</v>
      </c>
      <c r="I28" s="45">
        <f t="shared" si="3"/>
        <v>-15</v>
      </c>
      <c r="J28" s="44">
        <f t="shared" si="4"/>
        <v>0.6902356902356902</v>
      </c>
      <c r="K28" s="44">
        <f t="shared" si="5"/>
        <v>0.59666666666666668</v>
      </c>
      <c r="L28" s="43">
        <f t="shared" si="6"/>
        <v>9.3569023569023524E-2</v>
      </c>
    </row>
    <row r="29" spans="1:12" x14ac:dyDescent="0.4">
      <c r="A29" s="49" t="s">
        <v>213</v>
      </c>
      <c r="B29" s="84"/>
      <c r="C29" s="85"/>
      <c r="D29" s="44" t="e">
        <f t="shared" si="0"/>
        <v>#DIV/0!</v>
      </c>
      <c r="E29" s="45">
        <f t="shared" si="1"/>
        <v>0</v>
      </c>
      <c r="F29" s="85"/>
      <c r="G29" s="85"/>
      <c r="H29" s="44" t="e">
        <f t="shared" si="2"/>
        <v>#DIV/0!</v>
      </c>
      <c r="I29" s="45">
        <f t="shared" si="3"/>
        <v>0</v>
      </c>
      <c r="J29" s="44" t="e">
        <f t="shared" si="4"/>
        <v>#DIV/0!</v>
      </c>
      <c r="K29" s="44" t="e">
        <f t="shared" si="5"/>
        <v>#DIV/0!</v>
      </c>
      <c r="L29" s="43" t="e">
        <f t="shared" si="6"/>
        <v>#DIV/0!</v>
      </c>
    </row>
    <row r="30" spans="1:12" x14ac:dyDescent="0.4">
      <c r="A30" s="49" t="s">
        <v>137</v>
      </c>
      <c r="B30" s="82"/>
      <c r="C30" s="85"/>
      <c r="D30" s="58" t="e">
        <f t="shared" si="0"/>
        <v>#DIV/0!</v>
      </c>
      <c r="E30" s="59">
        <f t="shared" si="1"/>
        <v>0</v>
      </c>
      <c r="F30" s="85"/>
      <c r="G30" s="85"/>
      <c r="H30" s="58" t="e">
        <f t="shared" si="2"/>
        <v>#DIV/0!</v>
      </c>
      <c r="I30" s="59">
        <f t="shared" si="3"/>
        <v>0</v>
      </c>
      <c r="J30" s="58" t="e">
        <f t="shared" si="4"/>
        <v>#DIV/0!</v>
      </c>
      <c r="K30" s="58" t="e">
        <f t="shared" si="5"/>
        <v>#DIV/0!</v>
      </c>
      <c r="L30" s="57" t="e">
        <f t="shared" si="6"/>
        <v>#DIV/0!</v>
      </c>
    </row>
    <row r="31" spans="1:12" x14ac:dyDescent="0.4">
      <c r="A31" s="61" t="s">
        <v>136</v>
      </c>
      <c r="B31" s="83"/>
      <c r="C31" s="85"/>
      <c r="D31" s="44" t="e">
        <f t="shared" si="0"/>
        <v>#DIV/0!</v>
      </c>
      <c r="E31" s="45">
        <f t="shared" si="1"/>
        <v>0</v>
      </c>
      <c r="F31" s="85"/>
      <c r="G31" s="85"/>
      <c r="H31" s="44" t="e">
        <f t="shared" si="2"/>
        <v>#DIV/0!</v>
      </c>
      <c r="I31" s="45">
        <f t="shared" si="3"/>
        <v>0</v>
      </c>
      <c r="J31" s="44" t="e">
        <f t="shared" si="4"/>
        <v>#DIV/0!</v>
      </c>
      <c r="K31" s="44" t="e">
        <f t="shared" si="5"/>
        <v>#DIV/0!</v>
      </c>
      <c r="L31" s="43" t="e">
        <f t="shared" si="6"/>
        <v>#DIV/0!</v>
      </c>
    </row>
    <row r="32" spans="1:12" x14ac:dyDescent="0.4">
      <c r="A32" s="49" t="s">
        <v>135</v>
      </c>
      <c r="B32" s="47">
        <v>1182</v>
      </c>
      <c r="C32" s="79">
        <v>1150</v>
      </c>
      <c r="D32" s="44">
        <f t="shared" si="0"/>
        <v>1.0278260869565217</v>
      </c>
      <c r="E32" s="45">
        <f t="shared" si="1"/>
        <v>32</v>
      </c>
      <c r="F32" s="79">
        <v>1465</v>
      </c>
      <c r="G32" s="79">
        <v>1490</v>
      </c>
      <c r="H32" s="44">
        <f t="shared" si="2"/>
        <v>0.98322147651006708</v>
      </c>
      <c r="I32" s="45">
        <f t="shared" si="3"/>
        <v>-25</v>
      </c>
      <c r="J32" s="44">
        <f t="shared" si="4"/>
        <v>0.80682593856655294</v>
      </c>
      <c r="K32" s="44">
        <f t="shared" si="5"/>
        <v>0.77181208053691275</v>
      </c>
      <c r="L32" s="43">
        <f t="shared" si="6"/>
        <v>3.5013858029640188E-2</v>
      </c>
    </row>
    <row r="33" spans="1:12" x14ac:dyDescent="0.4">
      <c r="A33" s="61" t="s">
        <v>134</v>
      </c>
      <c r="B33" s="82"/>
      <c r="C33" s="85"/>
      <c r="D33" s="58" t="e">
        <f t="shared" si="0"/>
        <v>#DIV/0!</v>
      </c>
      <c r="E33" s="59">
        <f t="shared" si="1"/>
        <v>0</v>
      </c>
      <c r="F33" s="85"/>
      <c r="G33" s="85"/>
      <c r="H33" s="58" t="e">
        <f t="shared" si="2"/>
        <v>#DIV/0!</v>
      </c>
      <c r="I33" s="59">
        <f t="shared" si="3"/>
        <v>0</v>
      </c>
      <c r="J33" s="58" t="e">
        <f t="shared" si="4"/>
        <v>#DIV/0!</v>
      </c>
      <c r="K33" s="58" t="e">
        <f t="shared" si="5"/>
        <v>#DIV/0!</v>
      </c>
      <c r="L33" s="57" t="e">
        <f t="shared" si="6"/>
        <v>#DIV/0!</v>
      </c>
    </row>
    <row r="34" spans="1:12" x14ac:dyDescent="0.4">
      <c r="A34" s="61" t="s">
        <v>133</v>
      </c>
      <c r="B34" s="60">
        <v>1186</v>
      </c>
      <c r="C34" s="90">
        <v>1112</v>
      </c>
      <c r="D34" s="58">
        <f t="shared" si="0"/>
        <v>1.0665467625899281</v>
      </c>
      <c r="E34" s="59">
        <f t="shared" si="1"/>
        <v>74</v>
      </c>
      <c r="F34" s="90">
        <v>1470</v>
      </c>
      <c r="G34" s="90">
        <v>1500</v>
      </c>
      <c r="H34" s="58">
        <f t="shared" si="2"/>
        <v>0.98</v>
      </c>
      <c r="I34" s="59">
        <f t="shared" si="3"/>
        <v>-30</v>
      </c>
      <c r="J34" s="58">
        <f t="shared" si="4"/>
        <v>0.80680272108843543</v>
      </c>
      <c r="K34" s="58">
        <f t="shared" si="5"/>
        <v>0.74133333333333329</v>
      </c>
      <c r="L34" s="57">
        <f t="shared" si="6"/>
        <v>6.5469387755102137E-2</v>
      </c>
    </row>
    <row r="35" spans="1:12" x14ac:dyDescent="0.4">
      <c r="A35" s="49" t="s">
        <v>132</v>
      </c>
      <c r="B35" s="83"/>
      <c r="C35" s="83"/>
      <c r="D35" s="44" t="e">
        <f t="shared" si="0"/>
        <v>#DIV/0!</v>
      </c>
      <c r="E35" s="45">
        <f t="shared" si="1"/>
        <v>0</v>
      </c>
      <c r="F35" s="83"/>
      <c r="G35" s="83"/>
      <c r="H35" s="44" t="e">
        <f t="shared" si="2"/>
        <v>#DIV/0!</v>
      </c>
      <c r="I35" s="45">
        <f t="shared" si="3"/>
        <v>0</v>
      </c>
      <c r="J35" s="44" t="e">
        <f t="shared" si="4"/>
        <v>#DIV/0!</v>
      </c>
      <c r="K35" s="44" t="e">
        <f t="shared" si="5"/>
        <v>#DIV/0!</v>
      </c>
      <c r="L35" s="43" t="e">
        <f t="shared" si="6"/>
        <v>#DIV/0!</v>
      </c>
    </row>
    <row r="36" spans="1:12" x14ac:dyDescent="0.4">
      <c r="A36" s="61" t="s">
        <v>88</v>
      </c>
      <c r="B36" s="82"/>
      <c r="C36" s="84"/>
      <c r="D36" s="58" t="e">
        <f t="shared" si="0"/>
        <v>#DIV/0!</v>
      </c>
      <c r="E36" s="59">
        <f t="shared" si="1"/>
        <v>0</v>
      </c>
      <c r="F36" s="84"/>
      <c r="G36" s="84"/>
      <c r="H36" s="58" t="e">
        <f t="shared" si="2"/>
        <v>#DIV/0!</v>
      </c>
      <c r="I36" s="59">
        <f t="shared" si="3"/>
        <v>0</v>
      </c>
      <c r="J36" s="58" t="e">
        <f t="shared" si="4"/>
        <v>#DIV/0!</v>
      </c>
      <c r="K36" s="58" t="e">
        <f t="shared" si="5"/>
        <v>#DIV/0!</v>
      </c>
      <c r="L36" s="57" t="e">
        <f t="shared" si="6"/>
        <v>#DIV/0!</v>
      </c>
    </row>
    <row r="37" spans="1:12" x14ac:dyDescent="0.4">
      <c r="A37" s="42" t="s">
        <v>131</v>
      </c>
      <c r="B37" s="41">
        <v>5243</v>
      </c>
      <c r="C37" s="56"/>
      <c r="D37" s="58" t="e">
        <f t="shared" si="0"/>
        <v>#DIV/0!</v>
      </c>
      <c r="E37" s="59">
        <f t="shared" si="1"/>
        <v>5243</v>
      </c>
      <c r="F37" s="41">
        <v>5830</v>
      </c>
      <c r="G37" s="56"/>
      <c r="H37" s="58" t="e">
        <f t="shared" si="2"/>
        <v>#DIV/0!</v>
      </c>
      <c r="I37" s="59">
        <f t="shared" si="3"/>
        <v>5830</v>
      </c>
      <c r="J37" s="58">
        <f t="shared" si="4"/>
        <v>0.89931389365351633</v>
      </c>
      <c r="K37" s="58" t="e">
        <f t="shared" si="5"/>
        <v>#DIV/0!</v>
      </c>
      <c r="L37" s="57" t="e">
        <f t="shared" si="6"/>
        <v>#DIV/0!</v>
      </c>
    </row>
    <row r="38" spans="1:12" x14ac:dyDescent="0.4">
      <c r="A38" s="160" t="s">
        <v>130</v>
      </c>
      <c r="B38" s="146">
        <f>SUM(B39:B40)</f>
        <v>423</v>
      </c>
      <c r="C38" s="146">
        <f>SUM(C39:C40)</f>
        <v>509</v>
      </c>
      <c r="D38" s="143">
        <f t="shared" ref="D38:D66" si="7">+B38/C38</f>
        <v>0.83104125736738699</v>
      </c>
      <c r="E38" s="165">
        <f t="shared" ref="E38:E66" si="8">+B38-C38</f>
        <v>-86</v>
      </c>
      <c r="F38" s="146">
        <f>SUM(F39:F40)</f>
        <v>890</v>
      </c>
      <c r="G38" s="146">
        <f>SUM(G39:G40)</f>
        <v>879</v>
      </c>
      <c r="H38" s="143">
        <f t="shared" ref="H38:H66" si="9">+F38/G38</f>
        <v>1.012514220705347</v>
      </c>
      <c r="I38" s="165">
        <f t="shared" ref="I38:I66" si="10">+F38-G38</f>
        <v>11</v>
      </c>
      <c r="J38" s="143">
        <f t="shared" ref="J38:J66" si="11">+B38/F38</f>
        <v>0.47528089887640451</v>
      </c>
      <c r="K38" s="143">
        <f t="shared" ref="K38:K66" si="12">+C38/G38</f>
        <v>0.5790671217292378</v>
      </c>
      <c r="L38" s="164">
        <f t="shared" ref="L38:L66" si="13">+J38-K38</f>
        <v>-0.10378622285283329</v>
      </c>
    </row>
    <row r="39" spans="1:12" x14ac:dyDescent="0.4">
      <c r="A39" s="48" t="s">
        <v>129</v>
      </c>
      <c r="B39" s="79">
        <v>207</v>
      </c>
      <c r="C39" s="79">
        <v>232</v>
      </c>
      <c r="D39" s="64">
        <f t="shared" si="7"/>
        <v>0.89224137931034486</v>
      </c>
      <c r="E39" s="72">
        <f t="shared" si="8"/>
        <v>-25</v>
      </c>
      <c r="F39" s="79">
        <v>500</v>
      </c>
      <c r="G39" s="79">
        <v>489</v>
      </c>
      <c r="H39" s="64">
        <f t="shared" si="9"/>
        <v>1.0224948875255624</v>
      </c>
      <c r="I39" s="72">
        <f t="shared" si="10"/>
        <v>11</v>
      </c>
      <c r="J39" s="64">
        <f t="shared" si="11"/>
        <v>0.41399999999999998</v>
      </c>
      <c r="K39" s="64">
        <f t="shared" si="12"/>
        <v>0.47443762781186094</v>
      </c>
      <c r="L39" s="81">
        <f t="shared" si="13"/>
        <v>-6.0437627811860961E-2</v>
      </c>
    </row>
    <row r="40" spans="1:12" x14ac:dyDescent="0.4">
      <c r="A40" s="49" t="s">
        <v>128</v>
      </c>
      <c r="B40" s="79">
        <v>216</v>
      </c>
      <c r="C40" s="79">
        <v>277</v>
      </c>
      <c r="D40" s="44">
        <f t="shared" si="7"/>
        <v>0.77978339350180503</v>
      </c>
      <c r="E40" s="45">
        <f t="shared" si="8"/>
        <v>-61</v>
      </c>
      <c r="F40" s="79">
        <v>390</v>
      </c>
      <c r="G40" s="79">
        <v>390</v>
      </c>
      <c r="H40" s="44">
        <f t="shared" si="9"/>
        <v>1</v>
      </c>
      <c r="I40" s="45">
        <f t="shared" si="10"/>
        <v>0</v>
      </c>
      <c r="J40" s="44">
        <f t="shared" si="11"/>
        <v>0.55384615384615388</v>
      </c>
      <c r="K40" s="44">
        <f t="shared" si="12"/>
        <v>0.71025641025641029</v>
      </c>
      <c r="L40" s="43">
        <f t="shared" si="13"/>
        <v>-0.15641025641025641</v>
      </c>
    </row>
    <row r="41" spans="1:12" s="80" customFormat="1" x14ac:dyDescent="0.4">
      <c r="A41" s="136" t="s">
        <v>87</v>
      </c>
      <c r="B41" s="135">
        <f>B42+B62</f>
        <v>80218</v>
      </c>
      <c r="C41" s="135">
        <f>C42+C62</f>
        <v>86109</v>
      </c>
      <c r="D41" s="132">
        <f t="shared" si="7"/>
        <v>0.93158670986772574</v>
      </c>
      <c r="E41" s="172">
        <f t="shared" si="8"/>
        <v>-5891</v>
      </c>
      <c r="F41" s="135">
        <f>F42+F62</f>
        <v>113360</v>
      </c>
      <c r="G41" s="135">
        <f>G42+G62</f>
        <v>113937</v>
      </c>
      <c r="H41" s="132">
        <f t="shared" si="9"/>
        <v>0.99493579785319952</v>
      </c>
      <c r="I41" s="172">
        <f t="shared" si="10"/>
        <v>-577</v>
      </c>
      <c r="J41" s="132">
        <f t="shared" si="11"/>
        <v>0.70763937896965423</v>
      </c>
      <c r="K41" s="132">
        <f t="shared" si="12"/>
        <v>0.7557597619737223</v>
      </c>
      <c r="L41" s="167">
        <f t="shared" si="13"/>
        <v>-4.8120383004068068E-2</v>
      </c>
    </row>
    <row r="42" spans="1:12" s="80" customFormat="1" x14ac:dyDescent="0.4">
      <c r="A42" s="160" t="s">
        <v>127</v>
      </c>
      <c r="B42" s="135">
        <f>SUM(B43:B61)</f>
        <v>79404</v>
      </c>
      <c r="C42" s="135">
        <f>SUM(C43:C61)</f>
        <v>85199</v>
      </c>
      <c r="D42" s="132">
        <f t="shared" si="7"/>
        <v>0.93198276975081862</v>
      </c>
      <c r="E42" s="172">
        <f t="shared" si="8"/>
        <v>-5795</v>
      </c>
      <c r="F42" s="135">
        <f>SUM(F43:F61)</f>
        <v>111866</v>
      </c>
      <c r="G42" s="135">
        <f>SUM(G43:G61)</f>
        <v>112443</v>
      </c>
      <c r="H42" s="132">
        <f t="shared" si="9"/>
        <v>0.99486851115676389</v>
      </c>
      <c r="I42" s="172">
        <f t="shared" si="10"/>
        <v>-577</v>
      </c>
      <c r="J42" s="132">
        <f t="shared" si="11"/>
        <v>0.70981352689825328</v>
      </c>
      <c r="K42" s="132">
        <f t="shared" si="12"/>
        <v>0.75770835000844872</v>
      </c>
      <c r="L42" s="167">
        <f t="shared" si="13"/>
        <v>-4.7894823110195439E-2</v>
      </c>
    </row>
    <row r="43" spans="1:12" x14ac:dyDescent="0.4">
      <c r="A43" s="49" t="s">
        <v>86</v>
      </c>
      <c r="B43" s="106">
        <f>'[6]2月(上旬～中旬)'!B42-'２月(上旬)'!B43</f>
        <v>32571</v>
      </c>
      <c r="C43" s="106">
        <f>'[6]2月(上旬～中旬)'!C42-'２月(上旬)'!C43</f>
        <v>35378</v>
      </c>
      <c r="D43" s="662">
        <f t="shared" si="7"/>
        <v>0.9206569054214484</v>
      </c>
      <c r="E43" s="59">
        <f t="shared" si="8"/>
        <v>-2807</v>
      </c>
      <c r="F43" s="106">
        <f>'[6]2月(上旬～中旬)'!F42-'２月(上旬)'!F43</f>
        <v>43467</v>
      </c>
      <c r="G43" s="106">
        <f>'[6]2月(上旬～中旬)'!G42-'２月(上旬)'!G43</f>
        <v>43975</v>
      </c>
      <c r="H43" s="58">
        <f t="shared" si="9"/>
        <v>0.98844798180784532</v>
      </c>
      <c r="I43" s="59">
        <f t="shared" si="10"/>
        <v>-508</v>
      </c>
      <c r="J43" s="58">
        <f t="shared" si="11"/>
        <v>0.74932707571260959</v>
      </c>
      <c r="K43" s="58">
        <f t="shared" si="12"/>
        <v>0.80450255827174533</v>
      </c>
      <c r="L43" s="57">
        <f t="shared" si="13"/>
        <v>-5.5175482559135736E-2</v>
      </c>
    </row>
    <row r="44" spans="1:12" x14ac:dyDescent="0.4">
      <c r="A44" s="49" t="s">
        <v>125</v>
      </c>
      <c r="B44" s="46">
        <f>'[6]2月(上旬～中旬)'!B43-'２月(上旬)'!B44</f>
        <v>4394</v>
      </c>
      <c r="C44" s="46">
        <f>'[6]2月(上旬～中旬)'!C43-'２月(上旬)'!C44</f>
        <v>4812</v>
      </c>
      <c r="D44" s="44">
        <f t="shared" si="7"/>
        <v>0.91313383208645049</v>
      </c>
      <c r="E44" s="45">
        <f t="shared" si="8"/>
        <v>-418</v>
      </c>
      <c r="F44" s="46">
        <f>'[6]2月(上旬～中旬)'!F43-'２月(上旬)'!F44</f>
        <v>5140</v>
      </c>
      <c r="G44" s="46">
        <f>'[6]2月(上旬～中旬)'!G43-'２月(上旬)'!G44</f>
        <v>5140</v>
      </c>
      <c r="H44" s="70">
        <f t="shared" si="9"/>
        <v>1</v>
      </c>
      <c r="I44" s="45">
        <f t="shared" si="10"/>
        <v>0</v>
      </c>
      <c r="J44" s="44">
        <f t="shared" si="11"/>
        <v>0.85486381322957194</v>
      </c>
      <c r="K44" s="44">
        <f t="shared" si="12"/>
        <v>0.93618677042801557</v>
      </c>
      <c r="L44" s="43">
        <f t="shared" si="13"/>
        <v>-8.1322957198443624E-2</v>
      </c>
    </row>
    <row r="45" spans="1:12" x14ac:dyDescent="0.4">
      <c r="A45" s="61" t="s">
        <v>124</v>
      </c>
      <c r="B45" s="46">
        <f>'[6]2月(上旬～中旬)'!B44-'２月(上旬)'!B45</f>
        <v>5194</v>
      </c>
      <c r="C45" s="46">
        <f>'[6]2月(上旬～中旬)'!C44-'２月(上旬)'!C45</f>
        <v>6297</v>
      </c>
      <c r="D45" s="69">
        <f t="shared" si="7"/>
        <v>0.8248372240749563</v>
      </c>
      <c r="E45" s="68">
        <f t="shared" si="8"/>
        <v>-1103</v>
      </c>
      <c r="F45" s="46">
        <f>'[6]2月(上旬～中旬)'!F44-'２月(上旬)'!F45</f>
        <v>6920</v>
      </c>
      <c r="G45" s="46">
        <f>'[6]2月(上旬～中旬)'!G44-'２月(上旬)'!G45</f>
        <v>10110</v>
      </c>
      <c r="H45" s="70">
        <f t="shared" si="9"/>
        <v>0.68447082096933731</v>
      </c>
      <c r="I45" s="45">
        <f t="shared" si="10"/>
        <v>-3190</v>
      </c>
      <c r="J45" s="44">
        <f t="shared" si="11"/>
        <v>0.75057803468208095</v>
      </c>
      <c r="K45" s="44">
        <f t="shared" si="12"/>
        <v>0.62284866468842726</v>
      </c>
      <c r="L45" s="43">
        <f t="shared" si="13"/>
        <v>0.1277293699936537</v>
      </c>
    </row>
    <row r="46" spans="1:12" x14ac:dyDescent="0.4">
      <c r="A46" s="61" t="s">
        <v>123</v>
      </c>
      <c r="B46" s="46">
        <f>'[6]2月(上旬～中旬)'!B45-'２月(上旬)'!B46</f>
        <v>4085</v>
      </c>
      <c r="C46" s="46">
        <f>'[6]2月(上旬～中旬)'!C45-'２月(上旬)'!C46</f>
        <v>3983</v>
      </c>
      <c r="D46" s="69">
        <f t="shared" si="7"/>
        <v>1.0256088375596284</v>
      </c>
      <c r="E46" s="68">
        <f t="shared" si="8"/>
        <v>102</v>
      </c>
      <c r="F46" s="46">
        <f>'[6]2月(上旬～中旬)'!F45-'２月(上旬)'!F46</f>
        <v>7371</v>
      </c>
      <c r="G46" s="46">
        <f>'[6]2月(上旬～中旬)'!G45-'２月(上旬)'!G46</f>
        <v>6020</v>
      </c>
      <c r="H46" s="70">
        <f t="shared" si="9"/>
        <v>1.2244186046511627</v>
      </c>
      <c r="I46" s="45">
        <f t="shared" si="10"/>
        <v>1351</v>
      </c>
      <c r="J46" s="44">
        <f t="shared" si="11"/>
        <v>0.55419888753222091</v>
      </c>
      <c r="K46" s="44">
        <f t="shared" si="12"/>
        <v>0.66162790697674423</v>
      </c>
      <c r="L46" s="43">
        <f t="shared" si="13"/>
        <v>-0.10742901944452332</v>
      </c>
    </row>
    <row r="47" spans="1:12" x14ac:dyDescent="0.4">
      <c r="A47" s="49" t="s">
        <v>84</v>
      </c>
      <c r="B47" s="46">
        <f>'[6]2月(上旬～中旬)'!B46-'２月(上旬)'!B47</f>
        <v>12079</v>
      </c>
      <c r="C47" s="46">
        <f>'[6]2月(上旬～中旬)'!C46-'２月(上旬)'!C47</f>
        <v>13612</v>
      </c>
      <c r="D47" s="69">
        <f t="shared" si="7"/>
        <v>0.88737878342638843</v>
      </c>
      <c r="E47" s="68">
        <f t="shared" si="8"/>
        <v>-1533</v>
      </c>
      <c r="F47" s="46">
        <f>'[6]2月(上旬～中旬)'!F46-'２月(上旬)'!F47</f>
        <v>17705</v>
      </c>
      <c r="G47" s="46">
        <f>'[6]2月(上旬～中旬)'!G46-'２月(上旬)'!G47</f>
        <v>17661</v>
      </c>
      <c r="H47" s="70">
        <f t="shared" si="9"/>
        <v>1.002491365154861</v>
      </c>
      <c r="I47" s="45">
        <f t="shared" si="10"/>
        <v>44</v>
      </c>
      <c r="J47" s="44">
        <f t="shared" si="11"/>
        <v>0.68223665631177632</v>
      </c>
      <c r="K47" s="44">
        <f t="shared" si="12"/>
        <v>0.77073778381745084</v>
      </c>
      <c r="L47" s="43">
        <f t="shared" si="13"/>
        <v>-8.8501127505674515E-2</v>
      </c>
    </row>
    <row r="48" spans="1:12" x14ac:dyDescent="0.4">
      <c r="A48" s="49" t="s">
        <v>126</v>
      </c>
      <c r="B48" s="46">
        <f>'[6]2月(上旬～中旬)'!B47-'２月(上旬)'!B48</f>
        <v>1151</v>
      </c>
      <c r="C48" s="46">
        <f>'[6]2月(上旬～中旬)'!C47-'２月(上旬)'!C48</f>
        <v>1104</v>
      </c>
      <c r="D48" s="44">
        <f t="shared" si="7"/>
        <v>1.042572463768116</v>
      </c>
      <c r="E48" s="45">
        <f t="shared" si="8"/>
        <v>47</v>
      </c>
      <c r="F48" s="46">
        <f>'[6]2月(上旬～中旬)'!F47-'２月(上旬)'!F48</f>
        <v>2700</v>
      </c>
      <c r="G48" s="46">
        <f>'[6]2月(上旬～中旬)'!G47-'２月(上旬)'!G48</f>
        <v>2700</v>
      </c>
      <c r="H48" s="44">
        <f t="shared" si="9"/>
        <v>1</v>
      </c>
      <c r="I48" s="45">
        <f t="shared" si="10"/>
        <v>0</v>
      </c>
      <c r="J48" s="44">
        <f t="shared" si="11"/>
        <v>0.42629629629629628</v>
      </c>
      <c r="K48" s="44">
        <f t="shared" si="12"/>
        <v>0.40888888888888891</v>
      </c>
      <c r="L48" s="43">
        <f t="shared" si="13"/>
        <v>1.7407407407407371E-2</v>
      </c>
    </row>
    <row r="49" spans="1:12" x14ac:dyDescent="0.4">
      <c r="A49" s="49" t="s">
        <v>85</v>
      </c>
      <c r="B49" s="46">
        <f>'[6]2月(上旬～中旬)'!B48-'２月(上旬)'!B49</f>
        <v>6880</v>
      </c>
      <c r="C49" s="46">
        <f>'[6]2月(上旬～中旬)'!C48-'２月(上旬)'!C49</f>
        <v>8075</v>
      </c>
      <c r="D49" s="69">
        <f t="shared" si="7"/>
        <v>0.85201238390092882</v>
      </c>
      <c r="E49" s="59">
        <f t="shared" si="8"/>
        <v>-1195</v>
      </c>
      <c r="F49" s="46">
        <f>'[6]2月(上旬～中旬)'!F48-'２月(上旬)'!F49</f>
        <v>9084</v>
      </c>
      <c r="G49" s="46">
        <f>'[6]2月(上旬～中旬)'!G48-'２月(上旬)'!G49</f>
        <v>9000</v>
      </c>
      <c r="H49" s="70">
        <f t="shared" si="9"/>
        <v>1.0093333333333334</v>
      </c>
      <c r="I49" s="45">
        <f t="shared" si="10"/>
        <v>84</v>
      </c>
      <c r="J49" s="44">
        <f t="shared" si="11"/>
        <v>0.7573756054601497</v>
      </c>
      <c r="K49" s="44">
        <f t="shared" si="12"/>
        <v>0.89722222222222225</v>
      </c>
      <c r="L49" s="43">
        <f t="shared" si="13"/>
        <v>-0.13984661676207255</v>
      </c>
    </row>
    <row r="50" spans="1:12" x14ac:dyDescent="0.4">
      <c r="A50" s="49" t="s">
        <v>83</v>
      </c>
      <c r="B50" s="46">
        <f>'[6]2月(上旬～中旬)'!B49-'２月(上旬)'!B50</f>
        <v>2132</v>
      </c>
      <c r="C50" s="46">
        <f>'[6]2月(上旬～中旬)'!C49-'２月(上旬)'!C50</f>
        <v>2201</v>
      </c>
      <c r="D50" s="69">
        <f t="shared" si="7"/>
        <v>0.96865061335756475</v>
      </c>
      <c r="E50" s="59">
        <f t="shared" si="8"/>
        <v>-69</v>
      </c>
      <c r="F50" s="46">
        <f>'[6]2月(上旬～中旬)'!F49-'２月(上旬)'!F50</f>
        <v>2606</v>
      </c>
      <c r="G50" s="46">
        <f>'[6]2月(上旬～中旬)'!G49-'２月(上旬)'!G50</f>
        <v>2700</v>
      </c>
      <c r="H50" s="67">
        <f t="shared" si="9"/>
        <v>0.96518518518518515</v>
      </c>
      <c r="I50" s="45">
        <f t="shared" si="10"/>
        <v>-94</v>
      </c>
      <c r="J50" s="44">
        <f t="shared" si="11"/>
        <v>0.8181120491174213</v>
      </c>
      <c r="K50" s="44">
        <f t="shared" si="12"/>
        <v>0.81518518518518523</v>
      </c>
      <c r="L50" s="43">
        <f t="shared" si="13"/>
        <v>2.9268639322360679E-3</v>
      </c>
    </row>
    <row r="51" spans="1:12" x14ac:dyDescent="0.4">
      <c r="A51" s="49" t="s">
        <v>122</v>
      </c>
      <c r="B51" s="46">
        <f>'[6]2月(上旬～中旬)'!B50-'２月(上旬)'!B51</f>
        <v>864</v>
      </c>
      <c r="C51" s="46">
        <f>'[6]2月(上旬～中旬)'!C50-'２月(上旬)'!C51</f>
        <v>879</v>
      </c>
      <c r="D51" s="69">
        <f t="shared" si="7"/>
        <v>0.98293515358361772</v>
      </c>
      <c r="E51" s="59">
        <f t="shared" si="8"/>
        <v>-15</v>
      </c>
      <c r="F51" s="46">
        <f>'[6]2月(上旬～中旬)'!F50-'２月(上旬)'!F51</f>
        <v>1134</v>
      </c>
      <c r="G51" s="46">
        <f>'[6]2月(上旬～中旬)'!G50-'２月(上旬)'!G51</f>
        <v>1200</v>
      </c>
      <c r="H51" s="78">
        <f t="shared" si="9"/>
        <v>0.94499999999999995</v>
      </c>
      <c r="I51" s="45">
        <f t="shared" si="10"/>
        <v>-66</v>
      </c>
      <c r="J51" s="44">
        <f t="shared" si="11"/>
        <v>0.76190476190476186</v>
      </c>
      <c r="K51" s="44">
        <f t="shared" si="12"/>
        <v>0.73250000000000004</v>
      </c>
      <c r="L51" s="43">
        <f t="shared" si="13"/>
        <v>2.9404761904761822E-2</v>
      </c>
    </row>
    <row r="52" spans="1:12" x14ac:dyDescent="0.4">
      <c r="A52" s="49" t="s">
        <v>121</v>
      </c>
      <c r="B52" s="46">
        <f>'[6]2月(上旬～中旬)'!B51-'２月(上旬)'!B52</f>
        <v>951</v>
      </c>
      <c r="C52" s="46">
        <f>'[6]2月(上旬～中旬)'!C51-'２月(上旬)'!C52</f>
        <v>967</v>
      </c>
      <c r="D52" s="69">
        <f t="shared" si="7"/>
        <v>0.98345398138572904</v>
      </c>
      <c r="E52" s="59">
        <f t="shared" si="8"/>
        <v>-16</v>
      </c>
      <c r="F52" s="46">
        <f>'[6]2月(上旬～中旬)'!F51-'２月(上旬)'!F52</f>
        <v>1200</v>
      </c>
      <c r="G52" s="46">
        <f>'[6]2月(上旬～中旬)'!G51-'２月(上旬)'!G52</f>
        <v>1200</v>
      </c>
      <c r="H52" s="67">
        <f t="shared" si="9"/>
        <v>1</v>
      </c>
      <c r="I52" s="45">
        <f t="shared" si="10"/>
        <v>0</v>
      </c>
      <c r="J52" s="44">
        <f t="shared" si="11"/>
        <v>0.79249999999999998</v>
      </c>
      <c r="K52" s="44">
        <f t="shared" si="12"/>
        <v>0.80583333333333329</v>
      </c>
      <c r="L52" s="43">
        <f t="shared" si="13"/>
        <v>-1.3333333333333308E-2</v>
      </c>
    </row>
    <row r="53" spans="1:12" x14ac:dyDescent="0.4">
      <c r="A53" s="49" t="s">
        <v>82</v>
      </c>
      <c r="B53" s="46">
        <f>'[6]2月(上旬～中旬)'!B52-'２月(上旬)'!B53</f>
        <v>2148</v>
      </c>
      <c r="C53" s="46">
        <f>'[6]2月(上旬～中旬)'!C52-'２月(上旬)'!C53</f>
        <v>2154</v>
      </c>
      <c r="D53" s="69">
        <f t="shared" si="7"/>
        <v>0.99721448467966578</v>
      </c>
      <c r="E53" s="59">
        <f t="shared" si="8"/>
        <v>-6</v>
      </c>
      <c r="F53" s="46">
        <f>'[6]2月(上旬～中旬)'!F52-'２月(上旬)'!F53</f>
        <v>3320</v>
      </c>
      <c r="G53" s="46">
        <f>'[6]2月(上旬～中旬)'!G52-'２月(上旬)'!G53</f>
        <v>3320</v>
      </c>
      <c r="H53" s="70">
        <f t="shared" si="9"/>
        <v>1</v>
      </c>
      <c r="I53" s="45">
        <f t="shared" si="10"/>
        <v>0</v>
      </c>
      <c r="J53" s="44">
        <f t="shared" si="11"/>
        <v>0.6469879518072289</v>
      </c>
      <c r="K53" s="44">
        <f t="shared" si="12"/>
        <v>0.64879518072289155</v>
      </c>
      <c r="L53" s="43">
        <f t="shared" si="13"/>
        <v>-1.8072289156626509E-3</v>
      </c>
    </row>
    <row r="54" spans="1:12" x14ac:dyDescent="0.4">
      <c r="A54" s="49" t="s">
        <v>81</v>
      </c>
      <c r="B54" s="46">
        <f>'[6]2月(上旬～中旬)'!B53-'２月(上旬)'!B54</f>
        <v>1502</v>
      </c>
      <c r="C54" s="46">
        <f>'[6]2月(上旬～中旬)'!C53-'２月(上旬)'!C54</f>
        <v>1596</v>
      </c>
      <c r="D54" s="69">
        <f t="shared" si="7"/>
        <v>0.94110275689223055</v>
      </c>
      <c r="E54" s="45">
        <f t="shared" si="8"/>
        <v>-94</v>
      </c>
      <c r="F54" s="46">
        <f>'[6]2月(上旬～中旬)'!F53-'２月(上旬)'!F54</f>
        <v>2700</v>
      </c>
      <c r="G54" s="46">
        <f>'[6]2月(上旬～中旬)'!G53-'２月(上旬)'!G54</f>
        <v>2160</v>
      </c>
      <c r="H54" s="67">
        <f t="shared" si="9"/>
        <v>1.25</v>
      </c>
      <c r="I54" s="45">
        <f t="shared" si="10"/>
        <v>540</v>
      </c>
      <c r="J54" s="44">
        <f t="shared" si="11"/>
        <v>0.55629629629629629</v>
      </c>
      <c r="K54" s="44">
        <f t="shared" si="12"/>
        <v>0.73888888888888893</v>
      </c>
      <c r="L54" s="43">
        <f t="shared" si="13"/>
        <v>-0.18259259259259264</v>
      </c>
    </row>
    <row r="55" spans="1:12" x14ac:dyDescent="0.4">
      <c r="A55" s="49" t="s">
        <v>236</v>
      </c>
      <c r="B55" s="46">
        <f>'[6]2月(上旬～中旬)'!B54-'２月(上旬)'!B55</f>
        <v>1030</v>
      </c>
      <c r="C55" s="46">
        <f>'[6]2月(上旬～中旬)'!C54-'２月(上旬)'!C55</f>
        <v>0</v>
      </c>
      <c r="D55" s="69" t="e">
        <f t="shared" si="7"/>
        <v>#DIV/0!</v>
      </c>
      <c r="E55" s="45">
        <f t="shared" si="8"/>
        <v>1030</v>
      </c>
      <c r="F55" s="46">
        <f>'[6]2月(上旬～中旬)'!F54-'２月(上旬)'!F55</f>
        <v>1260</v>
      </c>
      <c r="G55" s="46">
        <f>'[6]2月(上旬～中旬)'!G54-'２月(上旬)'!G55</f>
        <v>0</v>
      </c>
      <c r="H55" s="67" t="e">
        <f t="shared" si="9"/>
        <v>#DIV/0!</v>
      </c>
      <c r="I55" s="45">
        <f t="shared" si="10"/>
        <v>1260</v>
      </c>
      <c r="J55" s="44">
        <f t="shared" si="11"/>
        <v>0.81746031746031744</v>
      </c>
      <c r="K55" s="44" t="e">
        <f t="shared" si="12"/>
        <v>#DIV/0!</v>
      </c>
      <c r="L55" s="43" t="e">
        <f t="shared" si="13"/>
        <v>#DIV/0!</v>
      </c>
    </row>
    <row r="56" spans="1:12" x14ac:dyDescent="0.4">
      <c r="A56" s="61" t="s">
        <v>80</v>
      </c>
      <c r="B56" s="46">
        <f>'[6]2月(上旬～中旬)'!B55-'２月(上旬)'!B56</f>
        <v>646</v>
      </c>
      <c r="C56" s="46">
        <f>'[6]2月(上旬～中旬)'!C55-'２月(上旬)'!C56</f>
        <v>828</v>
      </c>
      <c r="D56" s="69">
        <f t="shared" si="7"/>
        <v>0.78019323671497587</v>
      </c>
      <c r="E56" s="59">
        <f t="shared" si="8"/>
        <v>-182</v>
      </c>
      <c r="F56" s="46">
        <f>'[6]2月(上旬～中旬)'!F55-'２月(上旬)'!F56</f>
        <v>1200</v>
      </c>
      <c r="G56" s="46">
        <f>'[6]2月(上旬～中旬)'!G55-'２月(上旬)'!G56</f>
        <v>1199</v>
      </c>
      <c r="H56" s="70">
        <f t="shared" si="9"/>
        <v>1.0008340283569641</v>
      </c>
      <c r="I56" s="45">
        <f t="shared" si="10"/>
        <v>1</v>
      </c>
      <c r="J56" s="44">
        <f t="shared" si="11"/>
        <v>0.53833333333333333</v>
      </c>
      <c r="K56" s="58">
        <f t="shared" si="12"/>
        <v>0.69057547956630527</v>
      </c>
      <c r="L56" s="57">
        <f t="shared" si="13"/>
        <v>-0.15224214623297194</v>
      </c>
    </row>
    <row r="57" spans="1:12" x14ac:dyDescent="0.4">
      <c r="A57" s="49" t="s">
        <v>79</v>
      </c>
      <c r="B57" s="46">
        <f>'[6]2月(上旬～中旬)'!B56-'２月(上旬)'!B57</f>
        <v>602</v>
      </c>
      <c r="C57" s="46">
        <f>'[6]2月(上旬～中旬)'!C56-'２月(上旬)'!C57</f>
        <v>622</v>
      </c>
      <c r="D57" s="64">
        <f t="shared" si="7"/>
        <v>0.96784565916398713</v>
      </c>
      <c r="E57" s="45">
        <f t="shared" si="8"/>
        <v>-20</v>
      </c>
      <c r="F57" s="46">
        <f>'[6]2月(上旬～中旬)'!F56-'２月(上旬)'!F57</f>
        <v>1200</v>
      </c>
      <c r="G57" s="46">
        <f>'[6]2月(上旬～中旬)'!G56-'２月(上旬)'!G57</f>
        <v>1200</v>
      </c>
      <c r="H57" s="44">
        <f t="shared" si="9"/>
        <v>1</v>
      </c>
      <c r="I57" s="45">
        <f t="shared" si="10"/>
        <v>0</v>
      </c>
      <c r="J57" s="44">
        <f t="shared" si="11"/>
        <v>0.50166666666666671</v>
      </c>
      <c r="K57" s="44">
        <f t="shared" si="12"/>
        <v>0.51833333333333331</v>
      </c>
      <c r="L57" s="43">
        <f t="shared" si="13"/>
        <v>-1.6666666666666607E-2</v>
      </c>
    </row>
    <row r="58" spans="1:12" x14ac:dyDescent="0.4">
      <c r="A58" s="49" t="s">
        <v>78</v>
      </c>
      <c r="B58" s="46">
        <f>'[6]2月(上旬～中旬)'!B57-'２月(上旬)'!B58</f>
        <v>925</v>
      </c>
      <c r="C58" s="46">
        <f>'[6]2月(上旬～中旬)'!C57-'２月(上旬)'!C58</f>
        <v>657</v>
      </c>
      <c r="D58" s="64">
        <f t="shared" si="7"/>
        <v>1.4079147640791476</v>
      </c>
      <c r="E58" s="45">
        <f t="shared" si="8"/>
        <v>268</v>
      </c>
      <c r="F58" s="46">
        <f>'[6]2月(上旬～中旬)'!F57-'２月(上旬)'!F58</f>
        <v>1199</v>
      </c>
      <c r="G58" s="46">
        <f>'[6]2月(上旬～中旬)'!G57-'２月(上旬)'!G58</f>
        <v>1200</v>
      </c>
      <c r="H58" s="44">
        <f t="shared" si="9"/>
        <v>0.99916666666666665</v>
      </c>
      <c r="I58" s="45">
        <f t="shared" si="10"/>
        <v>-1</v>
      </c>
      <c r="J58" s="44">
        <f t="shared" si="11"/>
        <v>0.77147623019182654</v>
      </c>
      <c r="K58" s="44">
        <f t="shared" si="12"/>
        <v>0.54749999999999999</v>
      </c>
      <c r="L58" s="43">
        <f t="shared" si="13"/>
        <v>0.22397623019182655</v>
      </c>
    </row>
    <row r="59" spans="1:12" x14ac:dyDescent="0.4">
      <c r="A59" s="49" t="s">
        <v>77</v>
      </c>
      <c r="B59" s="46">
        <f>'[6]2月(上旬～中旬)'!B58-'２月(上旬)'!B59</f>
        <v>2250</v>
      </c>
      <c r="C59" s="46">
        <f>'[6]2月(上旬～中旬)'!C58-'２月(上旬)'!C59</f>
        <v>2034</v>
      </c>
      <c r="D59" s="69">
        <f t="shared" si="7"/>
        <v>1.1061946902654867</v>
      </c>
      <c r="E59" s="45">
        <f t="shared" si="8"/>
        <v>216</v>
      </c>
      <c r="F59" s="46">
        <f>'[6]2月(上旬～中旬)'!F58-'２月(上旬)'!F59</f>
        <v>3660</v>
      </c>
      <c r="G59" s="46">
        <f>'[6]2月(上旬～中旬)'!G58-'２月(上旬)'!G59</f>
        <v>3658</v>
      </c>
      <c r="H59" s="67">
        <f t="shared" si="9"/>
        <v>1.0005467468562055</v>
      </c>
      <c r="I59" s="45">
        <f t="shared" si="10"/>
        <v>2</v>
      </c>
      <c r="J59" s="44">
        <f t="shared" si="11"/>
        <v>0.61475409836065575</v>
      </c>
      <c r="K59" s="44">
        <f t="shared" si="12"/>
        <v>0.55604155276107159</v>
      </c>
      <c r="L59" s="43">
        <f t="shared" si="13"/>
        <v>5.8712545599584165E-2</v>
      </c>
    </row>
    <row r="60" spans="1:12" x14ac:dyDescent="0.4">
      <c r="A60" s="55" t="s">
        <v>120</v>
      </c>
      <c r="B60" s="63">
        <f>'[6]2月(上旬～中旬)'!B59-'２月(上旬)'!B60</f>
        <v>0</v>
      </c>
      <c r="C60" s="46">
        <f>'[6]2月(上旬～中旬)'!C59-'２月(上旬)'!C60</f>
        <v>0</v>
      </c>
      <c r="D60" s="86" t="e">
        <f t="shared" si="7"/>
        <v>#DIV/0!</v>
      </c>
      <c r="E60" s="59">
        <f t="shared" si="8"/>
        <v>0</v>
      </c>
      <c r="F60" s="63">
        <f>'[6]2月(上旬～中旬)'!F59-'２月(上旬)'!F60</f>
        <v>0</v>
      </c>
      <c r="G60" s="46">
        <f>'[6]2月(上旬～中旬)'!G59-'２月(上旬)'!G60</f>
        <v>0</v>
      </c>
      <c r="H60" s="58" t="e">
        <f t="shared" si="9"/>
        <v>#DIV/0!</v>
      </c>
      <c r="I60" s="59">
        <f t="shared" si="10"/>
        <v>0</v>
      </c>
      <c r="J60" s="58" t="e">
        <f t="shared" si="11"/>
        <v>#DIV/0!</v>
      </c>
      <c r="K60" s="58" t="e">
        <f t="shared" si="12"/>
        <v>#DIV/0!</v>
      </c>
      <c r="L60" s="57" t="e">
        <f t="shared" si="13"/>
        <v>#DIV/0!</v>
      </c>
    </row>
    <row r="61" spans="1:12" x14ac:dyDescent="0.4">
      <c r="A61" s="42" t="s">
        <v>119</v>
      </c>
      <c r="B61" s="40">
        <f>'[6]2月(上旬～中旬)'!B60-'２月(上旬)'!B61</f>
        <v>0</v>
      </c>
      <c r="C61" s="46">
        <f>'[6]2月(上旬～中旬)'!C60-'２月(上旬)'!C61</f>
        <v>0</v>
      </c>
      <c r="D61" s="38" t="e">
        <f t="shared" si="7"/>
        <v>#DIV/0!</v>
      </c>
      <c r="E61" s="39">
        <f t="shared" si="8"/>
        <v>0</v>
      </c>
      <c r="F61" s="40">
        <f>'[6]2月(上旬～中旬)'!F60-'２月(上旬)'!F61</f>
        <v>0</v>
      </c>
      <c r="G61" s="46">
        <f>'[6]2月(上旬～中旬)'!G60-'２月(上旬)'!G61</f>
        <v>0</v>
      </c>
      <c r="H61" s="38" t="e">
        <f t="shared" si="9"/>
        <v>#DIV/0!</v>
      </c>
      <c r="I61" s="39">
        <f t="shared" si="10"/>
        <v>0</v>
      </c>
      <c r="J61" s="38" t="e">
        <f t="shared" si="11"/>
        <v>#DIV/0!</v>
      </c>
      <c r="K61" s="38" t="e">
        <f t="shared" si="12"/>
        <v>#DIV/0!</v>
      </c>
      <c r="L61" s="37" t="e">
        <f t="shared" si="13"/>
        <v>#DIV/0!</v>
      </c>
    </row>
    <row r="62" spans="1:12" x14ac:dyDescent="0.4">
      <c r="A62" s="160" t="s">
        <v>118</v>
      </c>
      <c r="B62" s="146">
        <f>SUM(B63:B66)</f>
        <v>814</v>
      </c>
      <c r="C62" s="146">
        <f>SUM(C63:C66)</f>
        <v>910</v>
      </c>
      <c r="D62" s="143">
        <f t="shared" si="7"/>
        <v>0.89450549450549455</v>
      </c>
      <c r="E62" s="165">
        <f t="shared" si="8"/>
        <v>-96</v>
      </c>
      <c r="F62" s="146">
        <f>SUM(F63:F66)</f>
        <v>1494</v>
      </c>
      <c r="G62" s="146">
        <f>SUM(G63:G66)</f>
        <v>1494</v>
      </c>
      <c r="H62" s="143">
        <f t="shared" si="9"/>
        <v>1</v>
      </c>
      <c r="I62" s="165">
        <f t="shared" si="10"/>
        <v>0</v>
      </c>
      <c r="J62" s="143">
        <f t="shared" si="11"/>
        <v>0.54484605087014726</v>
      </c>
      <c r="K62" s="143">
        <f t="shared" si="12"/>
        <v>0.60910307898259708</v>
      </c>
      <c r="L62" s="164">
        <f t="shared" si="13"/>
        <v>-6.4257028112449821E-2</v>
      </c>
    </row>
    <row r="63" spans="1:12" x14ac:dyDescent="0.4">
      <c r="A63" s="55" t="s">
        <v>76</v>
      </c>
      <c r="B63" s="90">
        <v>209</v>
      </c>
      <c r="C63" s="90">
        <v>189</v>
      </c>
      <c r="D63" s="86">
        <f t="shared" si="7"/>
        <v>1.1058201058201058</v>
      </c>
      <c r="E63" s="91">
        <f t="shared" si="8"/>
        <v>20</v>
      </c>
      <c r="F63" s="90">
        <v>300</v>
      </c>
      <c r="G63" s="90">
        <v>298</v>
      </c>
      <c r="H63" s="86">
        <f t="shared" si="9"/>
        <v>1.0067114093959733</v>
      </c>
      <c r="I63" s="91">
        <f t="shared" si="10"/>
        <v>2</v>
      </c>
      <c r="J63" s="86">
        <f t="shared" si="11"/>
        <v>0.69666666666666666</v>
      </c>
      <c r="K63" s="86">
        <f t="shared" si="12"/>
        <v>0.63422818791946312</v>
      </c>
      <c r="L63" s="661">
        <f t="shared" si="13"/>
        <v>6.2438478747203541E-2</v>
      </c>
    </row>
    <row r="64" spans="1:12" x14ac:dyDescent="0.4">
      <c r="A64" s="49" t="s">
        <v>117</v>
      </c>
      <c r="B64" s="47">
        <v>155</v>
      </c>
      <c r="C64" s="47">
        <v>200</v>
      </c>
      <c r="D64" s="44">
        <f t="shared" si="7"/>
        <v>0.77500000000000002</v>
      </c>
      <c r="E64" s="45">
        <f t="shared" si="8"/>
        <v>-45</v>
      </c>
      <c r="F64" s="47">
        <v>299</v>
      </c>
      <c r="G64" s="47">
        <v>299</v>
      </c>
      <c r="H64" s="44">
        <f t="shared" si="9"/>
        <v>1</v>
      </c>
      <c r="I64" s="45">
        <f t="shared" si="10"/>
        <v>0</v>
      </c>
      <c r="J64" s="44">
        <f t="shared" si="11"/>
        <v>0.51839464882943143</v>
      </c>
      <c r="K64" s="44">
        <f t="shared" si="12"/>
        <v>0.66889632107023411</v>
      </c>
      <c r="L64" s="43">
        <f t="shared" si="13"/>
        <v>-0.15050167224080269</v>
      </c>
    </row>
    <row r="65" spans="1:12" x14ac:dyDescent="0.4">
      <c r="A65" s="48" t="s">
        <v>116</v>
      </c>
      <c r="B65" s="90">
        <v>166</v>
      </c>
      <c r="C65" s="90">
        <v>191</v>
      </c>
      <c r="D65" s="44">
        <f t="shared" si="7"/>
        <v>0.86910994764397909</v>
      </c>
      <c r="E65" s="45">
        <f t="shared" si="8"/>
        <v>-25</v>
      </c>
      <c r="F65" s="47">
        <v>298</v>
      </c>
      <c r="G65" s="47">
        <v>300</v>
      </c>
      <c r="H65" s="44">
        <f t="shared" si="9"/>
        <v>0.99333333333333329</v>
      </c>
      <c r="I65" s="45">
        <f t="shared" si="10"/>
        <v>-2</v>
      </c>
      <c r="J65" s="44">
        <f t="shared" si="11"/>
        <v>0.55704697986577179</v>
      </c>
      <c r="K65" s="44">
        <f t="shared" si="12"/>
        <v>0.63666666666666671</v>
      </c>
      <c r="L65" s="43">
        <f t="shared" si="13"/>
        <v>-7.9619686800894929E-2</v>
      </c>
    </row>
    <row r="66" spans="1:12" x14ac:dyDescent="0.4">
      <c r="A66" s="42" t="s">
        <v>115</v>
      </c>
      <c r="B66" s="41">
        <v>284</v>
      </c>
      <c r="C66" s="41">
        <v>330</v>
      </c>
      <c r="D66" s="38">
        <f t="shared" si="7"/>
        <v>0.8606060606060606</v>
      </c>
      <c r="E66" s="39">
        <f t="shared" si="8"/>
        <v>-46</v>
      </c>
      <c r="F66" s="41">
        <v>597</v>
      </c>
      <c r="G66" s="41">
        <v>597</v>
      </c>
      <c r="H66" s="38">
        <f t="shared" si="9"/>
        <v>1</v>
      </c>
      <c r="I66" s="39">
        <f t="shared" si="10"/>
        <v>0</v>
      </c>
      <c r="J66" s="38">
        <f t="shared" si="11"/>
        <v>0.47571189279731996</v>
      </c>
      <c r="K66" s="38">
        <f t="shared" si="12"/>
        <v>0.55276381909547734</v>
      </c>
      <c r="L66" s="37">
        <f t="shared" si="13"/>
        <v>-7.705192629815738E-2</v>
      </c>
    </row>
    <row r="67" spans="1:12" x14ac:dyDescent="0.4">
      <c r="A67" s="136" t="s">
        <v>98</v>
      </c>
      <c r="B67" s="660"/>
      <c r="C67" s="660"/>
      <c r="D67" s="275"/>
      <c r="E67" s="276"/>
      <c r="F67" s="660"/>
      <c r="G67" s="660"/>
      <c r="H67" s="275"/>
      <c r="I67" s="276"/>
      <c r="J67" s="275"/>
      <c r="K67" s="275"/>
      <c r="L67" s="274"/>
    </row>
    <row r="68" spans="1:12" x14ac:dyDescent="0.4">
      <c r="A68" s="227" t="s">
        <v>114</v>
      </c>
      <c r="B68" s="659"/>
      <c r="C68" s="658"/>
      <c r="D68" s="271"/>
      <c r="E68" s="270"/>
      <c r="F68" s="659"/>
      <c r="G68" s="658"/>
      <c r="H68" s="271"/>
      <c r="I68" s="270"/>
      <c r="J68" s="269"/>
      <c r="K68" s="269"/>
      <c r="L68" s="268"/>
    </row>
    <row r="69" spans="1:12" x14ac:dyDescent="0.4">
      <c r="A69" s="49" t="s">
        <v>255</v>
      </c>
      <c r="B69" s="647"/>
      <c r="C69" s="647"/>
      <c r="D69" s="646"/>
      <c r="E69" s="645"/>
      <c r="F69" s="647"/>
      <c r="G69" s="647"/>
      <c r="H69" s="646"/>
      <c r="I69" s="645"/>
      <c r="J69" s="644"/>
      <c r="K69" s="644"/>
      <c r="L69" s="643"/>
    </row>
    <row r="70" spans="1:12" x14ac:dyDescent="0.4">
      <c r="A70" s="55" t="s">
        <v>159</v>
      </c>
      <c r="B70" s="657"/>
      <c r="C70" s="656"/>
      <c r="D70" s="655"/>
      <c r="E70" s="654"/>
      <c r="F70" s="657"/>
      <c r="G70" s="656"/>
      <c r="H70" s="655"/>
      <c r="I70" s="654"/>
      <c r="J70" s="653"/>
      <c r="K70" s="653"/>
      <c r="L70" s="652"/>
    </row>
    <row r="71" spans="1:12" x14ac:dyDescent="0.4">
      <c r="A71" s="61" t="s">
        <v>97</v>
      </c>
      <c r="B71" s="651"/>
      <c r="C71" s="465"/>
      <c r="D71" s="265"/>
      <c r="E71" s="264"/>
      <c r="F71" s="651"/>
      <c r="G71" s="465"/>
      <c r="H71" s="265"/>
      <c r="I71" s="264"/>
      <c r="J71" s="263"/>
      <c r="K71" s="263"/>
      <c r="L71" s="262"/>
    </row>
    <row r="72" spans="1:12" x14ac:dyDescent="0.4">
      <c r="A72" s="61" t="s">
        <v>112</v>
      </c>
      <c r="B72" s="651"/>
      <c r="C72" s="465"/>
      <c r="D72" s="265"/>
      <c r="E72" s="264"/>
      <c r="F72" s="651"/>
      <c r="G72" s="465"/>
      <c r="H72" s="265"/>
      <c r="I72" s="264"/>
      <c r="J72" s="263"/>
      <c r="K72" s="263"/>
      <c r="L72" s="262"/>
    </row>
    <row r="73" spans="1:12" x14ac:dyDescent="0.4">
      <c r="A73" s="42" t="s">
        <v>96</v>
      </c>
      <c r="B73" s="650"/>
      <c r="C73" s="464"/>
      <c r="D73" s="265"/>
      <c r="E73" s="264"/>
      <c r="F73" s="650"/>
      <c r="G73" s="464"/>
      <c r="H73" s="265"/>
      <c r="I73" s="264">
        <f>+F73-G73</f>
        <v>0</v>
      </c>
      <c r="J73" s="263"/>
      <c r="K73" s="263"/>
      <c r="L73" s="262"/>
    </row>
    <row r="74" spans="1:12" x14ac:dyDescent="0.4">
      <c r="A74" s="136" t="s">
        <v>111</v>
      </c>
      <c r="B74" s="648"/>
      <c r="C74" s="463"/>
      <c r="D74" s="252"/>
      <c r="E74" s="251"/>
      <c r="F74" s="648"/>
      <c r="G74" s="463"/>
      <c r="H74" s="252"/>
      <c r="I74" s="251"/>
      <c r="J74" s="250"/>
      <c r="K74" s="250"/>
      <c r="L74" s="249"/>
    </row>
    <row r="75" spans="1:12" x14ac:dyDescent="0.4">
      <c r="A75" s="214" t="s">
        <v>110</v>
      </c>
      <c r="B75" s="649"/>
      <c r="C75" s="463"/>
      <c r="D75" s="252"/>
      <c r="E75" s="251"/>
      <c r="F75" s="648"/>
      <c r="G75" s="463"/>
      <c r="H75" s="252"/>
      <c r="I75" s="251"/>
      <c r="J75" s="250"/>
      <c r="K75" s="250"/>
      <c r="L75" s="249"/>
    </row>
    <row r="76" spans="1:12" x14ac:dyDescent="0.4">
      <c r="A76" s="33" t="s">
        <v>109</v>
      </c>
      <c r="B76" s="34"/>
      <c r="C76" s="33"/>
      <c r="D76" s="33"/>
      <c r="E76" s="34"/>
      <c r="F76" s="34"/>
      <c r="G76" s="33"/>
      <c r="H76" s="33"/>
      <c r="I76" s="34"/>
      <c r="J76" s="34"/>
      <c r="K76" s="33"/>
      <c r="L76" s="33"/>
    </row>
    <row r="77" spans="1:12" x14ac:dyDescent="0.4">
      <c r="A77" s="35" t="s">
        <v>108</v>
      </c>
      <c r="B77" s="34"/>
      <c r="C77" s="33"/>
      <c r="D77" s="33"/>
      <c r="E77" s="34"/>
      <c r="F77" s="34"/>
      <c r="G77" s="33"/>
      <c r="H77" s="33"/>
      <c r="I77" s="34"/>
      <c r="J77" s="34"/>
      <c r="K77" s="33"/>
      <c r="L77" s="33"/>
    </row>
    <row r="78" spans="1:12" s="33" customFormat="1" x14ac:dyDescent="0.4">
      <c r="A78" s="33" t="s">
        <v>107</v>
      </c>
      <c r="B78" s="34"/>
      <c r="C78" s="34"/>
      <c r="F78" s="34"/>
      <c r="G78" s="34"/>
      <c r="J78" s="34"/>
      <c r="K78" s="34"/>
    </row>
    <row r="79" spans="1:12" x14ac:dyDescent="0.4">
      <c r="A79" s="33" t="s">
        <v>95</v>
      </c>
      <c r="B79" s="34"/>
      <c r="C79" s="34"/>
      <c r="D79" s="33"/>
      <c r="E79" s="33"/>
      <c r="F79" s="34"/>
      <c r="G79" s="34"/>
      <c r="H79" s="33"/>
      <c r="I79" s="33"/>
      <c r="J79" s="34"/>
      <c r="K79" s="34"/>
      <c r="L79" s="3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33" customWidth="1"/>
    <col min="2" max="3" width="11" style="34" customWidth="1"/>
    <col min="4" max="5" width="11.25" style="33" customWidth="1"/>
    <col min="6" max="7" width="11" style="34" customWidth="1"/>
    <col min="8" max="9" width="11.25" style="33" customWidth="1"/>
    <col min="10" max="11" width="11.25" style="34" customWidth="1"/>
    <col min="12" max="12" width="11.25" style="33" customWidth="1"/>
    <col min="13" max="13" width="9" style="33" bestFit="1" customWidth="1"/>
    <col min="14" max="14" width="6.5" style="33" bestFit="1" customWidth="1"/>
    <col min="15" max="16384" width="15.75" style="33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２月(下旬)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4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x14ac:dyDescent="0.4">
      <c r="A3" s="685"/>
      <c r="B3" s="697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x14ac:dyDescent="0.4">
      <c r="A4" s="685"/>
      <c r="B4" s="686" t="s">
        <v>283</v>
      </c>
      <c r="C4" s="687" t="s">
        <v>282</v>
      </c>
      <c r="D4" s="685" t="s">
        <v>93</v>
      </c>
      <c r="E4" s="685"/>
      <c r="F4" s="699" t="str">
        <f>+B4</f>
        <v>(12'2/21～29)</v>
      </c>
      <c r="G4" s="699" t="str">
        <f>+C4</f>
        <v>(11'2/21～29)</v>
      </c>
      <c r="H4" s="685" t="s">
        <v>93</v>
      </c>
      <c r="I4" s="685"/>
      <c r="J4" s="699" t="str">
        <f>+B4</f>
        <v>(12'2/21～29)</v>
      </c>
      <c r="K4" s="699" t="str">
        <f>+C4</f>
        <v>(11'2/21～29)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204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135">
        <f>+B7+B41+B67</f>
        <v>124870</v>
      </c>
      <c r="C6" s="135">
        <f>+C7+C41+C67</f>
        <v>111704</v>
      </c>
      <c r="D6" s="132">
        <f t="shared" ref="D6:D37" si="0">+B6/C6</f>
        <v>1.1178650719759364</v>
      </c>
      <c r="E6" s="172">
        <f t="shared" ref="E6:E37" si="1">+B6-C6</f>
        <v>13166</v>
      </c>
      <c r="F6" s="135">
        <f>+F7+F41+F67</f>
        <v>183815</v>
      </c>
      <c r="G6" s="135">
        <f>+G7+G41+G67</f>
        <v>159089</v>
      </c>
      <c r="H6" s="132">
        <f t="shared" ref="H6:H37" si="2">+F6/G6</f>
        <v>1.1554224364978094</v>
      </c>
      <c r="I6" s="172">
        <f t="shared" ref="I6:I37" si="3">+F6-G6</f>
        <v>24726</v>
      </c>
      <c r="J6" s="132">
        <f t="shared" ref="J6:J16" si="4">+B6/F6</f>
        <v>0.67932432064847814</v>
      </c>
      <c r="K6" s="132">
        <f t="shared" ref="K6:K16" si="5">+C6/G6</f>
        <v>0.70214785434568072</v>
      </c>
      <c r="L6" s="167">
        <f t="shared" ref="L6:L16" si="6">+J6-K6</f>
        <v>-2.282353369720258E-2</v>
      </c>
    </row>
    <row r="7" spans="1:12" s="35" customFormat="1" x14ac:dyDescent="0.4">
      <c r="A7" s="136" t="s">
        <v>90</v>
      </c>
      <c r="B7" s="203">
        <f>+B8+B18+B38</f>
        <v>55715</v>
      </c>
      <c r="C7" s="135">
        <f>+C8+C18+C38</f>
        <v>48227</v>
      </c>
      <c r="D7" s="132">
        <f t="shared" si="0"/>
        <v>1.1552657225205798</v>
      </c>
      <c r="E7" s="172">
        <f t="shared" si="1"/>
        <v>7488</v>
      </c>
      <c r="F7" s="135">
        <f>+F8+F18+F38</f>
        <v>82739</v>
      </c>
      <c r="G7" s="135">
        <f>+G8+G18+G38</f>
        <v>68275</v>
      </c>
      <c r="H7" s="132">
        <f t="shared" si="2"/>
        <v>1.2118491395093371</v>
      </c>
      <c r="I7" s="202">
        <f t="shared" si="3"/>
        <v>14464</v>
      </c>
      <c r="J7" s="132">
        <f t="shared" si="4"/>
        <v>0.67338256444965494</v>
      </c>
      <c r="K7" s="132">
        <f t="shared" si="5"/>
        <v>0.70636396924203593</v>
      </c>
      <c r="L7" s="167">
        <f t="shared" si="6"/>
        <v>-3.2981404792380986E-2</v>
      </c>
    </row>
    <row r="8" spans="1:12" x14ac:dyDescent="0.4">
      <c r="A8" s="160" t="s">
        <v>150</v>
      </c>
      <c r="B8" s="665">
        <f>SUM(B9:B17)</f>
        <v>38988</v>
      </c>
      <c r="C8" s="146">
        <f>SUM(C9:C17)</f>
        <v>38118</v>
      </c>
      <c r="D8" s="143">
        <f t="shared" si="0"/>
        <v>1.0228238627420116</v>
      </c>
      <c r="E8" s="664">
        <f t="shared" si="1"/>
        <v>870</v>
      </c>
      <c r="F8" s="146">
        <f>SUM(F9:F17)</f>
        <v>59533</v>
      </c>
      <c r="G8" s="146">
        <f>SUM(G9:G17)</f>
        <v>53406</v>
      </c>
      <c r="H8" s="143">
        <f t="shared" si="2"/>
        <v>1.1147249372729655</v>
      </c>
      <c r="I8" s="664">
        <f t="shared" si="3"/>
        <v>6127</v>
      </c>
      <c r="J8" s="143">
        <f t="shared" si="4"/>
        <v>0.65489728385937207</v>
      </c>
      <c r="K8" s="143">
        <f t="shared" si="5"/>
        <v>0.71374002921020108</v>
      </c>
      <c r="L8" s="164">
        <f t="shared" si="6"/>
        <v>-5.8842745350829007E-2</v>
      </c>
    </row>
    <row r="9" spans="1:12" x14ac:dyDescent="0.4">
      <c r="A9" s="48" t="s">
        <v>86</v>
      </c>
      <c r="B9" s="96">
        <f>'２月(月間)'!B9-'[6]2月(上旬～中旬)'!B8</f>
        <v>28792</v>
      </c>
      <c r="C9" s="96">
        <f>'２月(月間)'!C9-'[6]2月(上旬～中旬)'!C8</f>
        <v>25535</v>
      </c>
      <c r="D9" s="64">
        <f t="shared" si="0"/>
        <v>1.1275504209907969</v>
      </c>
      <c r="E9" s="73">
        <f t="shared" si="1"/>
        <v>3257</v>
      </c>
      <c r="F9" s="71">
        <f>'２月(月間)'!F9-'[6]2月(上旬～中旬)'!F8</f>
        <v>46249</v>
      </c>
      <c r="G9" s="71">
        <f>'２月(月間)'!G9-'[6]2月(上旬～中旬)'!G8</f>
        <v>36621</v>
      </c>
      <c r="H9" s="64">
        <f t="shared" si="2"/>
        <v>1.2629092597143716</v>
      </c>
      <c r="I9" s="73">
        <f t="shared" si="3"/>
        <v>9628</v>
      </c>
      <c r="J9" s="64">
        <f t="shared" si="4"/>
        <v>0.62254319012302972</v>
      </c>
      <c r="K9" s="64">
        <f t="shared" si="5"/>
        <v>0.69727751836378038</v>
      </c>
      <c r="L9" s="81">
        <f t="shared" si="6"/>
        <v>-7.4734328240750658E-2</v>
      </c>
    </row>
    <row r="10" spans="1:12" x14ac:dyDescent="0.4">
      <c r="A10" s="49" t="s">
        <v>89</v>
      </c>
      <c r="B10" s="96">
        <f>'２月(月間)'!B10-'[6]2月(上旬～中旬)'!B9</f>
        <v>4014</v>
      </c>
      <c r="C10" s="96">
        <f>'２月(月間)'!C10-'[6]2月(上旬～中旬)'!C9</f>
        <v>3415</v>
      </c>
      <c r="D10" s="44">
        <f t="shared" si="0"/>
        <v>1.175402635431918</v>
      </c>
      <c r="E10" s="68">
        <f t="shared" si="1"/>
        <v>599</v>
      </c>
      <c r="F10" s="71">
        <f>'２月(月間)'!F10-'[6]2月(上旬～中旬)'!F9</f>
        <v>4500</v>
      </c>
      <c r="G10" s="71">
        <f>'２月(月間)'!G10-'[6]2月(上旬～中旬)'!G9</f>
        <v>4000</v>
      </c>
      <c r="H10" s="44">
        <f t="shared" si="2"/>
        <v>1.125</v>
      </c>
      <c r="I10" s="68">
        <f t="shared" si="3"/>
        <v>500</v>
      </c>
      <c r="J10" s="44">
        <f t="shared" si="4"/>
        <v>0.89200000000000002</v>
      </c>
      <c r="K10" s="44">
        <f t="shared" si="5"/>
        <v>0.85375000000000001</v>
      </c>
      <c r="L10" s="43">
        <f t="shared" si="6"/>
        <v>3.8250000000000006E-2</v>
      </c>
    </row>
    <row r="11" spans="1:12" x14ac:dyDescent="0.4">
      <c r="A11" s="49" t="s">
        <v>124</v>
      </c>
      <c r="B11" s="96">
        <f>'２月(月間)'!B11-'[6]2月(上旬～中旬)'!B10</f>
        <v>5728</v>
      </c>
      <c r="C11" s="96">
        <f>'２月(月間)'!C11-'[6]2月(上旬～中旬)'!C10</f>
        <v>4132</v>
      </c>
      <c r="D11" s="44">
        <f t="shared" si="0"/>
        <v>1.3862536302032913</v>
      </c>
      <c r="E11" s="68">
        <f t="shared" si="1"/>
        <v>1596</v>
      </c>
      <c r="F11" s="71">
        <f>'２月(月間)'!F11-'[6]2月(上旬～中旬)'!F10</f>
        <v>7479</v>
      </c>
      <c r="G11" s="71">
        <f>'２月(月間)'!G11-'[6]2月(上旬～中旬)'!G10</f>
        <v>5376</v>
      </c>
      <c r="H11" s="44">
        <f t="shared" si="2"/>
        <v>1.3911830357142858</v>
      </c>
      <c r="I11" s="68">
        <f t="shared" si="3"/>
        <v>2103</v>
      </c>
      <c r="J11" s="44">
        <f t="shared" si="4"/>
        <v>0.76587779114854926</v>
      </c>
      <c r="K11" s="44">
        <f t="shared" si="5"/>
        <v>0.76860119047619047</v>
      </c>
      <c r="L11" s="43">
        <f t="shared" si="6"/>
        <v>-2.7233993276412072E-3</v>
      </c>
    </row>
    <row r="12" spans="1:12" x14ac:dyDescent="0.4">
      <c r="A12" s="49" t="s">
        <v>84</v>
      </c>
      <c r="B12" s="96">
        <f>'２月(月間)'!B12-'[6]2月(上旬～中旬)'!B11</f>
        <v>0</v>
      </c>
      <c r="C12" s="96">
        <f>'２月(月間)'!C12-'[6]2月(上旬～中旬)'!C11</f>
        <v>0</v>
      </c>
      <c r="D12" s="44" t="e">
        <f t="shared" si="0"/>
        <v>#DIV/0!</v>
      </c>
      <c r="E12" s="68">
        <f t="shared" si="1"/>
        <v>0</v>
      </c>
      <c r="F12" s="71">
        <f>'２月(月間)'!F12-'[6]2月(上旬～中旬)'!F11</f>
        <v>0</v>
      </c>
      <c r="G12" s="71">
        <f>'２月(月間)'!G12-'[6]2月(上旬～中旬)'!G11</f>
        <v>0</v>
      </c>
      <c r="H12" s="44" t="e">
        <f t="shared" si="2"/>
        <v>#DIV/0!</v>
      </c>
      <c r="I12" s="68">
        <f t="shared" si="3"/>
        <v>0</v>
      </c>
      <c r="J12" s="44" t="e">
        <f t="shared" si="4"/>
        <v>#DIV/0!</v>
      </c>
      <c r="K12" s="44" t="e">
        <f t="shared" si="5"/>
        <v>#DIV/0!</v>
      </c>
      <c r="L12" s="43" t="e">
        <f t="shared" si="6"/>
        <v>#DIV/0!</v>
      </c>
    </row>
    <row r="13" spans="1:12" x14ac:dyDescent="0.4">
      <c r="A13" s="49" t="s">
        <v>85</v>
      </c>
      <c r="B13" s="96">
        <f>'２月(月間)'!B13-'[6]2月(上旬～中旬)'!B12</f>
        <v>0</v>
      </c>
      <c r="C13" s="96">
        <f>'２月(月間)'!C13-'[6]2月(上旬～中旬)'!C12</f>
        <v>4504</v>
      </c>
      <c r="D13" s="44">
        <f t="shared" si="0"/>
        <v>0</v>
      </c>
      <c r="E13" s="68">
        <f t="shared" si="1"/>
        <v>-4504</v>
      </c>
      <c r="F13" s="71">
        <f>'２月(月間)'!F13-'[6]2月(上旬～中旬)'!F12</f>
        <v>0</v>
      </c>
      <c r="G13" s="71">
        <f>'２月(月間)'!G13-'[6]2月(上旬～中旬)'!G12</f>
        <v>6080</v>
      </c>
      <c r="H13" s="44">
        <f t="shared" si="2"/>
        <v>0</v>
      </c>
      <c r="I13" s="68">
        <f t="shared" si="3"/>
        <v>-6080</v>
      </c>
      <c r="J13" s="44" t="e">
        <f t="shared" si="4"/>
        <v>#DIV/0!</v>
      </c>
      <c r="K13" s="44">
        <f t="shared" si="5"/>
        <v>0.74078947368421055</v>
      </c>
      <c r="L13" s="43" t="e">
        <f t="shared" si="6"/>
        <v>#DIV/0!</v>
      </c>
    </row>
    <row r="14" spans="1:12" x14ac:dyDescent="0.4">
      <c r="A14" s="55" t="s">
        <v>149</v>
      </c>
      <c r="B14" s="98">
        <f>'２月(月間)'!B14-'[6]2月(上旬～中旬)'!B13</f>
        <v>454</v>
      </c>
      <c r="C14" s="96">
        <f>'２月(月間)'!C14-'[6]2月(上旬～中旬)'!C13</f>
        <v>532</v>
      </c>
      <c r="D14" s="58">
        <f t="shared" si="0"/>
        <v>0.85338345864661658</v>
      </c>
      <c r="E14" s="75">
        <f t="shared" si="1"/>
        <v>-78</v>
      </c>
      <c r="F14" s="89">
        <f>'２月(月間)'!F14-'[6]2月(上旬～中旬)'!F13</f>
        <v>1305</v>
      </c>
      <c r="G14" s="89">
        <f>'２月(月間)'!G14-'[6]2月(上旬～中旬)'!G13</f>
        <v>1329</v>
      </c>
      <c r="H14" s="58">
        <f t="shared" si="2"/>
        <v>0.98194130925507905</v>
      </c>
      <c r="I14" s="75">
        <f t="shared" si="3"/>
        <v>-24</v>
      </c>
      <c r="J14" s="58">
        <f t="shared" si="4"/>
        <v>0.34789272030651341</v>
      </c>
      <c r="K14" s="58">
        <f t="shared" si="5"/>
        <v>0.400300978179082</v>
      </c>
      <c r="L14" s="57">
        <f t="shared" si="6"/>
        <v>-5.2408257872568587E-2</v>
      </c>
    </row>
    <row r="15" spans="1:12" x14ac:dyDescent="0.4">
      <c r="A15" s="49" t="s">
        <v>148</v>
      </c>
      <c r="B15" s="94">
        <f>'２月(月間)'!B15-'[6]2月(上旬～中旬)'!B14</f>
        <v>0</v>
      </c>
      <c r="C15" s="96">
        <f>'２月(月間)'!C15-'[6]2月(上旬～中旬)'!C14</f>
        <v>0</v>
      </c>
      <c r="D15" s="44" t="e">
        <f t="shared" si="0"/>
        <v>#DIV/0!</v>
      </c>
      <c r="E15" s="68">
        <f t="shared" si="1"/>
        <v>0</v>
      </c>
      <c r="F15" s="46">
        <f>'２月(月間)'!F15-'[6]2月(上旬～中旬)'!F14</f>
        <v>0</v>
      </c>
      <c r="G15" s="46">
        <f>'２月(月間)'!G15-'[6]2月(上旬～中旬)'!G14</f>
        <v>0</v>
      </c>
      <c r="H15" s="44" t="e">
        <f t="shared" si="2"/>
        <v>#DIV/0!</v>
      </c>
      <c r="I15" s="68">
        <f t="shared" si="3"/>
        <v>0</v>
      </c>
      <c r="J15" s="44" t="e">
        <f t="shared" si="4"/>
        <v>#DIV/0!</v>
      </c>
      <c r="K15" s="44" t="e">
        <f t="shared" si="5"/>
        <v>#DIV/0!</v>
      </c>
      <c r="L15" s="43" t="e">
        <f t="shared" si="6"/>
        <v>#DIV/0!</v>
      </c>
    </row>
    <row r="16" spans="1:12" x14ac:dyDescent="0.4">
      <c r="A16" s="61" t="s">
        <v>147</v>
      </c>
      <c r="B16" s="96">
        <f>'２月(月間)'!B16-'[6]2月(上旬～中旬)'!B15</f>
        <v>0</v>
      </c>
      <c r="C16" s="96">
        <f>'２月(月間)'!C16-'[6]2月(上旬～中旬)'!C15</f>
        <v>0</v>
      </c>
      <c r="D16" s="44" t="e">
        <f t="shared" si="0"/>
        <v>#DIV/0!</v>
      </c>
      <c r="E16" s="68">
        <f t="shared" si="1"/>
        <v>0</v>
      </c>
      <c r="F16" s="71">
        <f>'２月(月間)'!F16-'[6]2月(上旬～中旬)'!F15</f>
        <v>0</v>
      </c>
      <c r="G16" s="71">
        <f>'２月(月間)'!G16-'[6]2月(上旬～中旬)'!G15</f>
        <v>0</v>
      </c>
      <c r="H16" s="44" t="e">
        <f t="shared" si="2"/>
        <v>#DIV/0!</v>
      </c>
      <c r="I16" s="68">
        <f t="shared" si="3"/>
        <v>0</v>
      </c>
      <c r="J16" s="44" t="e">
        <f t="shared" si="4"/>
        <v>#DIV/0!</v>
      </c>
      <c r="K16" s="44" t="e">
        <f t="shared" si="5"/>
        <v>#DIV/0!</v>
      </c>
      <c r="L16" s="43" t="e">
        <f t="shared" si="6"/>
        <v>#DIV/0!</v>
      </c>
    </row>
    <row r="17" spans="1:12" x14ac:dyDescent="0.4">
      <c r="A17" s="61" t="s">
        <v>146</v>
      </c>
      <c r="B17" s="63">
        <f>'２月(月間)'!B17-'[6]2月(上旬～中旬)'!B16</f>
        <v>0</v>
      </c>
      <c r="C17" s="96">
        <f>'２月(月間)'!C17-'[6]2月(上旬～中旬)'!C16</f>
        <v>0</v>
      </c>
      <c r="D17" s="58" t="e">
        <f t="shared" si="0"/>
        <v>#DIV/0!</v>
      </c>
      <c r="E17" s="59">
        <f t="shared" si="1"/>
        <v>0</v>
      </c>
      <c r="F17" s="63">
        <f>'２月(月間)'!F17-'[6]2月(上旬～中旬)'!F16</f>
        <v>0</v>
      </c>
      <c r="G17" s="63">
        <f>'２月(月間)'!G17-'[6]2月(上旬～中旬)'!G16</f>
        <v>0</v>
      </c>
      <c r="H17" s="58" t="e">
        <f t="shared" si="2"/>
        <v>#DIV/0!</v>
      </c>
      <c r="I17" s="75">
        <f t="shared" si="3"/>
        <v>0</v>
      </c>
      <c r="J17" s="58" t="e">
        <f t="shared" ref="J17:J48" si="7">+B17/F17</f>
        <v>#DIV/0!</v>
      </c>
      <c r="K17" s="86"/>
      <c r="L17" s="661"/>
    </row>
    <row r="18" spans="1:12" x14ac:dyDescent="0.4">
      <c r="A18" s="160" t="s">
        <v>145</v>
      </c>
      <c r="B18" s="665">
        <f>SUM(B19:B37)</f>
        <v>16295</v>
      </c>
      <c r="C18" s="665">
        <f>SUM(C19:C37)</f>
        <v>9770</v>
      </c>
      <c r="D18" s="143">
        <f t="shared" si="0"/>
        <v>1.6678607983623337</v>
      </c>
      <c r="E18" s="664">
        <f t="shared" si="1"/>
        <v>6525</v>
      </c>
      <c r="F18" s="146">
        <f>SUM(F19:F37)</f>
        <v>22405</v>
      </c>
      <c r="G18" s="146">
        <f>SUM(G19:G37)</f>
        <v>14190</v>
      </c>
      <c r="H18" s="143">
        <f t="shared" si="2"/>
        <v>1.5789288231148697</v>
      </c>
      <c r="I18" s="664">
        <f t="shared" si="3"/>
        <v>8215</v>
      </c>
      <c r="J18" s="143">
        <f t="shared" si="7"/>
        <v>0.72729301495201959</v>
      </c>
      <c r="K18" s="143">
        <f t="shared" ref="K18:K49" si="8">+C18/G18</f>
        <v>0.6885130373502466</v>
      </c>
      <c r="L18" s="164">
        <f t="shared" ref="L18:L49" si="9">+J18-K18</f>
        <v>3.8779977601772986E-2</v>
      </c>
    </row>
    <row r="19" spans="1:12" x14ac:dyDescent="0.4">
      <c r="A19" s="48" t="s">
        <v>144</v>
      </c>
      <c r="B19" s="96">
        <f>'２月(月間)'!B19-'[6]2月(上旬～中旬)'!B18</f>
        <v>0</v>
      </c>
      <c r="C19" s="96">
        <f>'２月(月間)'!C19-'[6]2月(上旬～中旬)'!C18</f>
        <v>0</v>
      </c>
      <c r="D19" s="64" t="e">
        <f t="shared" si="0"/>
        <v>#DIV/0!</v>
      </c>
      <c r="E19" s="73">
        <f t="shared" si="1"/>
        <v>0</v>
      </c>
      <c r="F19" s="71">
        <f>'２月(月間)'!F19-'[6]2月(上旬～中旬)'!F18</f>
        <v>0</v>
      </c>
      <c r="G19" s="71">
        <f>'２月(月間)'!G19-'[6]2月(上旬～中旬)'!G18</f>
        <v>0</v>
      </c>
      <c r="H19" s="64" t="e">
        <f t="shared" si="2"/>
        <v>#DIV/0!</v>
      </c>
      <c r="I19" s="73">
        <f t="shared" si="3"/>
        <v>0</v>
      </c>
      <c r="J19" s="64" t="e">
        <f t="shared" si="7"/>
        <v>#DIV/0!</v>
      </c>
      <c r="K19" s="64" t="e">
        <f t="shared" si="8"/>
        <v>#DIV/0!</v>
      </c>
      <c r="L19" s="81" t="e">
        <f t="shared" si="9"/>
        <v>#DIV/0!</v>
      </c>
    </row>
    <row r="20" spans="1:12" x14ac:dyDescent="0.4">
      <c r="A20" s="49" t="s">
        <v>124</v>
      </c>
      <c r="B20" s="96">
        <f>'２月(月間)'!B20-'[6]2月(上旬～中旬)'!B19</f>
        <v>0</v>
      </c>
      <c r="C20" s="96">
        <f>'２月(月間)'!C20-'[6]2月(上旬～中旬)'!C19</f>
        <v>0</v>
      </c>
      <c r="D20" s="44" t="e">
        <f t="shared" si="0"/>
        <v>#DIV/0!</v>
      </c>
      <c r="E20" s="68">
        <f t="shared" si="1"/>
        <v>0</v>
      </c>
      <c r="F20" s="71">
        <f>'２月(月間)'!F20-'[6]2月(上旬～中旬)'!F19</f>
        <v>0</v>
      </c>
      <c r="G20" s="71">
        <f>'２月(月間)'!G20-'[6]2月(上旬～中旬)'!G19</f>
        <v>0</v>
      </c>
      <c r="H20" s="44" t="e">
        <f t="shared" si="2"/>
        <v>#DIV/0!</v>
      </c>
      <c r="I20" s="68">
        <f t="shared" si="3"/>
        <v>0</v>
      </c>
      <c r="J20" s="44" t="e">
        <f t="shared" si="7"/>
        <v>#DIV/0!</v>
      </c>
      <c r="K20" s="44" t="e">
        <f t="shared" si="8"/>
        <v>#DIV/0!</v>
      </c>
      <c r="L20" s="43" t="e">
        <f t="shared" si="9"/>
        <v>#DIV/0!</v>
      </c>
    </row>
    <row r="21" spans="1:12" x14ac:dyDescent="0.4">
      <c r="A21" s="49" t="s">
        <v>113</v>
      </c>
      <c r="B21" s="96">
        <f>'２月(月間)'!B21-'[6]2月(上旬～中旬)'!B20</f>
        <v>5504</v>
      </c>
      <c r="C21" s="96">
        <f>'２月(月間)'!C21-'[6]2月(上旬～中旬)'!C20</f>
        <v>4555</v>
      </c>
      <c r="D21" s="44">
        <f t="shared" si="0"/>
        <v>1.2083424807903402</v>
      </c>
      <c r="E21" s="68">
        <f t="shared" si="1"/>
        <v>949</v>
      </c>
      <c r="F21" s="71">
        <f>'２月(月間)'!F21-'[6]2月(上旬～中旬)'!F20</f>
        <v>7865</v>
      </c>
      <c r="G21" s="71">
        <f>'２月(月間)'!G21-'[6]2月(上旬～中旬)'!G20</f>
        <v>5845</v>
      </c>
      <c r="H21" s="44">
        <f t="shared" si="2"/>
        <v>1.3455945252352437</v>
      </c>
      <c r="I21" s="68">
        <f t="shared" si="3"/>
        <v>2020</v>
      </c>
      <c r="J21" s="44">
        <f t="shared" si="7"/>
        <v>0.69980928162746348</v>
      </c>
      <c r="K21" s="44">
        <f t="shared" si="8"/>
        <v>0.77929854576561164</v>
      </c>
      <c r="L21" s="43">
        <f t="shared" si="9"/>
        <v>-7.9489264138148163E-2</v>
      </c>
    </row>
    <row r="22" spans="1:12" x14ac:dyDescent="0.4">
      <c r="A22" s="49" t="s">
        <v>143</v>
      </c>
      <c r="B22" s="96">
        <f>'２月(月間)'!B22-'[6]2月(上旬～中旬)'!B21</f>
        <v>1546</v>
      </c>
      <c r="C22" s="96">
        <f>'２月(月間)'!C22-'[6]2月(上旬～中旬)'!C21</f>
        <v>1247</v>
      </c>
      <c r="D22" s="44">
        <f t="shared" si="0"/>
        <v>1.239775461106656</v>
      </c>
      <c r="E22" s="68">
        <f t="shared" si="1"/>
        <v>299</v>
      </c>
      <c r="F22" s="71">
        <f>'２月(月間)'!F22-'[6]2月(上旬～中旬)'!F21</f>
        <v>2660</v>
      </c>
      <c r="G22" s="71">
        <f>'２月(月間)'!G22-'[6]2月(上旬～中旬)'!G21</f>
        <v>2385</v>
      </c>
      <c r="H22" s="44">
        <f t="shared" si="2"/>
        <v>1.1153039832285114</v>
      </c>
      <c r="I22" s="68">
        <f t="shared" si="3"/>
        <v>275</v>
      </c>
      <c r="J22" s="44">
        <f t="shared" si="7"/>
        <v>0.58120300751879694</v>
      </c>
      <c r="K22" s="44">
        <f t="shared" si="8"/>
        <v>0.52285115303983232</v>
      </c>
      <c r="L22" s="43">
        <f t="shared" si="9"/>
        <v>5.8351854478964627E-2</v>
      </c>
    </row>
    <row r="23" spans="1:12" x14ac:dyDescent="0.4">
      <c r="A23" s="49" t="s">
        <v>142</v>
      </c>
      <c r="B23" s="96">
        <f>'２月(月間)'!B23-'[6]2月(上旬～中旬)'!B22</f>
        <v>807</v>
      </c>
      <c r="C23" s="96">
        <f>'２月(月間)'!C23-'[6]2月(上旬～中旬)'!C22</f>
        <v>680</v>
      </c>
      <c r="D23" s="58">
        <f t="shared" si="0"/>
        <v>1.1867647058823529</v>
      </c>
      <c r="E23" s="75">
        <f t="shared" si="1"/>
        <v>127</v>
      </c>
      <c r="F23" s="71">
        <f>'２月(月間)'!F23-'[6]2月(上旬～中旬)'!F22</f>
        <v>1320</v>
      </c>
      <c r="G23" s="71">
        <f>'２月(月間)'!G23-'[6]2月(上旬～中旬)'!G22</f>
        <v>1190</v>
      </c>
      <c r="H23" s="58">
        <f t="shared" si="2"/>
        <v>1.1092436974789917</v>
      </c>
      <c r="I23" s="75">
        <f t="shared" si="3"/>
        <v>130</v>
      </c>
      <c r="J23" s="58">
        <f t="shared" si="7"/>
        <v>0.61136363636363633</v>
      </c>
      <c r="K23" s="58">
        <f t="shared" si="8"/>
        <v>0.5714285714285714</v>
      </c>
      <c r="L23" s="57">
        <f t="shared" si="9"/>
        <v>3.9935064935064934E-2</v>
      </c>
    </row>
    <row r="24" spans="1:12" x14ac:dyDescent="0.4">
      <c r="A24" s="61" t="s">
        <v>141</v>
      </c>
      <c r="B24" s="96">
        <f>'２月(月間)'!B24-'[6]2月(上旬～中旬)'!B23</f>
        <v>0</v>
      </c>
      <c r="C24" s="96">
        <f>'２月(月間)'!C24-'[6]2月(上旬～中旬)'!C23</f>
        <v>0</v>
      </c>
      <c r="D24" s="44" t="e">
        <f t="shared" si="0"/>
        <v>#DIV/0!</v>
      </c>
      <c r="E24" s="68">
        <f t="shared" si="1"/>
        <v>0</v>
      </c>
      <c r="F24" s="71">
        <f>'２月(月間)'!F24-'[6]2月(上旬～中旬)'!F23</f>
        <v>0</v>
      </c>
      <c r="G24" s="71">
        <f>'２月(月間)'!G24-'[6]2月(上旬～中旬)'!G23</f>
        <v>0</v>
      </c>
      <c r="H24" s="44" t="e">
        <f t="shared" si="2"/>
        <v>#DIV/0!</v>
      </c>
      <c r="I24" s="68">
        <f t="shared" si="3"/>
        <v>0</v>
      </c>
      <c r="J24" s="44" t="e">
        <f t="shared" si="7"/>
        <v>#DIV/0!</v>
      </c>
      <c r="K24" s="44" t="e">
        <f t="shared" si="8"/>
        <v>#DIV/0!</v>
      </c>
      <c r="L24" s="43" t="e">
        <f t="shared" si="9"/>
        <v>#DIV/0!</v>
      </c>
    </row>
    <row r="25" spans="1:12" x14ac:dyDescent="0.4">
      <c r="A25" s="61" t="s">
        <v>140</v>
      </c>
      <c r="B25" s="96">
        <f>'２月(月間)'!B25-'[6]2月(上旬～中旬)'!B24</f>
        <v>1015</v>
      </c>
      <c r="C25" s="96">
        <f>'２月(月間)'!C25-'[6]2月(上旬～中旬)'!C24</f>
        <v>774</v>
      </c>
      <c r="D25" s="44">
        <f t="shared" si="0"/>
        <v>1.3113695090439277</v>
      </c>
      <c r="E25" s="68">
        <f t="shared" si="1"/>
        <v>241</v>
      </c>
      <c r="F25" s="71">
        <f>'２月(月間)'!F25-'[6]2月(上旬～中旬)'!F24</f>
        <v>1335</v>
      </c>
      <c r="G25" s="71">
        <f>'２月(月間)'!G25-'[6]2月(上旬～中旬)'!G24</f>
        <v>1180</v>
      </c>
      <c r="H25" s="44">
        <f t="shared" si="2"/>
        <v>1.1313559322033899</v>
      </c>
      <c r="I25" s="68">
        <f t="shared" si="3"/>
        <v>155</v>
      </c>
      <c r="J25" s="44">
        <f t="shared" si="7"/>
        <v>0.76029962546816476</v>
      </c>
      <c r="K25" s="44">
        <f t="shared" si="8"/>
        <v>0.65593220338983049</v>
      </c>
      <c r="L25" s="43">
        <f t="shared" si="9"/>
        <v>0.10436742207833427</v>
      </c>
    </row>
    <row r="26" spans="1:12" x14ac:dyDescent="0.4">
      <c r="A26" s="61" t="s">
        <v>225</v>
      </c>
      <c r="B26" s="96">
        <f>'２月(月間)'!B26-'[6]2月(上旬～中旬)'!B25</f>
        <v>0</v>
      </c>
      <c r="C26" s="96">
        <f>'２月(月間)'!C26-'[6]2月(上旬～中旬)'!C25</f>
        <v>0</v>
      </c>
      <c r="D26" s="44" t="e">
        <f t="shared" si="0"/>
        <v>#DIV/0!</v>
      </c>
      <c r="E26" s="45">
        <f t="shared" si="1"/>
        <v>0</v>
      </c>
      <c r="F26" s="71">
        <f>'２月(月間)'!F26-'[6]2月(上旬～中旬)'!F25</f>
        <v>0</v>
      </c>
      <c r="G26" s="71">
        <f>'２月(月間)'!G26-'[6]2月(上旬～中旬)'!G25</f>
        <v>0</v>
      </c>
      <c r="H26" s="44" t="e">
        <f t="shared" si="2"/>
        <v>#DIV/0!</v>
      </c>
      <c r="I26" s="45">
        <f t="shared" si="3"/>
        <v>0</v>
      </c>
      <c r="J26" s="44" t="e">
        <f t="shared" si="7"/>
        <v>#DIV/0!</v>
      </c>
      <c r="K26" s="44" t="e">
        <f t="shared" si="8"/>
        <v>#DIV/0!</v>
      </c>
      <c r="L26" s="43" t="e">
        <f t="shared" si="9"/>
        <v>#DIV/0!</v>
      </c>
    </row>
    <row r="27" spans="1:12" x14ac:dyDescent="0.4">
      <c r="A27" s="49" t="s">
        <v>139</v>
      </c>
      <c r="B27" s="96">
        <f>'２月(月間)'!B27-'[6]2月(上旬～中旬)'!B26</f>
        <v>0</v>
      </c>
      <c r="C27" s="96">
        <f>'２月(月間)'!C27-'[6]2月(上旬～中旬)'!C26</f>
        <v>0</v>
      </c>
      <c r="D27" s="44" t="e">
        <f t="shared" si="0"/>
        <v>#DIV/0!</v>
      </c>
      <c r="E27" s="68">
        <f t="shared" si="1"/>
        <v>0</v>
      </c>
      <c r="F27" s="71">
        <f>'２月(月間)'!F27-'[6]2月(上旬～中旬)'!F26</f>
        <v>0</v>
      </c>
      <c r="G27" s="71">
        <f>'２月(月間)'!G27-'[6]2月(上旬～中旬)'!G26</f>
        <v>0</v>
      </c>
      <c r="H27" s="44" t="e">
        <f t="shared" si="2"/>
        <v>#DIV/0!</v>
      </c>
      <c r="I27" s="68">
        <f t="shared" si="3"/>
        <v>0</v>
      </c>
      <c r="J27" s="44" t="e">
        <f t="shared" si="7"/>
        <v>#DIV/0!</v>
      </c>
      <c r="K27" s="44" t="e">
        <f t="shared" si="8"/>
        <v>#DIV/0!</v>
      </c>
      <c r="L27" s="43" t="e">
        <f t="shared" si="9"/>
        <v>#DIV/0!</v>
      </c>
    </row>
    <row r="28" spans="1:12" x14ac:dyDescent="0.4">
      <c r="A28" s="49" t="s">
        <v>138</v>
      </c>
      <c r="B28" s="96">
        <f>'２月(月間)'!B28-'[6]2月(上旬～中旬)'!B27</f>
        <v>1128</v>
      </c>
      <c r="C28" s="96">
        <f>'２月(月間)'!C28-'[6]2月(上旬～中旬)'!C27</f>
        <v>722</v>
      </c>
      <c r="D28" s="44">
        <f t="shared" si="0"/>
        <v>1.5623268698060941</v>
      </c>
      <c r="E28" s="68">
        <f t="shared" si="1"/>
        <v>406</v>
      </c>
      <c r="F28" s="71">
        <f>'２月(月間)'!F28-'[6]2月(上旬～中旬)'!F27</f>
        <v>1340</v>
      </c>
      <c r="G28" s="71">
        <f>'２月(月間)'!G28-'[6]2月(上旬～中旬)'!G27</f>
        <v>1200</v>
      </c>
      <c r="H28" s="44">
        <f t="shared" si="2"/>
        <v>1.1166666666666667</v>
      </c>
      <c r="I28" s="68">
        <f t="shared" si="3"/>
        <v>140</v>
      </c>
      <c r="J28" s="44">
        <f t="shared" si="7"/>
        <v>0.84179104477611943</v>
      </c>
      <c r="K28" s="44">
        <f t="shared" si="8"/>
        <v>0.60166666666666668</v>
      </c>
      <c r="L28" s="43">
        <f t="shared" si="9"/>
        <v>0.24012437810945275</v>
      </c>
    </row>
    <row r="29" spans="1:12" x14ac:dyDescent="0.4">
      <c r="A29" s="49" t="s">
        <v>213</v>
      </c>
      <c r="B29" s="96"/>
      <c r="C29" s="96"/>
      <c r="D29" s="44" t="e">
        <f t="shared" si="0"/>
        <v>#DIV/0!</v>
      </c>
      <c r="E29" s="68">
        <f t="shared" si="1"/>
        <v>0</v>
      </c>
      <c r="F29" s="71"/>
      <c r="G29" s="71"/>
      <c r="H29" s="44" t="e">
        <f t="shared" si="2"/>
        <v>#DIV/0!</v>
      </c>
      <c r="I29" s="68">
        <f t="shared" si="3"/>
        <v>0</v>
      </c>
      <c r="J29" s="44" t="e">
        <f t="shared" si="7"/>
        <v>#DIV/0!</v>
      </c>
      <c r="K29" s="44" t="e">
        <f t="shared" si="8"/>
        <v>#DIV/0!</v>
      </c>
      <c r="L29" s="43" t="e">
        <f t="shared" si="9"/>
        <v>#DIV/0!</v>
      </c>
    </row>
    <row r="30" spans="1:12" x14ac:dyDescent="0.4">
      <c r="A30" s="49" t="s">
        <v>137</v>
      </c>
      <c r="B30" s="96">
        <f>'２月(月間)'!B30-'[6]2月(上旬～中旬)'!B29</f>
        <v>0</v>
      </c>
      <c r="C30" s="96">
        <f>'２月(月間)'!C30-'[6]2月(上旬～中旬)'!C29</f>
        <v>0</v>
      </c>
      <c r="D30" s="58" t="e">
        <f t="shared" si="0"/>
        <v>#DIV/0!</v>
      </c>
      <c r="E30" s="75">
        <f t="shared" si="1"/>
        <v>0</v>
      </c>
      <c r="F30" s="71">
        <f>'２月(月間)'!F30-'[6]2月(上旬～中旬)'!F29</f>
        <v>0</v>
      </c>
      <c r="G30" s="71">
        <f>'２月(月間)'!G30-'[6]2月(上旬～中旬)'!G29</f>
        <v>0</v>
      </c>
      <c r="H30" s="58" t="e">
        <f t="shared" si="2"/>
        <v>#DIV/0!</v>
      </c>
      <c r="I30" s="75">
        <f t="shared" si="3"/>
        <v>0</v>
      </c>
      <c r="J30" s="58" t="e">
        <f t="shared" si="7"/>
        <v>#DIV/0!</v>
      </c>
      <c r="K30" s="58" t="e">
        <f t="shared" si="8"/>
        <v>#DIV/0!</v>
      </c>
      <c r="L30" s="57" t="e">
        <f t="shared" si="9"/>
        <v>#DIV/0!</v>
      </c>
    </row>
    <row r="31" spans="1:12" x14ac:dyDescent="0.4">
      <c r="A31" s="61" t="s">
        <v>136</v>
      </c>
      <c r="B31" s="96">
        <f>'２月(月間)'!B31-'[6]2月(上旬～中旬)'!B30</f>
        <v>0</v>
      </c>
      <c r="C31" s="96">
        <f>'２月(月間)'!C31-'[6]2月(上旬～中旬)'!C30</f>
        <v>0</v>
      </c>
      <c r="D31" s="44" t="e">
        <f t="shared" si="0"/>
        <v>#DIV/0!</v>
      </c>
      <c r="E31" s="68">
        <f t="shared" si="1"/>
        <v>0</v>
      </c>
      <c r="F31" s="71">
        <f>'２月(月間)'!F31-'[6]2月(上旬～中旬)'!F30</f>
        <v>0</v>
      </c>
      <c r="G31" s="71">
        <f>'２月(月間)'!G31-'[6]2月(上旬～中旬)'!G30</f>
        <v>0</v>
      </c>
      <c r="H31" s="44" t="e">
        <f t="shared" si="2"/>
        <v>#DIV/0!</v>
      </c>
      <c r="I31" s="68">
        <f t="shared" si="3"/>
        <v>0</v>
      </c>
      <c r="J31" s="44" t="e">
        <f t="shared" si="7"/>
        <v>#DIV/0!</v>
      </c>
      <c r="K31" s="44" t="e">
        <f t="shared" si="8"/>
        <v>#DIV/0!</v>
      </c>
      <c r="L31" s="43" t="e">
        <f t="shared" si="9"/>
        <v>#DIV/0!</v>
      </c>
    </row>
    <row r="32" spans="1:12" x14ac:dyDescent="0.4">
      <c r="A32" s="49" t="s">
        <v>135</v>
      </c>
      <c r="B32" s="96">
        <f>'２月(月間)'!B32-'[6]2月(上旬～中旬)'!B31</f>
        <v>1020</v>
      </c>
      <c r="C32" s="96">
        <f>'２月(月間)'!C32-'[6]2月(上旬～中旬)'!C31</f>
        <v>910</v>
      </c>
      <c r="D32" s="44">
        <f t="shared" si="0"/>
        <v>1.1208791208791209</v>
      </c>
      <c r="E32" s="68">
        <f t="shared" si="1"/>
        <v>110</v>
      </c>
      <c r="F32" s="71">
        <f>'２月(月間)'!F32-'[6]2月(上旬～中旬)'!F31</f>
        <v>1320</v>
      </c>
      <c r="G32" s="71">
        <f>'２月(月間)'!G32-'[6]2月(上旬～中旬)'!G31</f>
        <v>1190</v>
      </c>
      <c r="H32" s="44">
        <f t="shared" si="2"/>
        <v>1.1092436974789917</v>
      </c>
      <c r="I32" s="68">
        <f t="shared" si="3"/>
        <v>130</v>
      </c>
      <c r="J32" s="44">
        <f t="shared" si="7"/>
        <v>0.77272727272727271</v>
      </c>
      <c r="K32" s="44">
        <f t="shared" si="8"/>
        <v>0.76470588235294112</v>
      </c>
      <c r="L32" s="43">
        <f t="shared" si="9"/>
        <v>8.0213903743315829E-3</v>
      </c>
    </row>
    <row r="33" spans="1:12" x14ac:dyDescent="0.4">
      <c r="A33" s="61" t="s">
        <v>134</v>
      </c>
      <c r="B33" s="96">
        <f>'２月(月間)'!B33-'[6]2月(上旬～中旬)'!B32</f>
        <v>0</v>
      </c>
      <c r="C33" s="96">
        <f>'２月(月間)'!C33-'[6]2月(上旬～中旬)'!C32</f>
        <v>0</v>
      </c>
      <c r="D33" s="58" t="e">
        <f t="shared" si="0"/>
        <v>#DIV/0!</v>
      </c>
      <c r="E33" s="75">
        <f t="shared" si="1"/>
        <v>0</v>
      </c>
      <c r="F33" s="71">
        <f>'２月(月間)'!F33-'[6]2月(上旬～中旬)'!F32</f>
        <v>0</v>
      </c>
      <c r="G33" s="71">
        <f>'２月(月間)'!G33-'[6]2月(上旬～中旬)'!G32</f>
        <v>0</v>
      </c>
      <c r="H33" s="58" t="e">
        <f t="shared" si="2"/>
        <v>#DIV/0!</v>
      </c>
      <c r="I33" s="75">
        <f t="shared" si="3"/>
        <v>0</v>
      </c>
      <c r="J33" s="58" t="e">
        <f t="shared" si="7"/>
        <v>#DIV/0!</v>
      </c>
      <c r="K33" s="58" t="e">
        <f t="shared" si="8"/>
        <v>#DIV/0!</v>
      </c>
      <c r="L33" s="57" t="e">
        <f t="shared" si="9"/>
        <v>#DIV/0!</v>
      </c>
    </row>
    <row r="34" spans="1:12" x14ac:dyDescent="0.4">
      <c r="A34" s="61" t="s">
        <v>133</v>
      </c>
      <c r="B34" s="98">
        <f>'２月(月間)'!B34-'[6]2月(上旬～中旬)'!B33</f>
        <v>982</v>
      </c>
      <c r="C34" s="96">
        <f>'２月(月間)'!C34-'[6]2月(上旬～中旬)'!C33</f>
        <v>882</v>
      </c>
      <c r="D34" s="58">
        <f t="shared" si="0"/>
        <v>1.1133786848072562</v>
      </c>
      <c r="E34" s="75">
        <f t="shared" si="1"/>
        <v>100</v>
      </c>
      <c r="F34" s="71">
        <f>'２月(月間)'!F34-'[6]2月(上旬～中旬)'!F33</f>
        <v>1310</v>
      </c>
      <c r="G34" s="89">
        <f>'２月(月間)'!G34-'[6]2月(上旬～中旬)'!G33</f>
        <v>1200</v>
      </c>
      <c r="H34" s="58">
        <f t="shared" si="2"/>
        <v>1.0916666666666666</v>
      </c>
      <c r="I34" s="75">
        <f t="shared" si="3"/>
        <v>110</v>
      </c>
      <c r="J34" s="58">
        <f t="shared" si="7"/>
        <v>0.74961832061068701</v>
      </c>
      <c r="K34" s="58">
        <f t="shared" si="8"/>
        <v>0.73499999999999999</v>
      </c>
      <c r="L34" s="57">
        <f t="shared" si="9"/>
        <v>1.4618320610687019E-2</v>
      </c>
    </row>
    <row r="35" spans="1:12" x14ac:dyDescent="0.4">
      <c r="A35" s="49" t="s">
        <v>132</v>
      </c>
      <c r="B35" s="94">
        <f>'２月(月間)'!B35-'[6]2月(上旬～中旬)'!B34</f>
        <v>0</v>
      </c>
      <c r="C35" s="96">
        <f>'２月(月間)'!C35-'[6]2月(上旬～中旬)'!C34</f>
        <v>0</v>
      </c>
      <c r="D35" s="44" t="e">
        <f t="shared" si="0"/>
        <v>#DIV/0!</v>
      </c>
      <c r="E35" s="68">
        <f t="shared" si="1"/>
        <v>0</v>
      </c>
      <c r="F35" s="71">
        <f>'２月(月間)'!F35-'[6]2月(上旬～中旬)'!F34</f>
        <v>0</v>
      </c>
      <c r="G35" s="46">
        <f>'２月(月間)'!G35-'[6]2月(上旬～中旬)'!G34</f>
        <v>0</v>
      </c>
      <c r="H35" s="44" t="e">
        <f t="shared" si="2"/>
        <v>#DIV/0!</v>
      </c>
      <c r="I35" s="68">
        <f t="shared" si="3"/>
        <v>0</v>
      </c>
      <c r="J35" s="44" t="e">
        <f t="shared" si="7"/>
        <v>#DIV/0!</v>
      </c>
      <c r="K35" s="44" t="e">
        <f t="shared" si="8"/>
        <v>#DIV/0!</v>
      </c>
      <c r="L35" s="43" t="e">
        <f t="shared" si="9"/>
        <v>#DIV/0!</v>
      </c>
    </row>
    <row r="36" spans="1:12" x14ac:dyDescent="0.4">
      <c r="A36" s="61" t="s">
        <v>88</v>
      </c>
      <c r="B36" s="98">
        <f>'２月(月間)'!B36-'[6]2月(上旬～中旬)'!B35</f>
        <v>0</v>
      </c>
      <c r="C36" s="96">
        <f>'２月(月間)'!C36-'[6]2月(上旬～中旬)'!C35</f>
        <v>0</v>
      </c>
      <c r="D36" s="58" t="e">
        <f t="shared" si="0"/>
        <v>#DIV/0!</v>
      </c>
      <c r="E36" s="75">
        <f t="shared" si="1"/>
        <v>0</v>
      </c>
      <c r="F36" s="89">
        <f>'２月(月間)'!F36-'[6]2月(上旬～中旬)'!F35</f>
        <v>0</v>
      </c>
      <c r="G36" s="89">
        <f>'２月(月間)'!G36-'[6]2月(上旬～中旬)'!G35</f>
        <v>0</v>
      </c>
      <c r="H36" s="58" t="e">
        <f t="shared" si="2"/>
        <v>#DIV/0!</v>
      </c>
      <c r="I36" s="75">
        <f t="shared" si="3"/>
        <v>0</v>
      </c>
      <c r="J36" s="58" t="e">
        <f t="shared" si="7"/>
        <v>#DIV/0!</v>
      </c>
      <c r="K36" s="58" t="e">
        <f t="shared" si="8"/>
        <v>#DIV/0!</v>
      </c>
      <c r="L36" s="57" t="e">
        <f t="shared" si="9"/>
        <v>#DIV/0!</v>
      </c>
    </row>
    <row r="37" spans="1:12" x14ac:dyDescent="0.4">
      <c r="A37" s="42" t="s">
        <v>131</v>
      </c>
      <c r="B37" s="100">
        <f>'２月(月間)'!B37-'[6]2月(上旬～中旬)'!B36</f>
        <v>4293</v>
      </c>
      <c r="C37" s="96">
        <f>'２月(月間)'!C37-'[6]2月(上旬～中旬)'!C36</f>
        <v>0</v>
      </c>
      <c r="D37" s="38" t="e">
        <f t="shared" si="0"/>
        <v>#DIV/0!</v>
      </c>
      <c r="E37" s="92">
        <f t="shared" si="1"/>
        <v>4293</v>
      </c>
      <c r="F37" s="40">
        <f>'２月(月間)'!F37-'[6]2月(上旬～中旬)'!F36</f>
        <v>5255</v>
      </c>
      <c r="G37" s="40">
        <f>'２月(月間)'!G37-'[6]2月(上旬～中旬)'!G36</f>
        <v>0</v>
      </c>
      <c r="H37" s="38" t="e">
        <f t="shared" si="2"/>
        <v>#DIV/0!</v>
      </c>
      <c r="I37" s="92">
        <f t="shared" si="3"/>
        <v>5255</v>
      </c>
      <c r="J37" s="38">
        <f t="shared" si="7"/>
        <v>0.81693625118934343</v>
      </c>
      <c r="K37" s="38" t="e">
        <f t="shared" si="8"/>
        <v>#DIV/0!</v>
      </c>
      <c r="L37" s="37" t="e">
        <f t="shared" si="9"/>
        <v>#DIV/0!</v>
      </c>
    </row>
    <row r="38" spans="1:12" x14ac:dyDescent="0.4">
      <c r="A38" s="160" t="s">
        <v>130</v>
      </c>
      <c r="B38" s="665">
        <f>SUM(B39:B40)</f>
        <v>432</v>
      </c>
      <c r="C38" s="146">
        <f>SUM(C39:C40)</f>
        <v>339</v>
      </c>
      <c r="D38" s="143">
        <f t="shared" ref="D38:D66" si="10">+B38/C38</f>
        <v>1.2743362831858407</v>
      </c>
      <c r="E38" s="664">
        <f t="shared" ref="E38:E66" si="11">+B38-C38</f>
        <v>93</v>
      </c>
      <c r="F38" s="146">
        <f>SUM(F39:F40)</f>
        <v>801</v>
      </c>
      <c r="G38" s="146">
        <f>SUM(G39:G40)</f>
        <v>679</v>
      </c>
      <c r="H38" s="143">
        <f t="shared" ref="H38:H66" si="12">+F38/G38</f>
        <v>1.1796759941089838</v>
      </c>
      <c r="I38" s="664">
        <f t="shared" ref="I38:I66" si="13">+F38-G38</f>
        <v>122</v>
      </c>
      <c r="J38" s="143">
        <f t="shared" si="7"/>
        <v>0.5393258426966292</v>
      </c>
      <c r="K38" s="143">
        <f t="shared" si="8"/>
        <v>0.49926362297496318</v>
      </c>
      <c r="L38" s="164">
        <f t="shared" si="9"/>
        <v>4.0062219721666015E-2</v>
      </c>
    </row>
    <row r="39" spans="1:12" x14ac:dyDescent="0.4">
      <c r="A39" s="48" t="s">
        <v>129</v>
      </c>
      <c r="B39" s="96">
        <f>'２月(月間)'!B39-'[6]2月(上旬～中旬)'!B38</f>
        <v>189</v>
      </c>
      <c r="C39" s="96">
        <f>'２月(月間)'!C39-'[6]2月(上旬～中旬)'!C38</f>
        <v>152</v>
      </c>
      <c r="D39" s="64">
        <f t="shared" si="10"/>
        <v>1.243421052631579</v>
      </c>
      <c r="E39" s="73">
        <f t="shared" si="11"/>
        <v>37</v>
      </c>
      <c r="F39" s="71">
        <f>'２月(月間)'!F39-'[6]2月(上旬～中旬)'!F38</f>
        <v>439</v>
      </c>
      <c r="G39" s="71">
        <f>'２月(月間)'!G39-'[6]2月(上旬～中旬)'!G38</f>
        <v>367</v>
      </c>
      <c r="H39" s="64">
        <f t="shared" si="12"/>
        <v>1.1961852861035422</v>
      </c>
      <c r="I39" s="73">
        <f t="shared" si="13"/>
        <v>72</v>
      </c>
      <c r="J39" s="64">
        <f t="shared" si="7"/>
        <v>0.43052391799544421</v>
      </c>
      <c r="K39" s="64">
        <f t="shared" si="8"/>
        <v>0.41416893732970028</v>
      </c>
      <c r="L39" s="81">
        <f t="shared" si="9"/>
        <v>1.6354980665743923E-2</v>
      </c>
    </row>
    <row r="40" spans="1:12" x14ac:dyDescent="0.4">
      <c r="A40" s="49" t="s">
        <v>128</v>
      </c>
      <c r="B40" s="96">
        <f>'２月(月間)'!B40-'[6]2月(上旬～中旬)'!B39</f>
        <v>243</v>
      </c>
      <c r="C40" s="96">
        <f>'２月(月間)'!C40-'[6]2月(上旬～中旬)'!C39</f>
        <v>187</v>
      </c>
      <c r="D40" s="44">
        <f t="shared" si="10"/>
        <v>1.2994652406417113</v>
      </c>
      <c r="E40" s="68">
        <f t="shared" si="11"/>
        <v>56</v>
      </c>
      <c r="F40" s="71">
        <f>'２月(月間)'!F40-'[6]2月(上旬～中旬)'!F39</f>
        <v>362</v>
      </c>
      <c r="G40" s="71">
        <f>'２月(月間)'!G40-'[6]2月(上旬～中旬)'!G39</f>
        <v>312</v>
      </c>
      <c r="H40" s="44">
        <f t="shared" si="12"/>
        <v>1.1602564102564104</v>
      </c>
      <c r="I40" s="68">
        <f t="shared" si="13"/>
        <v>50</v>
      </c>
      <c r="J40" s="44">
        <f t="shared" si="7"/>
        <v>0.67127071823204421</v>
      </c>
      <c r="K40" s="44">
        <f t="shared" si="8"/>
        <v>0.59935897435897434</v>
      </c>
      <c r="L40" s="43">
        <f t="shared" si="9"/>
        <v>7.1911743873069867E-2</v>
      </c>
    </row>
    <row r="41" spans="1:12" s="35" customFormat="1" x14ac:dyDescent="0.4">
      <c r="A41" s="136" t="s">
        <v>87</v>
      </c>
      <c r="B41" s="135">
        <f>B42+B62</f>
        <v>69155</v>
      </c>
      <c r="C41" s="135">
        <f>C42+C62</f>
        <v>63477</v>
      </c>
      <c r="D41" s="132">
        <f t="shared" si="10"/>
        <v>1.0894497219465318</v>
      </c>
      <c r="E41" s="172">
        <f t="shared" si="11"/>
        <v>5678</v>
      </c>
      <c r="F41" s="135">
        <f>F42+F62</f>
        <v>101076</v>
      </c>
      <c r="G41" s="135">
        <f>G42+G62</f>
        <v>90814</v>
      </c>
      <c r="H41" s="132">
        <f t="shared" si="12"/>
        <v>1.1130001982073248</v>
      </c>
      <c r="I41" s="172">
        <f t="shared" si="13"/>
        <v>10262</v>
      </c>
      <c r="J41" s="132">
        <f t="shared" si="7"/>
        <v>0.68418813566029524</v>
      </c>
      <c r="K41" s="132">
        <f t="shared" si="8"/>
        <v>0.69897813112515694</v>
      </c>
      <c r="L41" s="167">
        <f t="shared" si="9"/>
        <v>-1.4789995464861705E-2</v>
      </c>
    </row>
    <row r="42" spans="1:12" s="35" customFormat="1" x14ac:dyDescent="0.4">
      <c r="A42" s="160" t="s">
        <v>127</v>
      </c>
      <c r="B42" s="203">
        <f>SUM(B43:B61)</f>
        <v>68343</v>
      </c>
      <c r="C42" s="135">
        <f>SUM(C43:C61)</f>
        <v>62766</v>
      </c>
      <c r="D42" s="132">
        <f t="shared" si="10"/>
        <v>1.0888538380651944</v>
      </c>
      <c r="E42" s="202">
        <f t="shared" si="11"/>
        <v>5577</v>
      </c>
      <c r="F42" s="203">
        <f>SUM(F43:F61)</f>
        <v>99996</v>
      </c>
      <c r="G42" s="135">
        <f>SUM(G43:G61)</f>
        <v>89620</v>
      </c>
      <c r="H42" s="132">
        <f t="shared" si="12"/>
        <v>1.1157777281856729</v>
      </c>
      <c r="I42" s="202">
        <f t="shared" si="13"/>
        <v>10376</v>
      </c>
      <c r="J42" s="132">
        <f t="shared" si="7"/>
        <v>0.68345733829353172</v>
      </c>
      <c r="K42" s="132">
        <f t="shared" si="8"/>
        <v>0.70035706315554569</v>
      </c>
      <c r="L42" s="167">
        <f t="shared" si="9"/>
        <v>-1.6899724862013965E-2</v>
      </c>
    </row>
    <row r="43" spans="1:12" x14ac:dyDescent="0.4">
      <c r="A43" s="49" t="s">
        <v>86</v>
      </c>
      <c r="B43" s="53">
        <f>'２月(月間)'!B43-'[6]2月(上旬～中旬)'!B42</f>
        <v>27530</v>
      </c>
      <c r="C43" s="53">
        <f>'２月(月間)'!C43-'[6]2月(上旬～中旬)'!C42</f>
        <v>25744</v>
      </c>
      <c r="D43" s="51">
        <f t="shared" si="10"/>
        <v>1.0693753884400248</v>
      </c>
      <c r="E43" s="75">
        <f t="shared" si="11"/>
        <v>1786</v>
      </c>
      <c r="F43" s="53">
        <f>'２月(月間)'!F43-'[6]2月(上旬～中旬)'!F42</f>
        <v>39053</v>
      </c>
      <c r="G43" s="102">
        <f>'２月(月間)'!G43-'[6]2月(上旬～中旬)'!G42</f>
        <v>35099</v>
      </c>
      <c r="H43" s="58">
        <f t="shared" si="12"/>
        <v>1.112652782130545</v>
      </c>
      <c r="I43" s="68">
        <f t="shared" si="13"/>
        <v>3954</v>
      </c>
      <c r="J43" s="44">
        <f t="shared" si="7"/>
        <v>0.70493944127211738</v>
      </c>
      <c r="K43" s="44">
        <f t="shared" si="8"/>
        <v>0.73346818997692242</v>
      </c>
      <c r="L43" s="43">
        <f t="shared" si="9"/>
        <v>-2.852874870480504E-2</v>
      </c>
    </row>
    <row r="44" spans="1:12" x14ac:dyDescent="0.4">
      <c r="A44" s="49" t="s">
        <v>125</v>
      </c>
      <c r="B44" s="46">
        <f>'２月(月間)'!B44-'[6]2月(上旬～中旬)'!B43</f>
        <v>4067</v>
      </c>
      <c r="C44" s="46">
        <f>'２月(月間)'!C44-'[6]2月(上旬～中旬)'!C43</f>
        <v>3866</v>
      </c>
      <c r="D44" s="64">
        <f t="shared" si="10"/>
        <v>1.0519917227108122</v>
      </c>
      <c r="E44" s="75">
        <f t="shared" si="11"/>
        <v>201</v>
      </c>
      <c r="F44" s="46">
        <f>'２月(月間)'!F44-'[6]2月(上旬～中旬)'!F43</f>
        <v>4626</v>
      </c>
      <c r="G44" s="94">
        <f>'２月(月間)'!G44-'[6]2月(上旬～中旬)'!G43</f>
        <v>4112</v>
      </c>
      <c r="H44" s="58">
        <f t="shared" si="12"/>
        <v>1.125</v>
      </c>
      <c r="I44" s="68">
        <f t="shared" si="13"/>
        <v>514</v>
      </c>
      <c r="J44" s="44">
        <f t="shared" si="7"/>
        <v>0.87916126242974491</v>
      </c>
      <c r="K44" s="44">
        <f t="shared" si="8"/>
        <v>0.94017509727626458</v>
      </c>
      <c r="L44" s="43">
        <f t="shared" si="9"/>
        <v>-6.1013834846519677E-2</v>
      </c>
    </row>
    <row r="45" spans="1:12" x14ac:dyDescent="0.4">
      <c r="A45" s="61" t="s">
        <v>124</v>
      </c>
      <c r="B45" s="46">
        <f>'２月(月間)'!B45-'[6]2月(上旬～中旬)'!B44</f>
        <v>4656</v>
      </c>
      <c r="C45" s="46">
        <f>'２月(月間)'!C45-'[6]2月(上旬～中旬)'!C44</f>
        <v>4720</v>
      </c>
      <c r="D45" s="64">
        <f t="shared" si="10"/>
        <v>0.98644067796610169</v>
      </c>
      <c r="E45" s="75">
        <f t="shared" si="11"/>
        <v>-64</v>
      </c>
      <c r="F45" s="46">
        <f>'２月(月間)'!F45-'[6]2月(上旬～中旬)'!F44</f>
        <v>6282</v>
      </c>
      <c r="G45" s="98">
        <f>'２月(月間)'!G45-'[6]2月(上旬～中旬)'!G44</f>
        <v>7440</v>
      </c>
      <c r="H45" s="58">
        <f t="shared" si="12"/>
        <v>0.84435483870967742</v>
      </c>
      <c r="I45" s="68">
        <f t="shared" si="13"/>
        <v>-1158</v>
      </c>
      <c r="J45" s="44">
        <f t="shared" si="7"/>
        <v>0.74116523400191026</v>
      </c>
      <c r="K45" s="44">
        <f t="shared" si="8"/>
        <v>0.63440860215053763</v>
      </c>
      <c r="L45" s="43">
        <f t="shared" si="9"/>
        <v>0.10675663185137263</v>
      </c>
    </row>
    <row r="46" spans="1:12" x14ac:dyDescent="0.4">
      <c r="A46" s="61" t="s">
        <v>123</v>
      </c>
      <c r="B46" s="89">
        <f>'２月(月間)'!B46-'[6]2月(上旬～中旬)'!B45</f>
        <v>3974</v>
      </c>
      <c r="C46" s="89">
        <f>'２月(月間)'!C46-'[6]2月(上旬～中旬)'!C45</f>
        <v>2804</v>
      </c>
      <c r="D46" s="64">
        <f t="shared" si="10"/>
        <v>1.4172610556348073</v>
      </c>
      <c r="E46" s="75">
        <f t="shared" si="11"/>
        <v>1170</v>
      </c>
      <c r="F46" s="89">
        <f>'２月(月間)'!F46-'[6]2月(上旬～中旬)'!F45</f>
        <v>6250</v>
      </c>
      <c r="G46" s="101">
        <f>'２月(月間)'!G46-'[6]2月(上旬～中旬)'!G45</f>
        <v>4816</v>
      </c>
      <c r="H46" s="58">
        <f t="shared" si="12"/>
        <v>1.2977574750830565</v>
      </c>
      <c r="I46" s="68">
        <f t="shared" si="13"/>
        <v>1434</v>
      </c>
      <c r="J46" s="44">
        <f t="shared" si="7"/>
        <v>0.63583999999999996</v>
      </c>
      <c r="K46" s="44">
        <f t="shared" si="8"/>
        <v>0.58222591362126241</v>
      </c>
      <c r="L46" s="43">
        <f t="shared" si="9"/>
        <v>5.3614086378737547E-2</v>
      </c>
    </row>
    <row r="47" spans="1:12" x14ac:dyDescent="0.4">
      <c r="A47" s="49" t="s">
        <v>84</v>
      </c>
      <c r="B47" s="46">
        <f>'２月(月間)'!B47-'[6]2月(上旬～中旬)'!B46</f>
        <v>9743</v>
      </c>
      <c r="C47" s="46">
        <f>'２月(月間)'!C47-'[6]2月(上旬～中旬)'!C46</f>
        <v>9863</v>
      </c>
      <c r="D47" s="64">
        <f t="shared" si="10"/>
        <v>0.9878333164351617</v>
      </c>
      <c r="E47" s="75">
        <f t="shared" si="11"/>
        <v>-120</v>
      </c>
      <c r="F47" s="46">
        <f>'２月(月間)'!F47-'[6]2月(上旬～中旬)'!F46</f>
        <v>15850</v>
      </c>
      <c r="G47" s="94">
        <f>'２月(月間)'!G47-'[6]2月(上旬～中旬)'!G46</f>
        <v>14144</v>
      </c>
      <c r="H47" s="58">
        <f t="shared" si="12"/>
        <v>1.120616515837104</v>
      </c>
      <c r="I47" s="68">
        <f t="shared" si="13"/>
        <v>1706</v>
      </c>
      <c r="J47" s="44">
        <f t="shared" si="7"/>
        <v>0.61470031545741322</v>
      </c>
      <c r="K47" s="44">
        <f t="shared" si="8"/>
        <v>0.69732748868778283</v>
      </c>
      <c r="L47" s="43">
        <f t="shared" si="9"/>
        <v>-8.262717323036961E-2</v>
      </c>
    </row>
    <row r="48" spans="1:12" x14ac:dyDescent="0.4">
      <c r="A48" s="49" t="s">
        <v>126</v>
      </c>
      <c r="B48" s="46">
        <f>'２月(月間)'!B48-'[6]2月(上旬～中旬)'!B47</f>
        <v>1011</v>
      </c>
      <c r="C48" s="46">
        <f>'２月(月間)'!C48-'[6]2月(上旬～中旬)'!C47</f>
        <v>964</v>
      </c>
      <c r="D48" s="64">
        <f t="shared" si="10"/>
        <v>1.0487551867219918</v>
      </c>
      <c r="E48" s="75">
        <f t="shared" si="11"/>
        <v>47</v>
      </c>
      <c r="F48" s="46">
        <f>'２月(月間)'!F48-'[6]2月(上旬～中旬)'!F47</f>
        <v>2430</v>
      </c>
      <c r="G48" s="94">
        <f>'２月(月間)'!G48-'[6]2月(上旬～中旬)'!G47</f>
        <v>2160</v>
      </c>
      <c r="H48" s="58">
        <f t="shared" si="12"/>
        <v>1.125</v>
      </c>
      <c r="I48" s="68">
        <f t="shared" si="13"/>
        <v>270</v>
      </c>
      <c r="J48" s="44">
        <f t="shared" si="7"/>
        <v>0.41604938271604941</v>
      </c>
      <c r="K48" s="44">
        <f t="shared" si="8"/>
        <v>0.4462962962962963</v>
      </c>
      <c r="L48" s="43">
        <f t="shared" si="9"/>
        <v>-3.0246913580246892E-2</v>
      </c>
    </row>
    <row r="49" spans="1:12" x14ac:dyDescent="0.4">
      <c r="A49" s="49" t="s">
        <v>85</v>
      </c>
      <c r="B49" s="89">
        <f>'２月(月間)'!B49-'[6]2月(上旬～中旬)'!B48</f>
        <v>5538</v>
      </c>
      <c r="C49" s="89">
        <f>'２月(月間)'!C49-'[6]2月(上旬～中旬)'!C48</f>
        <v>5129</v>
      </c>
      <c r="D49" s="86">
        <f t="shared" si="10"/>
        <v>1.079742639890817</v>
      </c>
      <c r="E49" s="75">
        <f t="shared" si="11"/>
        <v>409</v>
      </c>
      <c r="F49" s="89">
        <f>'２月(月間)'!F49-'[6]2月(上旬～中旬)'!F48</f>
        <v>7572</v>
      </c>
      <c r="G49" s="94">
        <f>'２月(月間)'!G49-'[6]2月(上旬～中旬)'!G48</f>
        <v>6880</v>
      </c>
      <c r="H49" s="58">
        <f t="shared" si="12"/>
        <v>1.1005813953488373</v>
      </c>
      <c r="I49" s="68">
        <f t="shared" si="13"/>
        <v>692</v>
      </c>
      <c r="J49" s="44">
        <f t="shared" ref="J49:J66" si="14">+B49/F49</f>
        <v>0.73137876386687795</v>
      </c>
      <c r="K49" s="44">
        <f t="shared" si="8"/>
        <v>0.74549418604651163</v>
      </c>
      <c r="L49" s="43">
        <f t="shared" si="9"/>
        <v>-1.4115422179633685E-2</v>
      </c>
    </row>
    <row r="50" spans="1:12" x14ac:dyDescent="0.4">
      <c r="A50" s="49" t="s">
        <v>83</v>
      </c>
      <c r="B50" s="46">
        <f>'２月(月間)'!B50-'[6]2月(上旬～中旬)'!B49</f>
        <v>2034</v>
      </c>
      <c r="C50" s="46">
        <f>'２月(月間)'!C50-'[6]2月(上旬～中旬)'!C49</f>
        <v>1679</v>
      </c>
      <c r="D50" s="44">
        <f t="shared" si="10"/>
        <v>1.2114353782013103</v>
      </c>
      <c r="E50" s="75">
        <f t="shared" si="11"/>
        <v>355</v>
      </c>
      <c r="F50" s="46">
        <f>'２月(月間)'!F50-'[6]2月(上旬～中旬)'!F49</f>
        <v>2429</v>
      </c>
      <c r="G50" s="96">
        <f>'２月(月間)'!G50-'[6]2月(上旬～中旬)'!G49</f>
        <v>2160</v>
      </c>
      <c r="H50" s="58">
        <f t="shared" si="12"/>
        <v>1.1245370370370371</v>
      </c>
      <c r="I50" s="68">
        <f t="shared" si="13"/>
        <v>269</v>
      </c>
      <c r="J50" s="44">
        <f t="shared" si="14"/>
        <v>0.8373816385343763</v>
      </c>
      <c r="K50" s="44">
        <f t="shared" ref="K50:K66" si="15">+C50/G50</f>
        <v>0.77731481481481479</v>
      </c>
      <c r="L50" s="43">
        <f t="shared" ref="L50:L66" si="16">+J50-K50</f>
        <v>6.0066823719561513E-2</v>
      </c>
    </row>
    <row r="51" spans="1:12" x14ac:dyDescent="0.4">
      <c r="A51" s="49" t="s">
        <v>122</v>
      </c>
      <c r="B51" s="89">
        <f>'２月(月間)'!B51-'[6]2月(上旬～中旬)'!B50</f>
        <v>746</v>
      </c>
      <c r="C51" s="89">
        <f>'２月(月間)'!C51-'[6]2月(上旬～中旬)'!C50</f>
        <v>545</v>
      </c>
      <c r="D51" s="64">
        <f t="shared" si="10"/>
        <v>1.3688073394495412</v>
      </c>
      <c r="E51" s="75">
        <f t="shared" si="11"/>
        <v>201</v>
      </c>
      <c r="F51" s="89">
        <f>'２月(月間)'!F51-'[6]2月(上旬～中旬)'!F50</f>
        <v>1134</v>
      </c>
      <c r="G51" s="94">
        <f>'２月(月間)'!G51-'[6]2月(上旬～中旬)'!G50</f>
        <v>1016</v>
      </c>
      <c r="H51" s="58">
        <f t="shared" si="12"/>
        <v>1.1161417322834646</v>
      </c>
      <c r="I51" s="68">
        <f t="shared" si="13"/>
        <v>118</v>
      </c>
      <c r="J51" s="44">
        <f t="shared" si="14"/>
        <v>0.6578483245149912</v>
      </c>
      <c r="K51" s="44">
        <f t="shared" si="15"/>
        <v>0.53641732283464572</v>
      </c>
      <c r="L51" s="43">
        <f t="shared" si="16"/>
        <v>0.12143100168034549</v>
      </c>
    </row>
    <row r="52" spans="1:12" x14ac:dyDescent="0.4">
      <c r="A52" s="49" t="s">
        <v>121</v>
      </c>
      <c r="B52" s="46">
        <f>'２月(月間)'!B52-'[6]2月(上旬～中旬)'!B51</f>
        <v>807</v>
      </c>
      <c r="C52" s="46">
        <f>'２月(月間)'!C52-'[6]2月(上旬～中旬)'!C51</f>
        <v>705</v>
      </c>
      <c r="D52" s="44">
        <f t="shared" si="10"/>
        <v>1.1446808510638298</v>
      </c>
      <c r="E52" s="75">
        <f t="shared" si="11"/>
        <v>102</v>
      </c>
      <c r="F52" s="46">
        <f>'２月(月間)'!F52-'[6]2月(上旬～中旬)'!F51</f>
        <v>1080</v>
      </c>
      <c r="G52" s="101">
        <f>'２月(月間)'!G52-'[6]2月(上旬～中旬)'!G51</f>
        <v>960</v>
      </c>
      <c r="H52" s="58">
        <f t="shared" si="12"/>
        <v>1.125</v>
      </c>
      <c r="I52" s="68">
        <f t="shared" si="13"/>
        <v>120</v>
      </c>
      <c r="J52" s="44">
        <f t="shared" si="14"/>
        <v>0.74722222222222223</v>
      </c>
      <c r="K52" s="44">
        <f t="shared" si="15"/>
        <v>0.734375</v>
      </c>
      <c r="L52" s="43">
        <f t="shared" si="16"/>
        <v>1.2847222222222232E-2</v>
      </c>
    </row>
    <row r="53" spans="1:12" x14ac:dyDescent="0.4">
      <c r="A53" s="49" t="s">
        <v>82</v>
      </c>
      <c r="B53" s="46">
        <f>'２月(月間)'!B53-'[6]2月(上旬～中旬)'!B52</f>
        <v>2471</v>
      </c>
      <c r="C53" s="46">
        <f>'２月(月間)'!C53-'[6]2月(上旬～中旬)'!C52</f>
        <v>1921</v>
      </c>
      <c r="D53" s="64">
        <f t="shared" si="10"/>
        <v>1.2863092139510672</v>
      </c>
      <c r="E53" s="75">
        <f t="shared" si="11"/>
        <v>550</v>
      </c>
      <c r="F53" s="46">
        <f>'２月(月間)'!F53-'[6]2月(上旬～中旬)'!F52</f>
        <v>3196</v>
      </c>
      <c r="G53" s="94">
        <f>'２月(月間)'!G53-'[6]2月(上旬～中旬)'!G52</f>
        <v>2864</v>
      </c>
      <c r="H53" s="58">
        <f t="shared" si="12"/>
        <v>1.1159217877094971</v>
      </c>
      <c r="I53" s="68">
        <f t="shared" si="13"/>
        <v>332</v>
      </c>
      <c r="J53" s="44">
        <f t="shared" si="14"/>
        <v>0.77315394242803503</v>
      </c>
      <c r="K53" s="44">
        <f t="shared" si="15"/>
        <v>0.67074022346368711</v>
      </c>
      <c r="L53" s="43">
        <f t="shared" si="16"/>
        <v>0.10241371896434792</v>
      </c>
    </row>
    <row r="54" spans="1:12" x14ac:dyDescent="0.4">
      <c r="A54" s="49" t="s">
        <v>81</v>
      </c>
      <c r="B54" s="46">
        <f>'２月(月間)'!B54-'[6]2月(上旬～中旬)'!B53</f>
        <v>1313</v>
      </c>
      <c r="C54" s="46">
        <f>'２月(月間)'!C54-'[6]2月(上旬～中旬)'!C53</f>
        <v>1545</v>
      </c>
      <c r="D54" s="64">
        <f t="shared" si="10"/>
        <v>0.84983818770226538</v>
      </c>
      <c r="E54" s="68">
        <f t="shared" si="11"/>
        <v>-232</v>
      </c>
      <c r="F54" s="46">
        <f>'２月(月間)'!F54-'[6]2月(上旬～中旬)'!F53</f>
        <v>2429</v>
      </c>
      <c r="G54" s="98">
        <f>'２月(月間)'!G54-'[6]2月(上旬～中旬)'!G53</f>
        <v>2160</v>
      </c>
      <c r="H54" s="44">
        <f t="shared" si="12"/>
        <v>1.1245370370370371</v>
      </c>
      <c r="I54" s="68">
        <f t="shared" si="13"/>
        <v>269</v>
      </c>
      <c r="J54" s="44">
        <f t="shared" si="14"/>
        <v>0.54055166735282012</v>
      </c>
      <c r="K54" s="44">
        <f t="shared" si="15"/>
        <v>0.71527777777777779</v>
      </c>
      <c r="L54" s="43">
        <f t="shared" si="16"/>
        <v>-0.17472611042495767</v>
      </c>
    </row>
    <row r="55" spans="1:12" x14ac:dyDescent="0.4">
      <c r="A55" s="49" t="s">
        <v>236</v>
      </c>
      <c r="B55" s="46">
        <f>'２月(月間)'!B55-'[6]2月(上旬～中旬)'!B54</f>
        <v>919</v>
      </c>
      <c r="C55" s="46">
        <f>'２月(月間)'!C55-'[6]2月(上旬～中旬)'!C54</f>
        <v>0</v>
      </c>
      <c r="D55" s="64" t="e">
        <f t="shared" si="10"/>
        <v>#DIV/0!</v>
      </c>
      <c r="E55" s="68">
        <f t="shared" si="11"/>
        <v>919</v>
      </c>
      <c r="F55" s="46">
        <f>'２月(月間)'!F55-'[6]2月(上旬～中旬)'!F54</f>
        <v>1134</v>
      </c>
      <c r="G55" s="98">
        <f>'２月(月間)'!G55-'[6]2月(上旬～中旬)'!G54</f>
        <v>0</v>
      </c>
      <c r="H55" s="44" t="e">
        <f t="shared" si="12"/>
        <v>#DIV/0!</v>
      </c>
      <c r="I55" s="68">
        <f t="shared" si="13"/>
        <v>1134</v>
      </c>
      <c r="J55" s="44">
        <f t="shared" si="14"/>
        <v>0.81040564373897706</v>
      </c>
      <c r="K55" s="44" t="e">
        <f t="shared" si="15"/>
        <v>#DIV/0!</v>
      </c>
      <c r="L55" s="43" t="e">
        <f t="shared" si="16"/>
        <v>#DIV/0!</v>
      </c>
    </row>
    <row r="56" spans="1:12" x14ac:dyDescent="0.4">
      <c r="A56" s="61" t="s">
        <v>80</v>
      </c>
      <c r="B56" s="89">
        <f>'２月(月間)'!B56-'[6]2月(上旬～中旬)'!B55</f>
        <v>760</v>
      </c>
      <c r="C56" s="89">
        <f>'２月(月間)'!C56-'[6]2月(上旬～中旬)'!C55</f>
        <v>570</v>
      </c>
      <c r="D56" s="64">
        <f t="shared" si="10"/>
        <v>1.3333333333333333</v>
      </c>
      <c r="E56" s="75">
        <f t="shared" si="11"/>
        <v>190</v>
      </c>
      <c r="F56" s="89">
        <f>'２月(月間)'!F56-'[6]2月(上旬～中旬)'!F55</f>
        <v>1080</v>
      </c>
      <c r="G56" s="94">
        <f>'２月(月間)'!G56-'[6]2月(上旬～中旬)'!G55</f>
        <v>960</v>
      </c>
      <c r="H56" s="58">
        <f t="shared" si="12"/>
        <v>1.125</v>
      </c>
      <c r="I56" s="68">
        <f t="shared" si="13"/>
        <v>120</v>
      </c>
      <c r="J56" s="44">
        <f t="shared" si="14"/>
        <v>0.70370370370370372</v>
      </c>
      <c r="K56" s="58">
        <f t="shared" si="15"/>
        <v>0.59375</v>
      </c>
      <c r="L56" s="57">
        <f t="shared" si="16"/>
        <v>0.10995370370370372</v>
      </c>
    </row>
    <row r="57" spans="1:12" x14ac:dyDescent="0.4">
      <c r="A57" s="49" t="s">
        <v>79</v>
      </c>
      <c r="B57" s="89">
        <f>'２月(月間)'!B57-'[6]2月(上旬～中旬)'!B56</f>
        <v>564</v>
      </c>
      <c r="C57" s="89">
        <f>'２月(月間)'!C57-'[6]2月(上旬～中旬)'!C56</f>
        <v>508</v>
      </c>
      <c r="D57" s="64">
        <f t="shared" si="10"/>
        <v>1.110236220472441</v>
      </c>
      <c r="E57" s="68">
        <f t="shared" si="11"/>
        <v>56</v>
      </c>
      <c r="F57" s="89">
        <f>'２月(月間)'!F57-'[6]2月(上旬～中旬)'!F56</f>
        <v>1079</v>
      </c>
      <c r="G57" s="94">
        <f>'２月(月間)'!G57-'[6]2月(上旬～中旬)'!G56</f>
        <v>961</v>
      </c>
      <c r="H57" s="44">
        <f t="shared" si="12"/>
        <v>1.1227887617065557</v>
      </c>
      <c r="I57" s="68">
        <f t="shared" si="13"/>
        <v>118</v>
      </c>
      <c r="J57" s="44">
        <f t="shared" si="14"/>
        <v>0.52270620945319746</v>
      </c>
      <c r="K57" s="44">
        <f t="shared" si="15"/>
        <v>0.52861602497398541</v>
      </c>
      <c r="L57" s="43">
        <f t="shared" si="16"/>
        <v>-5.9098155207879532E-3</v>
      </c>
    </row>
    <row r="58" spans="1:12" x14ac:dyDescent="0.4">
      <c r="A58" s="49" t="s">
        <v>78</v>
      </c>
      <c r="B58" s="46">
        <f>'２月(月間)'!B58-'[6]2月(上旬～中旬)'!B57</f>
        <v>643</v>
      </c>
      <c r="C58" s="46">
        <f>'２月(月間)'!C58-'[6]2月(上旬～中旬)'!C57</f>
        <v>585</v>
      </c>
      <c r="D58" s="64">
        <f t="shared" si="10"/>
        <v>1.0991452991452992</v>
      </c>
      <c r="E58" s="68">
        <f t="shared" si="11"/>
        <v>58</v>
      </c>
      <c r="F58" s="46">
        <f>'２月(月間)'!F58-'[6]2月(上旬～中旬)'!F57</f>
        <v>1080</v>
      </c>
      <c r="G58" s="98">
        <f>'２月(月間)'!G58-'[6]2月(上旬～中旬)'!G57</f>
        <v>960</v>
      </c>
      <c r="H58" s="44">
        <f t="shared" si="12"/>
        <v>1.125</v>
      </c>
      <c r="I58" s="68">
        <f t="shared" si="13"/>
        <v>120</v>
      </c>
      <c r="J58" s="44">
        <f t="shared" si="14"/>
        <v>0.59537037037037033</v>
      </c>
      <c r="K58" s="44">
        <f t="shared" si="15"/>
        <v>0.609375</v>
      </c>
      <c r="L58" s="43">
        <f t="shared" si="16"/>
        <v>-1.4004629629629672E-2</v>
      </c>
    </row>
    <row r="59" spans="1:12" x14ac:dyDescent="0.4">
      <c r="A59" s="49" t="s">
        <v>77</v>
      </c>
      <c r="B59" s="46">
        <f>'２月(月間)'!B59-'[6]2月(上旬～中旬)'!B58</f>
        <v>1567</v>
      </c>
      <c r="C59" s="46">
        <f>'２月(月間)'!C59-'[6]2月(上旬～中旬)'!C58</f>
        <v>1618</v>
      </c>
      <c r="D59" s="64">
        <f t="shared" si="10"/>
        <v>0.96847960444993819</v>
      </c>
      <c r="E59" s="68">
        <f t="shared" si="11"/>
        <v>-51</v>
      </c>
      <c r="F59" s="46">
        <f>'２月(月間)'!F59-'[6]2月(上旬～中旬)'!F58</f>
        <v>3292</v>
      </c>
      <c r="G59" s="94">
        <f>'２月(月間)'!G59-'[6]2月(上旬～中旬)'!G58</f>
        <v>2928</v>
      </c>
      <c r="H59" s="44">
        <f t="shared" si="12"/>
        <v>1.1243169398907105</v>
      </c>
      <c r="I59" s="68">
        <f t="shared" si="13"/>
        <v>364</v>
      </c>
      <c r="J59" s="44">
        <f t="shared" si="14"/>
        <v>0.47600243013365734</v>
      </c>
      <c r="K59" s="44">
        <f t="shared" si="15"/>
        <v>0.55259562841530052</v>
      </c>
      <c r="L59" s="43">
        <f t="shared" si="16"/>
        <v>-7.6593198281643182E-2</v>
      </c>
    </row>
    <row r="60" spans="1:12" x14ac:dyDescent="0.4">
      <c r="A60" s="55" t="s">
        <v>120</v>
      </c>
      <c r="B60" s="63">
        <f>'２月(月間)'!B60-'[6]2月(上旬～中旬)'!B59</f>
        <v>0</v>
      </c>
      <c r="C60" s="63">
        <f>'２月(月間)'!C60-'[6]2月(上旬～中旬)'!C59</f>
        <v>0</v>
      </c>
      <c r="D60" s="86" t="e">
        <f t="shared" si="10"/>
        <v>#DIV/0!</v>
      </c>
      <c r="E60" s="75">
        <f t="shared" si="11"/>
        <v>0</v>
      </c>
      <c r="F60" s="63">
        <f>'２月(月間)'!F60-'[6]2月(上旬～中旬)'!F59</f>
        <v>0</v>
      </c>
      <c r="G60" s="101">
        <f>'２月(月間)'!G60-'[6]2月(上旬～中旬)'!G59</f>
        <v>0</v>
      </c>
      <c r="H60" s="58" t="e">
        <f t="shared" si="12"/>
        <v>#DIV/0!</v>
      </c>
      <c r="I60" s="75">
        <f t="shared" si="13"/>
        <v>0</v>
      </c>
      <c r="J60" s="58" t="e">
        <f t="shared" si="14"/>
        <v>#DIV/0!</v>
      </c>
      <c r="K60" s="58" t="e">
        <f t="shared" si="15"/>
        <v>#DIV/0!</v>
      </c>
      <c r="L60" s="57" t="e">
        <f t="shared" si="16"/>
        <v>#DIV/0!</v>
      </c>
    </row>
    <row r="61" spans="1:12" x14ac:dyDescent="0.4">
      <c r="A61" s="42" t="s">
        <v>119</v>
      </c>
      <c r="B61" s="40">
        <f>'２月(月間)'!B61-'[6]2月(上旬～中旬)'!B60</f>
        <v>0</v>
      </c>
      <c r="C61" s="40">
        <f>'２月(月間)'!C61-'[6]2月(上旬～中旬)'!C60</f>
        <v>0</v>
      </c>
      <c r="D61" s="38" t="e">
        <f t="shared" si="10"/>
        <v>#DIV/0!</v>
      </c>
      <c r="E61" s="92">
        <f t="shared" si="11"/>
        <v>0</v>
      </c>
      <c r="F61" s="40">
        <f>'２月(月間)'!F61-'[6]2月(上旬～中旬)'!F60</f>
        <v>0</v>
      </c>
      <c r="G61" s="100">
        <f>'２月(月間)'!G61-'[6]2月(上旬～中旬)'!G60</f>
        <v>0</v>
      </c>
      <c r="H61" s="38" t="e">
        <f t="shared" si="12"/>
        <v>#DIV/0!</v>
      </c>
      <c r="I61" s="92">
        <f t="shared" si="13"/>
        <v>0</v>
      </c>
      <c r="J61" s="38" t="e">
        <f t="shared" si="14"/>
        <v>#DIV/0!</v>
      </c>
      <c r="K61" s="38" t="e">
        <f t="shared" si="15"/>
        <v>#DIV/0!</v>
      </c>
      <c r="L61" s="37" t="e">
        <f t="shared" si="16"/>
        <v>#DIV/0!</v>
      </c>
    </row>
    <row r="62" spans="1:12" x14ac:dyDescent="0.4">
      <c r="A62" s="160" t="s">
        <v>118</v>
      </c>
      <c r="B62" s="665">
        <f>SUM(B63:B66)</f>
        <v>812</v>
      </c>
      <c r="C62" s="665">
        <f>SUM(C63:C66)</f>
        <v>711</v>
      </c>
      <c r="D62" s="143">
        <f t="shared" si="10"/>
        <v>1.1420534458509142</v>
      </c>
      <c r="E62" s="664">
        <f t="shared" si="11"/>
        <v>101</v>
      </c>
      <c r="F62" s="665">
        <f>SUM(F63:F66)</f>
        <v>1080</v>
      </c>
      <c r="G62" s="665">
        <f>SUM(G63:G66)</f>
        <v>1194</v>
      </c>
      <c r="H62" s="143">
        <f t="shared" si="12"/>
        <v>0.90452261306532666</v>
      </c>
      <c r="I62" s="664">
        <f t="shared" si="13"/>
        <v>-114</v>
      </c>
      <c r="J62" s="143">
        <f t="shared" si="14"/>
        <v>0.75185185185185188</v>
      </c>
      <c r="K62" s="143">
        <f t="shared" si="15"/>
        <v>0.59547738693467334</v>
      </c>
      <c r="L62" s="164">
        <f t="shared" si="16"/>
        <v>0.15637446491717855</v>
      </c>
    </row>
    <row r="63" spans="1:12" x14ac:dyDescent="0.4">
      <c r="A63" s="55" t="s">
        <v>76</v>
      </c>
      <c r="B63" s="99">
        <v>185</v>
      </c>
      <c r="C63" s="99">
        <v>178</v>
      </c>
      <c r="D63" s="64">
        <f t="shared" si="10"/>
        <v>1.0393258426966292</v>
      </c>
      <c r="E63" s="73">
        <f t="shared" si="11"/>
        <v>7</v>
      </c>
      <c r="F63" s="99">
        <v>270</v>
      </c>
      <c r="G63" s="99">
        <v>240</v>
      </c>
      <c r="H63" s="64">
        <f t="shared" si="12"/>
        <v>1.125</v>
      </c>
      <c r="I63" s="73">
        <f t="shared" si="13"/>
        <v>30</v>
      </c>
      <c r="J63" s="64">
        <f t="shared" si="14"/>
        <v>0.68518518518518523</v>
      </c>
      <c r="K63" s="64">
        <f t="shared" si="15"/>
        <v>0.7416666666666667</v>
      </c>
      <c r="L63" s="81">
        <f t="shared" si="16"/>
        <v>-5.6481481481481466E-2</v>
      </c>
    </row>
    <row r="64" spans="1:12" x14ac:dyDescent="0.4">
      <c r="A64" s="49" t="s">
        <v>117</v>
      </c>
      <c r="B64" s="97">
        <v>166</v>
      </c>
      <c r="C64" s="97">
        <v>153</v>
      </c>
      <c r="D64" s="64">
        <f t="shared" si="10"/>
        <v>1.0849673202614378</v>
      </c>
      <c r="E64" s="73">
        <f t="shared" si="11"/>
        <v>13</v>
      </c>
      <c r="F64" s="97">
        <v>269</v>
      </c>
      <c r="G64" s="97">
        <v>237</v>
      </c>
      <c r="H64" s="64">
        <f t="shared" si="12"/>
        <v>1.1350210970464134</v>
      </c>
      <c r="I64" s="73">
        <f t="shared" si="13"/>
        <v>32</v>
      </c>
      <c r="J64" s="64">
        <f t="shared" si="14"/>
        <v>0.61710037174721188</v>
      </c>
      <c r="K64" s="64">
        <f t="shared" si="15"/>
        <v>0.64556962025316456</v>
      </c>
      <c r="L64" s="81">
        <f t="shared" si="16"/>
        <v>-2.8469248505952671E-2</v>
      </c>
    </row>
    <row r="65" spans="1:12" x14ac:dyDescent="0.4">
      <c r="A65" s="48" t="s">
        <v>116</v>
      </c>
      <c r="B65" s="95">
        <v>170</v>
      </c>
      <c r="C65" s="79">
        <v>140</v>
      </c>
      <c r="D65" s="64">
        <f t="shared" si="10"/>
        <v>1.2142857142857142</v>
      </c>
      <c r="E65" s="73">
        <f t="shared" si="11"/>
        <v>30</v>
      </c>
      <c r="F65" s="79">
        <v>270</v>
      </c>
      <c r="G65" s="95">
        <v>238</v>
      </c>
      <c r="H65" s="64">
        <f t="shared" si="12"/>
        <v>1.134453781512605</v>
      </c>
      <c r="I65" s="73">
        <f t="shared" si="13"/>
        <v>32</v>
      </c>
      <c r="J65" s="64">
        <f t="shared" si="14"/>
        <v>0.62962962962962965</v>
      </c>
      <c r="K65" s="64">
        <f t="shared" si="15"/>
        <v>0.58823529411764708</v>
      </c>
      <c r="L65" s="81">
        <f t="shared" si="16"/>
        <v>4.1394335511982572E-2</v>
      </c>
    </row>
    <row r="66" spans="1:12" x14ac:dyDescent="0.4">
      <c r="A66" s="42" t="s">
        <v>115</v>
      </c>
      <c r="B66" s="97">
        <v>291</v>
      </c>
      <c r="C66" s="47">
        <v>240</v>
      </c>
      <c r="D66" s="64">
        <f t="shared" si="10"/>
        <v>1.2124999999999999</v>
      </c>
      <c r="E66" s="68">
        <f t="shared" si="11"/>
        <v>51</v>
      </c>
      <c r="F66" s="41">
        <v>271</v>
      </c>
      <c r="G66" s="93">
        <v>479</v>
      </c>
      <c r="H66" s="44">
        <f t="shared" si="12"/>
        <v>0.56576200417536537</v>
      </c>
      <c r="I66" s="68">
        <f t="shared" si="13"/>
        <v>-208</v>
      </c>
      <c r="J66" s="44">
        <f t="shared" si="14"/>
        <v>1.0738007380073802</v>
      </c>
      <c r="K66" s="44">
        <f t="shared" si="15"/>
        <v>0.5010438413361169</v>
      </c>
      <c r="L66" s="43">
        <f t="shared" si="16"/>
        <v>0.57275689667126328</v>
      </c>
    </row>
    <row r="67" spans="1:12" x14ac:dyDescent="0.4">
      <c r="A67" s="136" t="s">
        <v>98</v>
      </c>
      <c r="B67" s="435"/>
      <c r="C67" s="660"/>
      <c r="D67" s="275"/>
      <c r="E67" s="276"/>
      <c r="F67" s="435"/>
      <c r="G67" s="660"/>
      <c r="H67" s="275"/>
      <c r="I67" s="276"/>
      <c r="J67" s="275"/>
      <c r="K67" s="275"/>
      <c r="L67" s="274"/>
    </row>
    <row r="68" spans="1:12" x14ac:dyDescent="0.4">
      <c r="A68" s="227" t="s">
        <v>114</v>
      </c>
      <c r="B68" s="433"/>
      <c r="C68" s="658"/>
      <c r="D68" s="271"/>
      <c r="E68" s="270"/>
      <c r="F68" s="433"/>
      <c r="G68" s="658"/>
      <c r="H68" s="271"/>
      <c r="I68" s="270"/>
      <c r="J68" s="269"/>
      <c r="K68" s="269"/>
      <c r="L68" s="268"/>
    </row>
    <row r="69" spans="1:12" x14ac:dyDescent="0.4">
      <c r="A69" s="49" t="s">
        <v>255</v>
      </c>
      <c r="B69" s="647"/>
      <c r="C69" s="647"/>
      <c r="D69" s="646"/>
      <c r="E69" s="645"/>
      <c r="F69" s="647"/>
      <c r="G69" s="647"/>
      <c r="H69" s="646"/>
      <c r="I69" s="645"/>
      <c r="J69" s="644"/>
      <c r="K69" s="644"/>
      <c r="L69" s="643"/>
    </row>
    <row r="70" spans="1:12" x14ac:dyDescent="0.4">
      <c r="A70" s="61" t="s">
        <v>113</v>
      </c>
      <c r="B70" s="431"/>
      <c r="C70" s="465"/>
      <c r="D70" s="265"/>
      <c r="E70" s="264"/>
      <c r="F70" s="431"/>
      <c r="G70" s="465"/>
      <c r="H70" s="265"/>
      <c r="I70" s="264"/>
      <c r="J70" s="263"/>
      <c r="K70" s="263"/>
      <c r="L70" s="262"/>
    </row>
    <row r="71" spans="1:12" x14ac:dyDescent="0.4">
      <c r="A71" s="61" t="s">
        <v>97</v>
      </c>
      <c r="B71" s="431"/>
      <c r="C71" s="465"/>
      <c r="D71" s="265"/>
      <c r="E71" s="264"/>
      <c r="F71" s="431"/>
      <c r="G71" s="465"/>
      <c r="H71" s="265"/>
      <c r="I71" s="264"/>
      <c r="J71" s="263"/>
      <c r="K71" s="263"/>
      <c r="L71" s="262"/>
    </row>
    <row r="72" spans="1:12" x14ac:dyDescent="0.4">
      <c r="A72" s="61" t="s">
        <v>112</v>
      </c>
      <c r="B72" s="431"/>
      <c r="C72" s="465"/>
      <c r="D72" s="265"/>
      <c r="E72" s="264"/>
      <c r="F72" s="431"/>
      <c r="G72" s="465"/>
      <c r="H72" s="265"/>
      <c r="I72" s="264"/>
      <c r="J72" s="263"/>
      <c r="K72" s="263"/>
      <c r="L72" s="262"/>
    </row>
    <row r="73" spans="1:12" x14ac:dyDescent="0.4">
      <c r="A73" s="42" t="s">
        <v>96</v>
      </c>
      <c r="B73" s="428"/>
      <c r="C73" s="464"/>
      <c r="D73" s="265"/>
      <c r="E73" s="264"/>
      <c r="F73" s="428"/>
      <c r="G73" s="464"/>
      <c r="H73" s="265"/>
      <c r="I73" s="264"/>
      <c r="J73" s="263"/>
      <c r="K73" s="263"/>
      <c r="L73" s="262"/>
    </row>
    <row r="74" spans="1:12" x14ac:dyDescent="0.4">
      <c r="A74" s="136" t="s">
        <v>111</v>
      </c>
      <c r="B74" s="424"/>
      <c r="C74" s="463"/>
      <c r="D74" s="252"/>
      <c r="E74" s="251"/>
      <c r="F74" s="424"/>
      <c r="G74" s="463"/>
      <c r="H74" s="252"/>
      <c r="I74" s="251"/>
      <c r="J74" s="250"/>
      <c r="K74" s="250"/>
      <c r="L74" s="249"/>
    </row>
    <row r="75" spans="1:12" x14ac:dyDescent="0.4">
      <c r="A75" s="214" t="s">
        <v>110</v>
      </c>
      <c r="B75" s="426"/>
      <c r="C75" s="463"/>
      <c r="D75" s="252"/>
      <c r="E75" s="251"/>
      <c r="F75" s="424"/>
      <c r="G75" s="463"/>
      <c r="H75" s="252"/>
      <c r="I75" s="251"/>
      <c r="J75" s="250"/>
      <c r="K75" s="250"/>
      <c r="L75" s="249"/>
    </row>
    <row r="76" spans="1:12" x14ac:dyDescent="0.4">
      <c r="A76" s="33" t="s">
        <v>109</v>
      </c>
      <c r="C76" s="33"/>
      <c r="E76" s="34"/>
      <c r="G76" s="33"/>
      <c r="I76" s="34"/>
      <c r="K76" s="33"/>
    </row>
    <row r="77" spans="1:12" x14ac:dyDescent="0.4">
      <c r="A77" s="35" t="s">
        <v>108</v>
      </c>
      <c r="C77" s="33"/>
      <c r="E77" s="34"/>
      <c r="G77" s="33"/>
      <c r="I77" s="34"/>
      <c r="K77" s="33"/>
    </row>
    <row r="78" spans="1:12" x14ac:dyDescent="0.4">
      <c r="A78" s="33" t="s">
        <v>107</v>
      </c>
    </row>
    <row r="79" spans="1:12" x14ac:dyDescent="0.4">
      <c r="A79" s="33" t="s">
        <v>95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view="pageBreakPreview" zoomScale="85" zoomScaleNormal="70" zoomScaleSheetLayoutView="85" workbookViewId="0">
      <selection sqref="A1:B1"/>
    </sheetView>
  </sheetViews>
  <sheetFormatPr defaultRowHeight="13.5" x14ac:dyDescent="0.15"/>
  <cols>
    <col min="1" max="1" width="11.375" style="110" customWidth="1"/>
    <col min="2" max="2" width="5.625" style="110" customWidth="1"/>
    <col min="3" max="4" width="9.375" style="108" customWidth="1"/>
    <col min="5" max="5" width="7.375" style="108" customWidth="1"/>
    <col min="6" max="6" width="9.625" style="108" customWidth="1"/>
    <col min="7" max="8" width="9.375" style="108" customWidth="1"/>
    <col min="9" max="9" width="7.375" style="108" customWidth="1"/>
    <col min="10" max="10" width="9.625" style="108" customWidth="1"/>
    <col min="11" max="11" width="9" style="109"/>
    <col min="12" max="16384" width="9" style="108"/>
  </cols>
  <sheetData>
    <row r="1" spans="1:11" ht="19.5" thickBot="1" x14ac:dyDescent="0.2">
      <c r="A1" s="714" t="str">
        <f>'h23'!A1</f>
        <v>平成23年度</v>
      </c>
      <c r="B1" s="714"/>
      <c r="C1" s="1"/>
      <c r="D1" s="1"/>
      <c r="E1" s="1"/>
      <c r="F1" s="5" t="str">
        <f ca="1">RIGHT(CELL("filename",$A$1),LEN(CELL("filename",$A$1))-FIND("]",CELL("filename",$A$1)))</f>
        <v>２月月間</v>
      </c>
      <c r="G1" s="4" t="s">
        <v>69</v>
      </c>
      <c r="H1" s="2"/>
      <c r="I1" s="2"/>
      <c r="J1" s="2"/>
    </row>
    <row r="2" spans="1:11" ht="18" customHeight="1" x14ac:dyDescent="0.15">
      <c r="A2" s="121"/>
      <c r="B2" s="384"/>
      <c r="C2" s="754" t="s">
        <v>190</v>
      </c>
      <c r="D2" s="755"/>
      <c r="E2" s="756"/>
      <c r="F2" s="757"/>
      <c r="G2" s="754" t="s">
        <v>189</v>
      </c>
      <c r="H2" s="755"/>
      <c r="I2" s="756"/>
      <c r="J2" s="757"/>
    </row>
    <row r="3" spans="1:11" ht="18.75" customHeight="1" x14ac:dyDescent="0.15">
      <c r="A3" s="115"/>
      <c r="B3" s="635"/>
      <c r="C3" s="758" t="s">
        <v>284</v>
      </c>
      <c r="D3" s="760" t="s">
        <v>284</v>
      </c>
      <c r="E3" s="762" t="s">
        <v>184</v>
      </c>
      <c r="F3" s="763"/>
      <c r="G3" s="764" t="str">
        <f>C3</f>
        <v>12.2月</v>
      </c>
      <c r="H3" s="766" t="str">
        <f>D3</f>
        <v>12.2月</v>
      </c>
      <c r="I3" s="762" t="s">
        <v>184</v>
      </c>
      <c r="J3" s="763"/>
    </row>
    <row r="4" spans="1:11" ht="18" customHeight="1" x14ac:dyDescent="0.15">
      <c r="A4" s="119"/>
      <c r="B4" s="634"/>
      <c r="C4" s="759"/>
      <c r="D4" s="761"/>
      <c r="E4" s="120" t="s">
        <v>183</v>
      </c>
      <c r="F4" s="633" t="s">
        <v>182</v>
      </c>
      <c r="G4" s="765"/>
      <c r="H4" s="767"/>
      <c r="I4" s="120" t="s">
        <v>183</v>
      </c>
      <c r="J4" s="633" t="s">
        <v>182</v>
      </c>
    </row>
    <row r="5" spans="1:11" ht="13.5" customHeight="1" x14ac:dyDescent="0.15">
      <c r="A5" s="710" t="s">
        <v>181</v>
      </c>
      <c r="B5" s="751"/>
      <c r="C5" s="745">
        <f>C7+C12+C17+C22+C27</f>
        <v>457353</v>
      </c>
      <c r="D5" s="752">
        <f>D7+D12+D17+D22+D27</f>
        <v>440622</v>
      </c>
      <c r="E5" s="749">
        <f>C5/D5</f>
        <v>1.0379713223579394</v>
      </c>
      <c r="F5" s="742">
        <f>C5-D5</f>
        <v>16731</v>
      </c>
      <c r="G5" s="745">
        <f>G7+G12+G17+G22+G27</f>
        <v>656068</v>
      </c>
      <c r="H5" s="747">
        <f>H7+H12+H17+H22+H27</f>
        <v>597211</v>
      </c>
      <c r="I5" s="749">
        <f>G5/H5</f>
        <v>1.098553107695605</v>
      </c>
      <c r="J5" s="742">
        <f>G5-H5</f>
        <v>58857</v>
      </c>
    </row>
    <row r="6" spans="1:11" ht="13.5" customHeight="1" x14ac:dyDescent="0.15">
      <c r="A6" s="719" t="s">
        <v>105</v>
      </c>
      <c r="B6" s="744"/>
      <c r="C6" s="746"/>
      <c r="D6" s="753"/>
      <c r="E6" s="750"/>
      <c r="F6" s="743"/>
      <c r="G6" s="746"/>
      <c r="H6" s="748"/>
      <c r="I6" s="750"/>
      <c r="J6" s="743"/>
    </row>
    <row r="7" spans="1:11" ht="18" customHeight="1" x14ac:dyDescent="0.15">
      <c r="A7" s="740" t="s">
        <v>180</v>
      </c>
      <c r="B7" s="741"/>
      <c r="C7" s="609">
        <f>SUM(C8:C11)</f>
        <v>229708</v>
      </c>
      <c r="D7" s="610">
        <f>SUM(D8:D11)</f>
        <v>224024</v>
      </c>
      <c r="E7" s="607">
        <f t="shared" ref="E7:E32" si="0">C7/D7</f>
        <v>1.0253722815412634</v>
      </c>
      <c r="F7" s="606">
        <f t="shared" ref="F7:F32" si="1">C7-D7</f>
        <v>5684</v>
      </c>
      <c r="G7" s="609">
        <f>SUM(G8:G11)</f>
        <v>327488</v>
      </c>
      <c r="H7" s="608">
        <f>SUM(H8:H11)</f>
        <v>295361</v>
      </c>
      <c r="I7" s="607">
        <f t="shared" ref="I7:I32" si="2">G7/H7</f>
        <v>1.1087719773429803</v>
      </c>
      <c r="J7" s="606">
        <f t="shared" ref="J7:J32" si="3">G7-H7</f>
        <v>32127</v>
      </c>
      <c r="K7" s="112"/>
    </row>
    <row r="8" spans="1:11" ht="18" customHeight="1" x14ac:dyDescent="0.15">
      <c r="A8" s="372" t="s">
        <v>179</v>
      </c>
      <c r="B8" s="118" t="s">
        <v>103</v>
      </c>
      <c r="C8" s="619">
        <f>'２月(月間)'!B9+'２月(月間)'!B14</f>
        <v>102973</v>
      </c>
      <c r="D8" s="620">
        <f>'２月(月間)'!C9+'２月(月間)'!C14</f>
        <v>99429</v>
      </c>
      <c r="E8" s="617">
        <f t="shared" si="0"/>
        <v>1.0356435245250379</v>
      </c>
      <c r="F8" s="616">
        <f t="shared" si="1"/>
        <v>3544</v>
      </c>
      <c r="G8" s="619">
        <f>'２月(月間)'!F9+'２月(月間)'!F14</f>
        <v>152607</v>
      </c>
      <c r="H8" s="618">
        <f>'２月(月間)'!G9+'２月(月間)'!G14</f>
        <v>135380</v>
      </c>
      <c r="I8" s="617">
        <f t="shared" si="2"/>
        <v>1.1272492244053776</v>
      </c>
      <c r="J8" s="616">
        <f t="shared" si="3"/>
        <v>17227</v>
      </c>
      <c r="K8" s="112"/>
    </row>
    <row r="9" spans="1:11" ht="18" customHeight="1" x14ac:dyDescent="0.15">
      <c r="A9" s="116"/>
      <c r="B9" s="597" t="s">
        <v>102</v>
      </c>
      <c r="C9" s="595">
        <f>'２月(月間)'!B19+'２月(月間)'!B22+'２月(月間)'!B23+'２月(月間)'!B24</f>
        <v>8168</v>
      </c>
      <c r="D9" s="596">
        <f>'２月(月間)'!C19+'２月(月間)'!C22+'２月(月間)'!C23+'２月(月間)'!C24</f>
        <v>7978</v>
      </c>
      <c r="E9" s="593">
        <f t="shared" si="0"/>
        <v>1.0238154926046628</v>
      </c>
      <c r="F9" s="592">
        <f t="shared" si="1"/>
        <v>190</v>
      </c>
      <c r="G9" s="595">
        <f>'２月(月間)'!F19+'２月(月間)'!F22+'２月(月間)'!F23+'２月(月間)'!F24</f>
        <v>12825</v>
      </c>
      <c r="H9" s="594">
        <f>'２月(月間)'!G19+'２月(月間)'!G22+'２月(月間)'!G23+'２月(月間)'!G24</f>
        <v>12540</v>
      </c>
      <c r="I9" s="593">
        <f t="shared" si="2"/>
        <v>1.0227272727272727</v>
      </c>
      <c r="J9" s="592">
        <f t="shared" si="3"/>
        <v>285</v>
      </c>
      <c r="K9" s="112"/>
    </row>
    <row r="10" spans="1:11" ht="18" customHeight="1" x14ac:dyDescent="0.15">
      <c r="A10" s="116"/>
      <c r="B10" s="597" t="s">
        <v>100</v>
      </c>
      <c r="C10" s="595">
        <f>'２月(月間)'!B43+'２月(月間)'!B48</f>
        <v>97039</v>
      </c>
      <c r="D10" s="596">
        <f>'２月(月間)'!C43+'２月(月間)'!C48</f>
        <v>100492</v>
      </c>
      <c r="E10" s="593">
        <f t="shared" si="0"/>
        <v>0.96563905584524146</v>
      </c>
      <c r="F10" s="592">
        <f t="shared" si="1"/>
        <v>-3453</v>
      </c>
      <c r="G10" s="595">
        <f>'２月(月間)'!F43+'２月(月間)'!F48</f>
        <v>134267</v>
      </c>
      <c r="H10" s="594">
        <f>'２月(月間)'!G43+'２月(月間)'!G48</f>
        <v>130449</v>
      </c>
      <c r="I10" s="593">
        <f t="shared" si="2"/>
        <v>1.0292681431057349</v>
      </c>
      <c r="J10" s="592">
        <f t="shared" si="3"/>
        <v>3818</v>
      </c>
      <c r="K10" s="112"/>
    </row>
    <row r="11" spans="1:11" ht="18" customHeight="1" x14ac:dyDescent="0.15">
      <c r="A11" s="122"/>
      <c r="B11" s="591" t="s">
        <v>104</v>
      </c>
      <c r="C11" s="615">
        <f>'２月(月間)'!B68+'２月(月間)'!B69</f>
        <v>21528</v>
      </c>
      <c r="D11" s="622">
        <f>'２月(月間)'!C68+'２月(月間)'!C69</f>
        <v>16125</v>
      </c>
      <c r="E11" s="612">
        <f t="shared" si="0"/>
        <v>1.3350697674418606</v>
      </c>
      <c r="F11" s="611">
        <f t="shared" si="1"/>
        <v>5403</v>
      </c>
      <c r="G11" s="615">
        <f>'２月(月間)'!F68+'２月(月間)'!F69</f>
        <v>27789</v>
      </c>
      <c r="H11" s="622">
        <f>'２月(月間)'!G68+'２月(月間)'!G69</f>
        <v>16992</v>
      </c>
      <c r="I11" s="612">
        <f t="shared" si="2"/>
        <v>1.6354166666666667</v>
      </c>
      <c r="J11" s="611">
        <f t="shared" si="3"/>
        <v>10797</v>
      </c>
      <c r="K11" s="112"/>
    </row>
    <row r="12" spans="1:11" ht="18" customHeight="1" x14ac:dyDescent="0.15">
      <c r="A12" s="740" t="s">
        <v>178</v>
      </c>
      <c r="B12" s="741"/>
      <c r="C12" s="632">
        <f>SUM(C13:C16)</f>
        <v>77153</v>
      </c>
      <c r="D12" s="631">
        <f>SUM(D13:D16)</f>
        <v>76573</v>
      </c>
      <c r="E12" s="630">
        <f t="shared" si="0"/>
        <v>1.0075744714194299</v>
      </c>
      <c r="F12" s="629">
        <f t="shared" si="1"/>
        <v>580</v>
      </c>
      <c r="G12" s="632">
        <f>SUM(G13:G16)</f>
        <v>108789</v>
      </c>
      <c r="H12" s="631">
        <f>SUM(H13:H16)</f>
        <v>105473</v>
      </c>
      <c r="I12" s="630">
        <f t="shared" si="2"/>
        <v>1.0314393257042087</v>
      </c>
      <c r="J12" s="629">
        <f t="shared" si="3"/>
        <v>3316</v>
      </c>
      <c r="K12" s="112"/>
    </row>
    <row r="13" spans="1:11" ht="18" customHeight="1" x14ac:dyDescent="0.15">
      <c r="A13" s="372" t="s">
        <v>177</v>
      </c>
      <c r="B13" s="628" t="s">
        <v>103</v>
      </c>
      <c r="C13" s="626">
        <f>'２月(月間)'!B10+'２月(月間)'!B11+'２月(月間)'!B16</f>
        <v>28683</v>
      </c>
      <c r="D13" s="627">
        <f>'２月(月間)'!C10+'２月(月間)'!C11+'２月(月間)'!C16</f>
        <v>26284</v>
      </c>
      <c r="E13" s="624">
        <f t="shared" si="0"/>
        <v>1.0912722568863187</v>
      </c>
      <c r="F13" s="623">
        <f t="shared" si="1"/>
        <v>2399</v>
      </c>
      <c r="G13" s="626">
        <f>'２月(月間)'!F10+'２月(月間)'!F11+'２月(月間)'!F16</f>
        <v>38599</v>
      </c>
      <c r="H13" s="627">
        <f>'２月(月間)'!G10+'２月(月間)'!G11+'２月(月間)'!G16</f>
        <v>33213</v>
      </c>
      <c r="I13" s="624">
        <f t="shared" si="2"/>
        <v>1.162165417155933</v>
      </c>
      <c r="J13" s="623">
        <f t="shared" si="3"/>
        <v>5386</v>
      </c>
      <c r="K13" s="112"/>
    </row>
    <row r="14" spans="1:11" ht="18" customHeight="1" x14ac:dyDescent="0.15">
      <c r="A14" s="116"/>
      <c r="B14" s="597" t="s">
        <v>102</v>
      </c>
      <c r="C14" s="595">
        <f>'２月(月間)'!B20+'２月(月間)'!B25+'２月(月間)'!B26+'２月(月間)'!B27+'２月(月間)'!B36</f>
        <v>2802</v>
      </c>
      <c r="D14" s="596">
        <f>'２月(月間)'!C20+'２月(月間)'!C25+'２月(月間)'!C26+'２月(月間)'!C27+'２月(月間)'!C36</f>
        <v>2604</v>
      </c>
      <c r="E14" s="593">
        <f t="shared" si="0"/>
        <v>1.0760368663594471</v>
      </c>
      <c r="F14" s="592">
        <f t="shared" si="1"/>
        <v>198</v>
      </c>
      <c r="G14" s="595">
        <f>'２月(月間)'!F20+'２月(月間)'!F25+'２月(月間)'!F26+'２月(月間)'!F27+'２月(月間)'!F36</f>
        <v>4320</v>
      </c>
      <c r="H14" s="596">
        <f>'２月(月間)'!G20+'２月(月間)'!G25+'２月(月間)'!G26+'２月(月間)'!G27+'２月(月間)'!G36</f>
        <v>4160</v>
      </c>
      <c r="I14" s="593">
        <f t="shared" si="2"/>
        <v>1.0384615384615385</v>
      </c>
      <c r="J14" s="592">
        <f t="shared" si="3"/>
        <v>160</v>
      </c>
      <c r="K14" s="112"/>
    </row>
    <row r="15" spans="1:11" ht="18" customHeight="1" x14ac:dyDescent="0.15">
      <c r="A15" s="116"/>
      <c r="B15" s="597" t="s">
        <v>100</v>
      </c>
      <c r="C15" s="595">
        <f>'２月(月間)'!B44+'２月(月間)'!B45+'２月(月間)'!B46+'２月(月間)'!B61</f>
        <v>36889</v>
      </c>
      <c r="D15" s="596">
        <f>'２月(月間)'!C44+'２月(月間)'!C45+'２月(月間)'!C46+'２月(月間)'!C61</f>
        <v>39323</v>
      </c>
      <c r="E15" s="593">
        <f t="shared" si="0"/>
        <v>0.9381023828293874</v>
      </c>
      <c r="F15" s="592">
        <f t="shared" si="1"/>
        <v>-2434</v>
      </c>
      <c r="G15" s="595">
        <f>'２月(月間)'!F44+'２月(月間)'!F45+'２月(月間)'!F46+'２月(月間)'!F61</f>
        <v>55604</v>
      </c>
      <c r="H15" s="596">
        <f>'２月(月間)'!G44+'２月(月間)'!G45+'２月(月間)'!G46+'２月(月間)'!G61</f>
        <v>58188</v>
      </c>
      <c r="I15" s="593">
        <f t="shared" si="2"/>
        <v>0.95559221832680274</v>
      </c>
      <c r="J15" s="592">
        <f t="shared" si="3"/>
        <v>-2584</v>
      </c>
      <c r="K15" s="112"/>
    </row>
    <row r="16" spans="1:11" ht="18" customHeight="1" x14ac:dyDescent="0.15">
      <c r="A16" s="122"/>
      <c r="B16" s="591" t="s">
        <v>104</v>
      </c>
      <c r="C16" s="615">
        <f>'２月(月間)'!B71</f>
        <v>8779</v>
      </c>
      <c r="D16" s="613">
        <f>'２月(月間)'!C71</f>
        <v>8362</v>
      </c>
      <c r="E16" s="612">
        <f t="shared" si="0"/>
        <v>1.0498684525233197</v>
      </c>
      <c r="F16" s="611">
        <f t="shared" si="1"/>
        <v>417</v>
      </c>
      <c r="G16" s="615">
        <f>'２月(月間)'!F71</f>
        <v>10266</v>
      </c>
      <c r="H16" s="613">
        <f>'２月(月間)'!G71</f>
        <v>9912</v>
      </c>
      <c r="I16" s="612">
        <f t="shared" si="2"/>
        <v>1.0357142857142858</v>
      </c>
      <c r="J16" s="611">
        <f t="shared" si="3"/>
        <v>354</v>
      </c>
      <c r="K16" s="112"/>
    </row>
    <row r="17" spans="1:11" ht="18" customHeight="1" x14ac:dyDescent="0.15">
      <c r="A17" s="740" t="s">
        <v>176</v>
      </c>
      <c r="B17" s="741"/>
      <c r="C17" s="609">
        <f>SUM(C18:C21)</f>
        <v>61512</v>
      </c>
      <c r="D17" s="610">
        <f>SUM(D18:D21)</f>
        <v>59139</v>
      </c>
      <c r="E17" s="607">
        <f t="shared" si="0"/>
        <v>1.0401258053061431</v>
      </c>
      <c r="F17" s="606">
        <f t="shared" si="1"/>
        <v>2373</v>
      </c>
      <c r="G17" s="609">
        <f>SUM(G18:G21)</f>
        <v>91697</v>
      </c>
      <c r="H17" s="608">
        <f>SUM(H18:H21)</f>
        <v>80048</v>
      </c>
      <c r="I17" s="607">
        <f t="shared" si="2"/>
        <v>1.1455251848890666</v>
      </c>
      <c r="J17" s="606">
        <f t="shared" si="3"/>
        <v>11649</v>
      </c>
      <c r="K17" s="112"/>
    </row>
    <row r="18" spans="1:11" ht="18" customHeight="1" x14ac:dyDescent="0.15">
      <c r="A18" s="372" t="s">
        <v>175</v>
      </c>
      <c r="B18" s="628" t="s">
        <v>103</v>
      </c>
      <c r="C18" s="626">
        <f>'２月(月間)'!B12</f>
        <v>0</v>
      </c>
      <c r="D18" s="627">
        <f>'２月(月間)'!C12</f>
        <v>23</v>
      </c>
      <c r="E18" s="624">
        <f t="shared" si="0"/>
        <v>0</v>
      </c>
      <c r="F18" s="623">
        <f t="shared" si="1"/>
        <v>-23</v>
      </c>
      <c r="G18" s="626">
        <f>'２月(月間)'!F12</f>
        <v>0</v>
      </c>
      <c r="H18" s="625">
        <f>'２月(月間)'!G12</f>
        <v>261</v>
      </c>
      <c r="I18" s="624">
        <f t="shared" si="2"/>
        <v>0</v>
      </c>
      <c r="J18" s="623">
        <f t="shared" si="3"/>
        <v>-261</v>
      </c>
      <c r="K18" s="112"/>
    </row>
    <row r="19" spans="1:11" ht="18" customHeight="1" x14ac:dyDescent="0.15">
      <c r="A19" s="116"/>
      <c r="B19" s="597" t="s">
        <v>102</v>
      </c>
      <c r="C19" s="595">
        <f>'２月(月間)'!B21+'２月(月間)'!B35</f>
        <v>17072</v>
      </c>
      <c r="D19" s="596">
        <f>'２月(月間)'!C21+'２月(月間)'!C35</f>
        <v>15678</v>
      </c>
      <c r="E19" s="593">
        <f t="shared" si="0"/>
        <v>1.0889144023472381</v>
      </c>
      <c r="F19" s="592">
        <f t="shared" si="1"/>
        <v>1394</v>
      </c>
      <c r="G19" s="595">
        <f>'２月(月間)'!F21+'２月(月間)'!F35</f>
        <v>25185</v>
      </c>
      <c r="H19" s="594">
        <f>'２月(月間)'!G21+'２月(月間)'!G35</f>
        <v>20440</v>
      </c>
      <c r="I19" s="593">
        <f t="shared" si="2"/>
        <v>1.2321428571428572</v>
      </c>
      <c r="J19" s="592">
        <f t="shared" si="3"/>
        <v>4745</v>
      </c>
      <c r="K19" s="112"/>
    </row>
    <row r="20" spans="1:11" ht="18" customHeight="1" x14ac:dyDescent="0.15">
      <c r="A20" s="116"/>
      <c r="B20" s="597" t="s">
        <v>100</v>
      </c>
      <c r="C20" s="595">
        <f>'２月(月間)'!B47+'２月(月間)'!B60</f>
        <v>33425</v>
      </c>
      <c r="D20" s="596">
        <f>'２月(月間)'!C47+'２月(月間)'!C60</f>
        <v>35323</v>
      </c>
      <c r="E20" s="593">
        <f t="shared" si="0"/>
        <v>0.94626730458907793</v>
      </c>
      <c r="F20" s="592">
        <f t="shared" si="1"/>
        <v>-1898</v>
      </c>
      <c r="G20" s="595">
        <f>'２月(月間)'!F47+'２月(月間)'!F60</f>
        <v>51113</v>
      </c>
      <c r="H20" s="594">
        <f>'２月(月間)'!G47+'２月(月間)'!G60</f>
        <v>49435</v>
      </c>
      <c r="I20" s="593">
        <f t="shared" si="2"/>
        <v>1.0339435622534641</v>
      </c>
      <c r="J20" s="592">
        <f t="shared" si="3"/>
        <v>1678</v>
      </c>
      <c r="K20" s="112"/>
    </row>
    <row r="21" spans="1:11" ht="18" customHeight="1" x14ac:dyDescent="0.15">
      <c r="A21" s="122"/>
      <c r="B21" s="591" t="s">
        <v>104</v>
      </c>
      <c r="C21" s="615">
        <f>'２月(月間)'!B70+'２月(月間)'!B72</f>
        <v>11015</v>
      </c>
      <c r="D21" s="613">
        <f>'２月(月間)'!C70+'２月(月間)'!C72</f>
        <v>8115</v>
      </c>
      <c r="E21" s="612">
        <f t="shared" si="0"/>
        <v>1.3573629081947012</v>
      </c>
      <c r="F21" s="611">
        <f t="shared" si="1"/>
        <v>2900</v>
      </c>
      <c r="G21" s="615">
        <f>'２月(月間)'!F70+'２月(月間)'!F72</f>
        <v>15399</v>
      </c>
      <c r="H21" s="622">
        <f>'２月(月間)'!G70+'２月(月間)'!G72</f>
        <v>9912</v>
      </c>
      <c r="I21" s="621">
        <f t="shared" si="2"/>
        <v>1.5535714285714286</v>
      </c>
      <c r="J21" s="611">
        <f t="shared" si="3"/>
        <v>5487</v>
      </c>
      <c r="K21" s="112"/>
    </row>
    <row r="22" spans="1:11" ht="18" customHeight="1" x14ac:dyDescent="0.15">
      <c r="A22" s="740" t="s">
        <v>174</v>
      </c>
      <c r="B22" s="741"/>
      <c r="C22" s="609">
        <f>SUM(C23:C26)</f>
        <v>43689</v>
      </c>
      <c r="D22" s="610">
        <f>SUM(D23:D26)</f>
        <v>39552</v>
      </c>
      <c r="E22" s="607">
        <f t="shared" si="0"/>
        <v>1.1045964805825244</v>
      </c>
      <c r="F22" s="606">
        <f t="shared" si="1"/>
        <v>4137</v>
      </c>
      <c r="G22" s="609">
        <f>SUM(G23:G26)</f>
        <v>56162</v>
      </c>
      <c r="H22" s="608">
        <f>SUM(H23:H26)</f>
        <v>50298</v>
      </c>
      <c r="I22" s="607">
        <f t="shared" si="2"/>
        <v>1.1165851524911528</v>
      </c>
      <c r="J22" s="606">
        <f t="shared" si="3"/>
        <v>5864</v>
      </c>
      <c r="K22" s="112"/>
    </row>
    <row r="23" spans="1:11" ht="18" customHeight="1" x14ac:dyDescent="0.15">
      <c r="A23" s="372"/>
      <c r="B23" s="118" t="s">
        <v>103</v>
      </c>
      <c r="C23" s="619">
        <f>'２月(月間)'!B13</f>
        <v>0</v>
      </c>
      <c r="D23" s="620">
        <f>'２月(月間)'!C13</f>
        <v>16930</v>
      </c>
      <c r="E23" s="617">
        <f t="shared" si="0"/>
        <v>0</v>
      </c>
      <c r="F23" s="616">
        <f t="shared" si="1"/>
        <v>-16930</v>
      </c>
      <c r="G23" s="619">
        <f>'２月(月間)'!F13</f>
        <v>0</v>
      </c>
      <c r="H23" s="618">
        <f>'２月(月間)'!G13</f>
        <v>21280</v>
      </c>
      <c r="I23" s="617">
        <f t="shared" si="2"/>
        <v>0</v>
      </c>
      <c r="J23" s="616">
        <f t="shared" si="3"/>
        <v>-21280</v>
      </c>
      <c r="K23" s="112"/>
    </row>
    <row r="24" spans="1:11" ht="18" customHeight="1" x14ac:dyDescent="0.15">
      <c r="A24" s="116"/>
      <c r="B24" s="597" t="s">
        <v>102</v>
      </c>
      <c r="C24" s="595">
        <f>'２月(月間)'!B28+'２月(月間)'!B37</f>
        <v>17595</v>
      </c>
      <c r="D24" s="596">
        <f>'２月(月間)'!C28+'２月(月間)'!C37</f>
        <v>2774</v>
      </c>
      <c r="E24" s="593">
        <f t="shared" si="0"/>
        <v>6.3428262436914205</v>
      </c>
      <c r="F24" s="592">
        <f t="shared" si="1"/>
        <v>14821</v>
      </c>
      <c r="G24" s="595">
        <f>'２月(月間)'!F28+'２月(月間)'!F37</f>
        <v>21240</v>
      </c>
      <c r="H24" s="594">
        <f>'２月(月間)'!G28+'２月(月間)'!G37</f>
        <v>4200</v>
      </c>
      <c r="I24" s="593">
        <f t="shared" si="2"/>
        <v>5.0571428571428569</v>
      </c>
      <c r="J24" s="592">
        <f t="shared" si="3"/>
        <v>17040</v>
      </c>
      <c r="K24" s="112"/>
    </row>
    <row r="25" spans="1:11" ht="18" customHeight="1" x14ac:dyDescent="0.15">
      <c r="A25" s="116"/>
      <c r="B25" s="597" t="s">
        <v>100</v>
      </c>
      <c r="C25" s="595">
        <f>'２月(月間)'!B49</f>
        <v>18186</v>
      </c>
      <c r="D25" s="596">
        <f>'２月(月間)'!C49</f>
        <v>19848</v>
      </c>
      <c r="E25" s="593">
        <f t="shared" si="0"/>
        <v>0.91626360338573154</v>
      </c>
      <c r="F25" s="592">
        <f t="shared" si="1"/>
        <v>-1662</v>
      </c>
      <c r="G25" s="595">
        <f>'２月(月間)'!F49</f>
        <v>24656</v>
      </c>
      <c r="H25" s="594">
        <f>'２月(月間)'!G49</f>
        <v>24818</v>
      </c>
      <c r="I25" s="593">
        <f t="shared" si="2"/>
        <v>0.99347247965186558</v>
      </c>
      <c r="J25" s="592">
        <f t="shared" si="3"/>
        <v>-162</v>
      </c>
      <c r="K25" s="112"/>
    </row>
    <row r="26" spans="1:11" ht="18" customHeight="1" x14ac:dyDescent="0.15">
      <c r="A26" s="122"/>
      <c r="B26" s="591" t="s">
        <v>104</v>
      </c>
      <c r="C26" s="615">
        <f>'２月(月間)'!B73</f>
        <v>7908</v>
      </c>
      <c r="D26" s="613">
        <f>'２月(月間)'!C73</f>
        <v>0</v>
      </c>
      <c r="E26" s="612" t="e">
        <f t="shared" si="0"/>
        <v>#DIV/0!</v>
      </c>
      <c r="F26" s="611">
        <f t="shared" si="1"/>
        <v>7908</v>
      </c>
      <c r="G26" s="614">
        <f>'２月(月間)'!F73</f>
        <v>10266</v>
      </c>
      <c r="H26" s="613">
        <f>'２月(月間)'!G73</f>
        <v>0</v>
      </c>
      <c r="I26" s="612" t="e">
        <f t="shared" si="2"/>
        <v>#DIV/0!</v>
      </c>
      <c r="J26" s="611">
        <f t="shared" si="3"/>
        <v>10266</v>
      </c>
      <c r="K26" s="112"/>
    </row>
    <row r="27" spans="1:11" ht="18" customHeight="1" x14ac:dyDescent="0.15">
      <c r="A27" s="740" t="s">
        <v>173</v>
      </c>
      <c r="B27" s="741"/>
      <c r="C27" s="609">
        <f>SUM(C28:C34)</f>
        <v>45291</v>
      </c>
      <c r="D27" s="610">
        <f>SUM(D28:D34)</f>
        <v>41334</v>
      </c>
      <c r="E27" s="607">
        <f t="shared" si="0"/>
        <v>1.0957323268979533</v>
      </c>
      <c r="F27" s="606">
        <f t="shared" si="1"/>
        <v>3957</v>
      </c>
      <c r="G27" s="609">
        <f>SUM(G28:G34)</f>
        <v>71932</v>
      </c>
      <c r="H27" s="608">
        <f>SUM(H28:H34)</f>
        <v>66031</v>
      </c>
      <c r="I27" s="607">
        <f t="shared" si="2"/>
        <v>1.0893671154457756</v>
      </c>
      <c r="J27" s="606">
        <f t="shared" si="3"/>
        <v>5901</v>
      </c>
      <c r="K27" s="112"/>
    </row>
    <row r="28" spans="1:11" ht="18" customHeight="1" x14ac:dyDescent="0.15">
      <c r="A28" s="372"/>
      <c r="B28" s="605" t="s">
        <v>103</v>
      </c>
      <c r="C28" s="603">
        <f>'２月(月間)'!B15+'２月(月間)'!B17</f>
        <v>0</v>
      </c>
      <c r="D28" s="604">
        <f>'２月(月間)'!C15+'２月(月間)'!C17</f>
        <v>0</v>
      </c>
      <c r="E28" s="601" t="e">
        <f t="shared" si="0"/>
        <v>#DIV/0!</v>
      </c>
      <c r="F28" s="600">
        <f t="shared" si="1"/>
        <v>0</v>
      </c>
      <c r="G28" s="603">
        <f>'２月(月間)'!F15+'２月(月間)'!F17</f>
        <v>0</v>
      </c>
      <c r="H28" s="602">
        <f>'２月(月間)'!G15+'２月(月間)'!G17</f>
        <v>0</v>
      </c>
      <c r="I28" s="601" t="e">
        <f t="shared" si="2"/>
        <v>#DIV/0!</v>
      </c>
      <c r="J28" s="600">
        <f t="shared" si="3"/>
        <v>0</v>
      </c>
      <c r="K28" s="112"/>
    </row>
    <row r="29" spans="1:11" ht="18" customHeight="1" x14ac:dyDescent="0.15">
      <c r="A29" s="116"/>
      <c r="B29" s="115" t="s">
        <v>102</v>
      </c>
      <c r="C29" s="114">
        <f>'２月(月間)'!B29+'２月(月間)'!B30+'２月(月間)'!B31+'２月(月間)'!B32+'２月(月間)'!B33+'２月(月間)'!B34</f>
        <v>6228</v>
      </c>
      <c r="D29" s="117">
        <f>'２月(月間)'!C29+'２月(月間)'!C30+'２月(月間)'!C31+'２月(月間)'!C32+'２月(月間)'!C33+'２月(月間)'!C34</f>
        <v>5842</v>
      </c>
      <c r="E29" s="599">
        <f t="shared" si="0"/>
        <v>1.0660732625813079</v>
      </c>
      <c r="F29" s="598">
        <f t="shared" si="1"/>
        <v>386</v>
      </c>
      <c r="G29" s="114">
        <f>'２月(月間)'!F29+'２月(月間)'!F30+'２月(月間)'!F31+'２月(月間)'!F32+'２月(月間)'!F33+'２月(月間)'!F34</f>
        <v>8500</v>
      </c>
      <c r="H29" s="113">
        <f>'２月(月間)'!G29+'２月(月間)'!G30+'２月(月間)'!G31+'２月(月間)'!G32+'２月(月間)'!G33+'２月(月間)'!G34</f>
        <v>8375</v>
      </c>
      <c r="I29" s="599">
        <f t="shared" si="2"/>
        <v>1.0149253731343284</v>
      </c>
      <c r="J29" s="598">
        <f t="shared" si="3"/>
        <v>125</v>
      </c>
      <c r="K29" s="112"/>
    </row>
    <row r="30" spans="1:11" ht="18" customHeight="1" x14ac:dyDescent="0.15">
      <c r="A30" s="116"/>
      <c r="B30" s="597" t="s">
        <v>101</v>
      </c>
      <c r="C30" s="595">
        <f>'２月(月間)'!B38</f>
        <v>1222</v>
      </c>
      <c r="D30" s="596">
        <f>'２月(月間)'!C38</f>
        <v>1287</v>
      </c>
      <c r="E30" s="593">
        <f t="shared" si="0"/>
        <v>0.9494949494949495</v>
      </c>
      <c r="F30" s="592">
        <f t="shared" si="1"/>
        <v>-65</v>
      </c>
      <c r="G30" s="595">
        <f>'２月(月間)'!F38</f>
        <v>2559</v>
      </c>
      <c r="H30" s="594">
        <f>'２月(月間)'!G38</f>
        <v>2437</v>
      </c>
      <c r="I30" s="593">
        <f t="shared" si="2"/>
        <v>1.0500615510874025</v>
      </c>
      <c r="J30" s="592">
        <f t="shared" si="3"/>
        <v>122</v>
      </c>
      <c r="K30" s="112"/>
    </row>
    <row r="31" spans="1:11" ht="18" customHeight="1" x14ac:dyDescent="0.15">
      <c r="A31" s="116"/>
      <c r="B31" s="597" t="s">
        <v>100</v>
      </c>
      <c r="C31" s="595">
        <f>'２月(月間)'!B50+'２月(月間)'!B51+'２月(月間)'!B52+'２月(月間)'!B53+'２月(月間)'!B56+'２月(月間)'!B54+'２月(月間)'!B55+'２月(月間)'!B59+'２月(月間)'!B57+'２月(月間)'!B58</f>
        <v>35373</v>
      </c>
      <c r="D31" s="596">
        <f>'２月(月間)'!C50+'２月(月間)'!C51+'２月(月間)'!C52+'２月(月間)'!C53+'２月(月間)'!C56+'２月(月間)'!C54+'２月(月間)'!C55+'２月(月間)'!C59+'２月(月間)'!C57+'２月(月間)'!C58</f>
        <v>31834</v>
      </c>
      <c r="E31" s="593">
        <f t="shared" si="0"/>
        <v>1.1111704466922159</v>
      </c>
      <c r="F31" s="592">
        <f t="shared" si="1"/>
        <v>3539</v>
      </c>
      <c r="G31" s="595">
        <f>'２月(月間)'!F50+'２月(月間)'!F51+'２月(月間)'!F52+'２月(月間)'!F53+'２月(月間)'!F56+'２月(月間)'!F54+'２月(月間)'!F55+'２月(月間)'!F59+'２月(月間)'!F57+'２月(月間)'!F58</f>
        <v>56573</v>
      </c>
      <c r="H31" s="594">
        <f>'２月(月間)'!G50+'２月(月間)'!G51+'２月(月間)'!G52+'２月(月間)'!G53+'２月(月間)'!G56+'２月(月間)'!G54+'２月(月間)'!G55+'２月(月間)'!G59+'２月(月間)'!G57+'２月(月間)'!G58</f>
        <v>50924</v>
      </c>
      <c r="I31" s="593">
        <f t="shared" si="2"/>
        <v>1.1109300133532323</v>
      </c>
      <c r="J31" s="592">
        <f t="shared" si="3"/>
        <v>5649</v>
      </c>
      <c r="K31" s="112"/>
    </row>
    <row r="32" spans="1:11" ht="18" customHeight="1" x14ac:dyDescent="0.15">
      <c r="A32" s="116"/>
      <c r="B32" s="597" t="s">
        <v>99</v>
      </c>
      <c r="C32" s="595">
        <f>'２月(月間)'!B62</f>
        <v>2351</v>
      </c>
      <c r="D32" s="596">
        <f>'２月(月間)'!C62</f>
        <v>2271</v>
      </c>
      <c r="E32" s="593">
        <f t="shared" si="0"/>
        <v>1.0352267723469837</v>
      </c>
      <c r="F32" s="592">
        <f t="shared" si="1"/>
        <v>80</v>
      </c>
      <c r="G32" s="595">
        <f>'２月(月間)'!F62</f>
        <v>4075</v>
      </c>
      <c r="H32" s="594">
        <f>'２月(月間)'!G62</f>
        <v>4097</v>
      </c>
      <c r="I32" s="593">
        <f t="shared" si="2"/>
        <v>0.99463021723212108</v>
      </c>
      <c r="J32" s="592">
        <f t="shared" si="3"/>
        <v>-22</v>
      </c>
      <c r="K32" s="112"/>
    </row>
    <row r="33" spans="1:11" ht="18" customHeight="1" x14ac:dyDescent="0.15">
      <c r="A33" s="116"/>
      <c r="B33" s="591" t="s">
        <v>104</v>
      </c>
      <c r="C33" s="589"/>
      <c r="D33" s="590"/>
      <c r="E33" s="587"/>
      <c r="F33" s="586"/>
      <c r="G33" s="589"/>
      <c r="H33" s="588"/>
      <c r="I33" s="587"/>
      <c r="J33" s="586"/>
      <c r="K33" s="112"/>
    </row>
    <row r="34" spans="1:11" ht="18" customHeight="1" thickBot="1" x14ac:dyDescent="0.2">
      <c r="A34" s="122"/>
      <c r="B34" s="585" t="s">
        <v>172</v>
      </c>
      <c r="C34" s="584">
        <f>'２月(月間)'!B75</f>
        <v>117</v>
      </c>
      <c r="D34" s="582">
        <f>'２月(月間)'!C75</f>
        <v>100</v>
      </c>
      <c r="E34" s="581">
        <f>C34/D34</f>
        <v>1.17</v>
      </c>
      <c r="F34" s="580">
        <f>C34-D34</f>
        <v>17</v>
      </c>
      <c r="G34" s="583">
        <f>'２月(月間)'!F75</f>
        <v>225</v>
      </c>
      <c r="H34" s="582">
        <f>'２月(月間)'!G75</f>
        <v>198</v>
      </c>
      <c r="I34" s="581">
        <f>G34/H34</f>
        <v>1.1363636363636365</v>
      </c>
      <c r="J34" s="580">
        <f>G34-H34</f>
        <v>27</v>
      </c>
      <c r="K34" s="112"/>
    </row>
    <row r="35" spans="1:11" x14ac:dyDescent="0.15">
      <c r="C35" s="111"/>
      <c r="G35" s="111"/>
    </row>
    <row r="36" spans="1:11" x14ac:dyDescent="0.15">
      <c r="C36" s="111"/>
      <c r="G36" s="111"/>
    </row>
    <row r="37" spans="1:11" x14ac:dyDescent="0.15">
      <c r="C37" s="111"/>
      <c r="G37" s="111"/>
    </row>
    <row r="38" spans="1:11" x14ac:dyDescent="0.15">
      <c r="C38" s="111"/>
      <c r="G38" s="111"/>
    </row>
    <row r="39" spans="1:11" x14ac:dyDescent="0.15">
      <c r="C39" s="111"/>
      <c r="G39" s="111"/>
    </row>
    <row r="40" spans="1:11" x14ac:dyDescent="0.15">
      <c r="C40" s="111"/>
      <c r="G40" s="111"/>
    </row>
    <row r="41" spans="1:11" x14ac:dyDescent="0.15">
      <c r="C41" s="111"/>
      <c r="G41" s="111"/>
    </row>
    <row r="42" spans="1:11" x14ac:dyDescent="0.15">
      <c r="C42" s="111"/>
      <c r="G42" s="111"/>
    </row>
    <row r="43" spans="1:11" x14ac:dyDescent="0.15">
      <c r="C43" s="111"/>
      <c r="G43" s="111"/>
    </row>
    <row r="44" spans="1:11" x14ac:dyDescent="0.15">
      <c r="C44" s="111"/>
      <c r="G44" s="111"/>
    </row>
    <row r="45" spans="1:11" x14ac:dyDescent="0.15">
      <c r="C45" s="111"/>
      <c r="G45" s="111"/>
    </row>
    <row r="46" spans="1:11" x14ac:dyDescent="0.15">
      <c r="C46" s="111"/>
      <c r="G46" s="111"/>
    </row>
    <row r="47" spans="1:11" x14ac:dyDescent="0.15">
      <c r="C47" s="111"/>
      <c r="G47" s="111"/>
    </row>
    <row r="48" spans="1:11" x14ac:dyDescent="0.15">
      <c r="C48" s="111"/>
      <c r="G48" s="111"/>
    </row>
    <row r="49" spans="3:7" x14ac:dyDescent="0.15">
      <c r="C49" s="111"/>
      <c r="G49" s="111"/>
    </row>
    <row r="50" spans="3:7" x14ac:dyDescent="0.15">
      <c r="C50" s="111"/>
      <c r="G50" s="111"/>
    </row>
    <row r="51" spans="3:7" x14ac:dyDescent="0.15">
      <c r="C51" s="111"/>
      <c r="G51" s="111"/>
    </row>
    <row r="52" spans="3:7" x14ac:dyDescent="0.15">
      <c r="C52" s="111"/>
      <c r="G52" s="111"/>
    </row>
    <row r="53" spans="3:7" x14ac:dyDescent="0.15">
      <c r="C53" s="111"/>
      <c r="G53" s="111"/>
    </row>
    <row r="54" spans="3:7" x14ac:dyDescent="0.15">
      <c r="C54" s="111"/>
      <c r="G54" s="111"/>
    </row>
    <row r="55" spans="3:7" x14ac:dyDescent="0.15">
      <c r="C55" s="111"/>
      <c r="G55" s="111"/>
    </row>
    <row r="56" spans="3:7" x14ac:dyDescent="0.15">
      <c r="C56" s="111"/>
      <c r="G56" s="111"/>
    </row>
    <row r="57" spans="3:7" x14ac:dyDescent="0.15">
      <c r="C57" s="111"/>
      <c r="G57" s="111"/>
    </row>
    <row r="58" spans="3:7" x14ac:dyDescent="0.15">
      <c r="C58" s="111"/>
      <c r="G58" s="111"/>
    </row>
    <row r="59" spans="3:7" x14ac:dyDescent="0.15">
      <c r="C59" s="111"/>
      <c r="G59" s="111"/>
    </row>
    <row r="60" spans="3:7" x14ac:dyDescent="0.15">
      <c r="C60" s="111"/>
      <c r="G60" s="111"/>
    </row>
    <row r="61" spans="3:7" x14ac:dyDescent="0.15">
      <c r="C61" s="111"/>
      <c r="G61" s="111"/>
    </row>
    <row r="62" spans="3:7" x14ac:dyDescent="0.15">
      <c r="C62" s="111"/>
      <c r="G62" s="111"/>
    </row>
    <row r="63" spans="3:7" x14ac:dyDescent="0.15">
      <c r="C63" s="111"/>
      <c r="G63" s="111"/>
    </row>
    <row r="64" spans="3:7" x14ac:dyDescent="0.15">
      <c r="C64" s="111"/>
      <c r="G64" s="111"/>
    </row>
    <row r="65" spans="3:7" x14ac:dyDescent="0.15">
      <c r="C65" s="111"/>
      <c r="G65" s="111"/>
    </row>
    <row r="66" spans="3:7" x14ac:dyDescent="0.15">
      <c r="C66" s="111"/>
      <c r="G66" s="111"/>
    </row>
    <row r="67" spans="3:7" x14ac:dyDescent="0.15">
      <c r="C67" s="111"/>
      <c r="G67" s="111"/>
    </row>
    <row r="68" spans="3:7" x14ac:dyDescent="0.15">
      <c r="C68" s="111"/>
      <c r="G68" s="111"/>
    </row>
    <row r="69" spans="3:7" x14ac:dyDescent="0.15">
      <c r="C69" s="111"/>
      <c r="G69" s="111"/>
    </row>
    <row r="70" spans="3:7" x14ac:dyDescent="0.15">
      <c r="C70" s="111"/>
      <c r="G70" s="111"/>
    </row>
  </sheetData>
  <mergeCells count="24">
    <mergeCell ref="A1:B1"/>
    <mergeCell ref="A22:B22"/>
    <mergeCell ref="A27:B27"/>
    <mergeCell ref="J5:J6"/>
    <mergeCell ref="A6:B6"/>
    <mergeCell ref="A7:B7"/>
    <mergeCell ref="A12:B12"/>
    <mergeCell ref="F5:F6"/>
    <mergeCell ref="G5:G6"/>
    <mergeCell ref="H5:H6"/>
    <mergeCell ref="C2:F2"/>
    <mergeCell ref="G2:J2"/>
    <mergeCell ref="C3:C4"/>
    <mergeCell ref="D3:D4"/>
    <mergeCell ref="E3:F3"/>
    <mergeCell ref="A17:B17"/>
    <mergeCell ref="G3:G4"/>
    <mergeCell ref="H3:H4"/>
    <mergeCell ref="I3:J3"/>
    <mergeCell ref="I5:I6"/>
    <mergeCell ref="A5:B5"/>
    <mergeCell ref="C5:C6"/>
    <mergeCell ref="D5:D6"/>
    <mergeCell ref="E5:E6"/>
  </mergeCells>
  <phoneticPr fontId="3"/>
  <hyperlinks>
    <hyperlink ref="A1" location="'R3'!A1" display="令和３年度"/>
    <hyperlink ref="A1:B1" location="'h23'!A1" display="'h23'!A1"/>
  </hyperlinks>
  <pageMargins left="0.39370078740157483" right="0.39370078740157483" top="0.98425196850393704" bottom="0.98425196850393704" header="0.51181102362204722" footer="0.51181102362204722"/>
  <pageSetup paperSize="9" scale="76" orientation="landscape" r:id="rId1"/>
  <headerFooter alignWithMargins="0">
    <oddHeader>&amp;C2011年&amp;A航空旅客輸送実績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33" customWidth="1"/>
    <col min="2" max="3" width="11" style="34" customWidth="1"/>
    <col min="4" max="5" width="11.25" style="33" customWidth="1"/>
    <col min="6" max="7" width="11" style="34" customWidth="1"/>
    <col min="8" max="9" width="11.25" style="33" customWidth="1"/>
    <col min="10" max="11" width="11.25" style="34" customWidth="1"/>
    <col min="12" max="12" width="11.25" style="33" customWidth="1"/>
    <col min="13" max="13" width="9" style="33" bestFit="1" customWidth="1"/>
    <col min="14" max="14" width="6.5" style="33" bestFit="1" customWidth="1"/>
    <col min="15" max="16384" width="15.75" style="33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３月(月間)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x14ac:dyDescent="0.4">
      <c r="A4" s="685"/>
      <c r="B4" s="768" t="s">
        <v>290</v>
      </c>
      <c r="C4" s="687" t="s">
        <v>289</v>
      </c>
      <c r="D4" s="735" t="s">
        <v>93</v>
      </c>
      <c r="E4" s="735"/>
      <c r="F4" s="769" t="str">
        <f>+B4</f>
        <v>(12'3/1～31)</v>
      </c>
      <c r="G4" s="699" t="str">
        <f>+C4</f>
        <v>(11'3/1～31)</v>
      </c>
      <c r="H4" s="735" t="s">
        <v>93</v>
      </c>
      <c r="I4" s="735"/>
      <c r="J4" s="769" t="str">
        <f>+B4</f>
        <v>(12'3/1～31)</v>
      </c>
      <c r="K4" s="699" t="str">
        <f>+C4</f>
        <v>(11'3/1～31)</v>
      </c>
      <c r="L4" s="733" t="s">
        <v>91</v>
      </c>
    </row>
    <row r="5" spans="1:12" s="87" customFormat="1" x14ac:dyDescent="0.4">
      <c r="A5" s="685"/>
      <c r="B5" s="768"/>
      <c r="C5" s="688"/>
      <c r="D5" s="159" t="s">
        <v>92</v>
      </c>
      <c r="E5" s="540" t="s">
        <v>91</v>
      </c>
      <c r="F5" s="769"/>
      <c r="G5" s="699"/>
      <c r="H5" s="159" t="s">
        <v>92</v>
      </c>
      <c r="I5" s="159" t="s">
        <v>91</v>
      </c>
      <c r="J5" s="769"/>
      <c r="K5" s="699"/>
      <c r="L5" s="734"/>
    </row>
    <row r="6" spans="1:12" s="35" customFormat="1" x14ac:dyDescent="0.4">
      <c r="A6" s="136" t="s">
        <v>151</v>
      </c>
      <c r="B6" s="570">
        <f>+B7+B41+B67+B75</f>
        <v>557788</v>
      </c>
      <c r="C6" s="135">
        <f>+C7+C41+C67+C75</f>
        <v>456680</v>
      </c>
      <c r="D6" s="550">
        <f t="shared" ref="D6:D37" si="0">+B6/C6</f>
        <v>1.2213979153893317</v>
      </c>
      <c r="E6" s="669">
        <f t="shared" ref="E6:E37" si="1">+B6-C6</f>
        <v>101108</v>
      </c>
      <c r="F6" s="135">
        <f>+F7+F41+F67+F75</f>
        <v>731876</v>
      </c>
      <c r="G6" s="135">
        <f>+G7+G41+G67+G75</f>
        <v>662116</v>
      </c>
      <c r="H6" s="550">
        <f t="shared" ref="H6:H37" si="2">+F6/G6</f>
        <v>1.1053591817747948</v>
      </c>
      <c r="I6" s="668">
        <f t="shared" ref="I6:I37" si="3">+F6-G6</f>
        <v>69760</v>
      </c>
      <c r="J6" s="132">
        <f t="shared" ref="J6:J37" si="4">+B6/F6</f>
        <v>0.76213456924397027</v>
      </c>
      <c r="K6" s="132">
        <f t="shared" ref="K6:K37" si="5">+C6/G6</f>
        <v>0.68972808390070617</v>
      </c>
      <c r="L6" s="131">
        <f t="shared" ref="L6:L37" si="6">+J6-K6</f>
        <v>7.2406485343264104E-2</v>
      </c>
    </row>
    <row r="7" spans="1:12" s="35" customFormat="1" x14ac:dyDescent="0.4">
      <c r="A7" s="136" t="s">
        <v>90</v>
      </c>
      <c r="B7" s="135">
        <f>+B8+B18+B38</f>
        <v>217217</v>
      </c>
      <c r="C7" s="135">
        <f>+C8+C18+C38</f>
        <v>175666</v>
      </c>
      <c r="D7" s="579">
        <f t="shared" si="0"/>
        <v>1.2365341044937552</v>
      </c>
      <c r="E7" s="578">
        <f t="shared" si="1"/>
        <v>41551</v>
      </c>
      <c r="F7" s="642">
        <f>+F8+F18+F38</f>
        <v>285907</v>
      </c>
      <c r="G7" s="135">
        <f>+G8+G18+G38</f>
        <v>267735</v>
      </c>
      <c r="H7" s="134">
        <f t="shared" si="2"/>
        <v>1.0678730834593908</v>
      </c>
      <c r="I7" s="133">
        <f t="shared" si="3"/>
        <v>18172</v>
      </c>
      <c r="J7" s="132">
        <f t="shared" si="4"/>
        <v>0.75974705061436065</v>
      </c>
      <c r="K7" s="132">
        <f t="shared" si="5"/>
        <v>0.65611892356247781</v>
      </c>
      <c r="L7" s="131">
        <f t="shared" si="6"/>
        <v>0.10362812705188285</v>
      </c>
    </row>
    <row r="8" spans="1:12" x14ac:dyDescent="0.4">
      <c r="A8" s="160" t="s">
        <v>150</v>
      </c>
      <c r="B8" s="146">
        <f>SUM(B9:B17)</f>
        <v>152971</v>
      </c>
      <c r="C8" s="146">
        <f>SUM(C9:C17)</f>
        <v>134122</v>
      </c>
      <c r="D8" s="145">
        <f t="shared" si="0"/>
        <v>1.140536228210137</v>
      </c>
      <c r="E8" s="144">
        <f t="shared" si="1"/>
        <v>18849</v>
      </c>
      <c r="F8" s="146">
        <f>SUM(F9:F17)</f>
        <v>204277</v>
      </c>
      <c r="G8" s="146">
        <f>SUM(G9:G17)</f>
        <v>206585</v>
      </c>
      <c r="H8" s="145">
        <f t="shared" si="2"/>
        <v>0.98882784326064332</v>
      </c>
      <c r="I8" s="144">
        <f t="shared" si="3"/>
        <v>-2308</v>
      </c>
      <c r="J8" s="143">
        <f t="shared" si="4"/>
        <v>0.74884103447769446</v>
      </c>
      <c r="K8" s="143">
        <f t="shared" si="5"/>
        <v>0.64923397148873341</v>
      </c>
      <c r="L8" s="142">
        <f t="shared" si="6"/>
        <v>9.9607062988961048E-2</v>
      </c>
    </row>
    <row r="9" spans="1:12" x14ac:dyDescent="0.4">
      <c r="A9" s="48" t="s">
        <v>86</v>
      </c>
      <c r="B9" s="79">
        <v>117089</v>
      </c>
      <c r="C9" s="79">
        <v>85607</v>
      </c>
      <c r="D9" s="129">
        <f t="shared" si="0"/>
        <v>1.3677503007931595</v>
      </c>
      <c r="E9" s="128">
        <f t="shared" si="1"/>
        <v>31482</v>
      </c>
      <c r="F9" s="79">
        <v>159673</v>
      </c>
      <c r="G9" s="79">
        <v>142266</v>
      </c>
      <c r="H9" s="129">
        <f t="shared" si="2"/>
        <v>1.1223553062572926</v>
      </c>
      <c r="I9" s="128">
        <f t="shared" si="3"/>
        <v>17407</v>
      </c>
      <c r="J9" s="64">
        <f t="shared" si="4"/>
        <v>0.73330494197516172</v>
      </c>
      <c r="K9" s="64">
        <f t="shared" si="5"/>
        <v>0.60173899596530445</v>
      </c>
      <c r="L9" s="141">
        <f t="shared" si="6"/>
        <v>0.13156594600985727</v>
      </c>
    </row>
    <row r="10" spans="1:12" x14ac:dyDescent="0.4">
      <c r="A10" s="49" t="s">
        <v>89</v>
      </c>
      <c r="B10" s="47">
        <v>13240</v>
      </c>
      <c r="C10" s="47">
        <v>12633</v>
      </c>
      <c r="D10" s="126">
        <f t="shared" si="0"/>
        <v>1.0480487611810338</v>
      </c>
      <c r="E10" s="128">
        <f t="shared" si="1"/>
        <v>607</v>
      </c>
      <c r="F10" s="47">
        <v>15500</v>
      </c>
      <c r="G10" s="47">
        <v>15500</v>
      </c>
      <c r="H10" s="126">
        <f t="shared" si="2"/>
        <v>1</v>
      </c>
      <c r="I10" s="125">
        <f t="shared" si="3"/>
        <v>0</v>
      </c>
      <c r="J10" s="44">
        <f t="shared" si="4"/>
        <v>0.85419354838709682</v>
      </c>
      <c r="K10" s="44">
        <f t="shared" si="5"/>
        <v>0.81503225806451618</v>
      </c>
      <c r="L10" s="148">
        <f t="shared" si="6"/>
        <v>3.9161290322580644E-2</v>
      </c>
    </row>
    <row r="11" spans="1:12" x14ac:dyDescent="0.4">
      <c r="A11" s="49" t="s">
        <v>124</v>
      </c>
      <c r="B11" s="47">
        <v>20339</v>
      </c>
      <c r="C11" s="47">
        <v>17635</v>
      </c>
      <c r="D11" s="126">
        <f t="shared" si="0"/>
        <v>1.153331443152821</v>
      </c>
      <c r="E11" s="128">
        <f t="shared" si="1"/>
        <v>2704</v>
      </c>
      <c r="F11" s="47">
        <v>24511</v>
      </c>
      <c r="G11" s="47">
        <v>25009</v>
      </c>
      <c r="H11" s="126">
        <f t="shared" si="2"/>
        <v>0.98008716861929701</v>
      </c>
      <c r="I11" s="125">
        <f t="shared" si="3"/>
        <v>-498</v>
      </c>
      <c r="J11" s="44">
        <f t="shared" si="4"/>
        <v>0.82979070621353679</v>
      </c>
      <c r="K11" s="44">
        <f t="shared" si="5"/>
        <v>0.7051461473869407</v>
      </c>
      <c r="L11" s="148">
        <f t="shared" si="6"/>
        <v>0.12464455882659609</v>
      </c>
    </row>
    <row r="12" spans="1:12" x14ac:dyDescent="0.4">
      <c r="A12" s="49" t="s">
        <v>84</v>
      </c>
      <c r="B12" s="83"/>
      <c r="C12" s="47"/>
      <c r="D12" s="126" t="e">
        <f t="shared" si="0"/>
        <v>#DIV/0!</v>
      </c>
      <c r="E12" s="128">
        <f t="shared" si="1"/>
        <v>0</v>
      </c>
      <c r="F12" s="83"/>
      <c r="G12" s="47"/>
      <c r="H12" s="126" t="e">
        <f t="shared" si="2"/>
        <v>#DIV/0!</v>
      </c>
      <c r="I12" s="125">
        <f t="shared" si="3"/>
        <v>0</v>
      </c>
      <c r="J12" s="44" t="e">
        <f t="shared" si="4"/>
        <v>#DIV/0!</v>
      </c>
      <c r="K12" s="44" t="e">
        <f t="shared" si="5"/>
        <v>#DIV/0!</v>
      </c>
      <c r="L12" s="148" t="e">
        <f t="shared" si="6"/>
        <v>#DIV/0!</v>
      </c>
    </row>
    <row r="13" spans="1:12" x14ac:dyDescent="0.4">
      <c r="A13" s="49" t="s">
        <v>85</v>
      </c>
      <c r="B13" s="83"/>
      <c r="C13" s="47">
        <v>16438</v>
      </c>
      <c r="D13" s="126">
        <f t="shared" si="0"/>
        <v>0</v>
      </c>
      <c r="E13" s="128">
        <f t="shared" si="1"/>
        <v>-16438</v>
      </c>
      <c r="F13" s="83"/>
      <c r="G13" s="47">
        <v>19760</v>
      </c>
      <c r="H13" s="126">
        <f t="shared" si="2"/>
        <v>0</v>
      </c>
      <c r="I13" s="125">
        <f t="shared" si="3"/>
        <v>-19760</v>
      </c>
      <c r="J13" s="44" t="e">
        <f t="shared" si="4"/>
        <v>#DIV/0!</v>
      </c>
      <c r="K13" s="44">
        <f t="shared" si="5"/>
        <v>0.83188259109311746</v>
      </c>
      <c r="L13" s="148" t="e">
        <f t="shared" si="6"/>
        <v>#DIV/0!</v>
      </c>
    </row>
    <row r="14" spans="1:12" x14ac:dyDescent="0.4">
      <c r="A14" s="55" t="s">
        <v>149</v>
      </c>
      <c r="B14" s="60">
        <v>2303</v>
      </c>
      <c r="C14" s="60">
        <v>1809</v>
      </c>
      <c r="D14" s="140">
        <f t="shared" si="0"/>
        <v>1.2730790491984523</v>
      </c>
      <c r="E14" s="128">
        <f t="shared" si="1"/>
        <v>494</v>
      </c>
      <c r="F14" s="60">
        <v>4593</v>
      </c>
      <c r="G14" s="60">
        <v>4050</v>
      </c>
      <c r="H14" s="140">
        <f t="shared" si="2"/>
        <v>1.134074074074074</v>
      </c>
      <c r="I14" s="139">
        <f t="shared" si="3"/>
        <v>543</v>
      </c>
      <c r="J14" s="58">
        <f t="shared" si="4"/>
        <v>0.5014151970389723</v>
      </c>
      <c r="K14" s="58">
        <f t="shared" si="5"/>
        <v>0.44666666666666666</v>
      </c>
      <c r="L14" s="138">
        <f t="shared" si="6"/>
        <v>5.4748530372305648E-2</v>
      </c>
    </row>
    <row r="15" spans="1:12" x14ac:dyDescent="0.4">
      <c r="A15" s="49" t="s">
        <v>148</v>
      </c>
      <c r="B15" s="83"/>
      <c r="C15" s="83"/>
      <c r="D15" s="126" t="e">
        <f t="shared" si="0"/>
        <v>#DIV/0!</v>
      </c>
      <c r="E15" s="128">
        <f t="shared" si="1"/>
        <v>0</v>
      </c>
      <c r="F15" s="83"/>
      <c r="G15" s="83"/>
      <c r="H15" s="126" t="e">
        <f t="shared" si="2"/>
        <v>#DIV/0!</v>
      </c>
      <c r="I15" s="125">
        <f t="shared" si="3"/>
        <v>0</v>
      </c>
      <c r="J15" s="44" t="e">
        <f t="shared" si="4"/>
        <v>#DIV/0!</v>
      </c>
      <c r="K15" s="44" t="e">
        <f t="shared" si="5"/>
        <v>#DIV/0!</v>
      </c>
      <c r="L15" s="148" t="e">
        <f t="shared" si="6"/>
        <v>#DIV/0!</v>
      </c>
    </row>
    <row r="16" spans="1:12" x14ac:dyDescent="0.4">
      <c r="A16" s="61" t="s">
        <v>147</v>
      </c>
      <c r="B16" s="83"/>
      <c r="C16" s="83"/>
      <c r="D16" s="126" t="e">
        <f t="shared" si="0"/>
        <v>#DIV/0!</v>
      </c>
      <c r="E16" s="128">
        <f t="shared" si="1"/>
        <v>0</v>
      </c>
      <c r="F16" s="83"/>
      <c r="G16" s="83"/>
      <c r="H16" s="126" t="e">
        <f t="shared" si="2"/>
        <v>#DIV/0!</v>
      </c>
      <c r="I16" s="155">
        <f t="shared" si="3"/>
        <v>0</v>
      </c>
      <c r="J16" s="44" t="e">
        <f t="shared" si="4"/>
        <v>#DIV/0!</v>
      </c>
      <c r="K16" s="44" t="e">
        <f t="shared" si="5"/>
        <v>#DIV/0!</v>
      </c>
      <c r="L16" s="148" t="e">
        <f t="shared" si="6"/>
        <v>#DIV/0!</v>
      </c>
    </row>
    <row r="17" spans="1:12" x14ac:dyDescent="0.4">
      <c r="A17" s="61" t="s">
        <v>146</v>
      </c>
      <c r="B17" s="82"/>
      <c r="C17" s="82"/>
      <c r="D17" s="140" t="e">
        <f t="shared" si="0"/>
        <v>#DIV/0!</v>
      </c>
      <c r="E17" s="540">
        <f t="shared" si="1"/>
        <v>0</v>
      </c>
      <c r="F17" s="82"/>
      <c r="G17" s="82"/>
      <c r="H17" s="140" t="e">
        <f t="shared" si="2"/>
        <v>#DIV/0!</v>
      </c>
      <c r="I17" s="139">
        <f t="shared" si="3"/>
        <v>0</v>
      </c>
      <c r="J17" s="58" t="e">
        <f t="shared" si="4"/>
        <v>#DIV/0!</v>
      </c>
      <c r="K17" s="58" t="e">
        <f t="shared" si="5"/>
        <v>#DIV/0!</v>
      </c>
      <c r="L17" s="138" t="e">
        <f t="shared" si="6"/>
        <v>#DIV/0!</v>
      </c>
    </row>
    <row r="18" spans="1:12" x14ac:dyDescent="0.4">
      <c r="A18" s="160" t="s">
        <v>145</v>
      </c>
      <c r="B18" s="146">
        <f>SUM(B19:B37)</f>
        <v>62391</v>
      </c>
      <c r="C18" s="146">
        <f>SUM(C19:C37)</f>
        <v>39809</v>
      </c>
      <c r="D18" s="145">
        <f t="shared" si="0"/>
        <v>1.5672586601019869</v>
      </c>
      <c r="E18" s="144">
        <f t="shared" si="1"/>
        <v>22582</v>
      </c>
      <c r="F18" s="146">
        <f>SUM(F19:F37)</f>
        <v>78580</v>
      </c>
      <c r="G18" s="146">
        <f>SUM(G19:G37)</f>
        <v>57990</v>
      </c>
      <c r="H18" s="145">
        <f t="shared" si="2"/>
        <v>1.3550612174512846</v>
      </c>
      <c r="I18" s="144">
        <f t="shared" si="3"/>
        <v>20590</v>
      </c>
      <c r="J18" s="143">
        <f t="shared" si="4"/>
        <v>0.79398065665563755</v>
      </c>
      <c r="K18" s="143">
        <f t="shared" si="5"/>
        <v>0.68648042765994133</v>
      </c>
      <c r="L18" s="142">
        <f t="shared" si="6"/>
        <v>0.10750022899569622</v>
      </c>
    </row>
    <row r="19" spans="1:12" x14ac:dyDescent="0.4">
      <c r="A19" s="48" t="s">
        <v>144</v>
      </c>
      <c r="B19" s="85"/>
      <c r="C19" s="85"/>
      <c r="D19" s="129" t="e">
        <f t="shared" si="0"/>
        <v>#DIV/0!</v>
      </c>
      <c r="E19" s="128">
        <f t="shared" si="1"/>
        <v>0</v>
      </c>
      <c r="F19" s="85"/>
      <c r="G19" s="85"/>
      <c r="H19" s="129" t="e">
        <f t="shared" si="2"/>
        <v>#DIV/0!</v>
      </c>
      <c r="I19" s="128">
        <f t="shared" si="3"/>
        <v>0</v>
      </c>
      <c r="J19" s="64" t="e">
        <f t="shared" si="4"/>
        <v>#DIV/0!</v>
      </c>
      <c r="K19" s="64" t="e">
        <f t="shared" si="5"/>
        <v>#DIV/0!</v>
      </c>
      <c r="L19" s="141" t="e">
        <f t="shared" si="6"/>
        <v>#DIV/0!</v>
      </c>
    </row>
    <row r="20" spans="1:12" x14ac:dyDescent="0.4">
      <c r="A20" s="49" t="s">
        <v>124</v>
      </c>
      <c r="B20" s="83"/>
      <c r="C20" s="83"/>
      <c r="D20" s="126" t="e">
        <f t="shared" si="0"/>
        <v>#DIV/0!</v>
      </c>
      <c r="E20" s="128">
        <f t="shared" si="1"/>
        <v>0</v>
      </c>
      <c r="F20" s="83"/>
      <c r="G20" s="83"/>
      <c r="H20" s="126" t="e">
        <f t="shared" si="2"/>
        <v>#DIV/0!</v>
      </c>
      <c r="I20" s="125">
        <f t="shared" si="3"/>
        <v>0</v>
      </c>
      <c r="J20" s="44" t="e">
        <f t="shared" si="4"/>
        <v>#DIV/0!</v>
      </c>
      <c r="K20" s="44" t="e">
        <f t="shared" si="5"/>
        <v>#DIV/0!</v>
      </c>
      <c r="L20" s="148" t="e">
        <f t="shared" si="6"/>
        <v>#DIV/0!</v>
      </c>
    </row>
    <row r="21" spans="1:12" x14ac:dyDescent="0.4">
      <c r="A21" s="49" t="s">
        <v>113</v>
      </c>
      <c r="B21" s="47">
        <v>19823</v>
      </c>
      <c r="C21" s="47">
        <v>16351</v>
      </c>
      <c r="D21" s="126">
        <f t="shared" si="0"/>
        <v>1.2123417527979941</v>
      </c>
      <c r="E21" s="128">
        <f t="shared" si="1"/>
        <v>3472</v>
      </c>
      <c r="F21" s="47">
        <v>26880</v>
      </c>
      <c r="G21" s="47">
        <v>23310</v>
      </c>
      <c r="H21" s="126">
        <f t="shared" si="2"/>
        <v>1.1531531531531531</v>
      </c>
      <c r="I21" s="125">
        <f t="shared" si="3"/>
        <v>3570</v>
      </c>
      <c r="J21" s="44">
        <f t="shared" si="4"/>
        <v>0.73746279761904765</v>
      </c>
      <c r="K21" s="44">
        <f t="shared" si="5"/>
        <v>0.70145860145860151</v>
      </c>
      <c r="L21" s="148">
        <f t="shared" si="6"/>
        <v>3.6004196160446145E-2</v>
      </c>
    </row>
    <row r="22" spans="1:12" x14ac:dyDescent="0.4">
      <c r="A22" s="49" t="s">
        <v>143</v>
      </c>
      <c r="B22" s="47">
        <v>6669</v>
      </c>
      <c r="C22" s="47">
        <v>4938</v>
      </c>
      <c r="D22" s="126">
        <f t="shared" si="0"/>
        <v>1.3505467800729041</v>
      </c>
      <c r="E22" s="128">
        <f t="shared" si="1"/>
        <v>1731</v>
      </c>
      <c r="F22" s="47">
        <v>9025</v>
      </c>
      <c r="G22" s="47">
        <v>8900</v>
      </c>
      <c r="H22" s="126">
        <f t="shared" si="2"/>
        <v>1.0140449438202248</v>
      </c>
      <c r="I22" s="125">
        <f t="shared" si="3"/>
        <v>125</v>
      </c>
      <c r="J22" s="44">
        <f t="shared" si="4"/>
        <v>0.73894736842105269</v>
      </c>
      <c r="K22" s="44">
        <f t="shared" si="5"/>
        <v>0.55483146067415734</v>
      </c>
      <c r="L22" s="148">
        <f t="shared" si="6"/>
        <v>0.18411590774689535</v>
      </c>
    </row>
    <row r="23" spans="1:12" x14ac:dyDescent="0.4">
      <c r="A23" s="49" t="s">
        <v>142</v>
      </c>
      <c r="B23" s="60">
        <v>3390</v>
      </c>
      <c r="C23" s="60">
        <v>2538</v>
      </c>
      <c r="D23" s="140">
        <f t="shared" si="0"/>
        <v>1.3356973995271868</v>
      </c>
      <c r="E23" s="128">
        <f t="shared" si="1"/>
        <v>852</v>
      </c>
      <c r="F23" s="60">
        <v>4420</v>
      </c>
      <c r="G23" s="60">
        <v>4460</v>
      </c>
      <c r="H23" s="140">
        <f t="shared" si="2"/>
        <v>0.99103139013452912</v>
      </c>
      <c r="I23" s="139">
        <f t="shared" si="3"/>
        <v>-40</v>
      </c>
      <c r="J23" s="58">
        <f t="shared" si="4"/>
        <v>0.76696832579185525</v>
      </c>
      <c r="K23" s="58">
        <f t="shared" si="5"/>
        <v>0.5690582959641256</v>
      </c>
      <c r="L23" s="138">
        <f t="shared" si="6"/>
        <v>0.19791002982772965</v>
      </c>
    </row>
    <row r="24" spans="1:12" x14ac:dyDescent="0.4">
      <c r="A24" s="61" t="s">
        <v>141</v>
      </c>
      <c r="B24" s="83"/>
      <c r="C24" s="83"/>
      <c r="D24" s="126" t="e">
        <f t="shared" si="0"/>
        <v>#DIV/0!</v>
      </c>
      <c r="E24" s="128">
        <f t="shared" si="1"/>
        <v>0</v>
      </c>
      <c r="F24" s="83"/>
      <c r="G24" s="83"/>
      <c r="H24" s="126" t="e">
        <f t="shared" si="2"/>
        <v>#DIV/0!</v>
      </c>
      <c r="I24" s="125">
        <f t="shared" si="3"/>
        <v>0</v>
      </c>
      <c r="J24" s="44" t="e">
        <f t="shared" si="4"/>
        <v>#DIV/0!</v>
      </c>
      <c r="K24" s="44" t="e">
        <f t="shared" si="5"/>
        <v>#DIV/0!</v>
      </c>
      <c r="L24" s="148" t="e">
        <f t="shared" si="6"/>
        <v>#DIV/0!</v>
      </c>
    </row>
    <row r="25" spans="1:12" x14ac:dyDescent="0.4">
      <c r="A25" s="61" t="s">
        <v>140</v>
      </c>
      <c r="B25" s="47">
        <v>4081</v>
      </c>
      <c r="C25" s="47">
        <v>3508</v>
      </c>
      <c r="D25" s="126">
        <f t="shared" si="0"/>
        <v>1.1633409350057013</v>
      </c>
      <c r="E25" s="128">
        <f t="shared" si="1"/>
        <v>573</v>
      </c>
      <c r="F25" s="47">
        <v>4585</v>
      </c>
      <c r="G25" s="47">
        <v>4550</v>
      </c>
      <c r="H25" s="126">
        <f t="shared" si="2"/>
        <v>1.0076923076923077</v>
      </c>
      <c r="I25" s="125">
        <f t="shared" si="3"/>
        <v>35</v>
      </c>
      <c r="J25" s="44">
        <f t="shared" si="4"/>
        <v>0.89007633587786261</v>
      </c>
      <c r="K25" s="44">
        <f t="shared" si="5"/>
        <v>0.77098901098901096</v>
      </c>
      <c r="L25" s="148">
        <f t="shared" si="6"/>
        <v>0.11908732488885165</v>
      </c>
    </row>
    <row r="26" spans="1:12" x14ac:dyDescent="0.4">
      <c r="A26" s="61" t="s">
        <v>288</v>
      </c>
      <c r="B26" s="47">
        <v>1918</v>
      </c>
      <c r="C26" s="83"/>
      <c r="D26" s="126" t="e">
        <f t="shared" si="0"/>
        <v>#DIV/0!</v>
      </c>
      <c r="E26" s="125">
        <f t="shared" si="1"/>
        <v>1918</v>
      </c>
      <c r="F26" s="47">
        <v>2205</v>
      </c>
      <c r="G26" s="83"/>
      <c r="H26" s="126" t="e">
        <f t="shared" si="2"/>
        <v>#DIV/0!</v>
      </c>
      <c r="I26" s="125">
        <f t="shared" si="3"/>
        <v>2205</v>
      </c>
      <c r="J26" s="44">
        <f t="shared" si="4"/>
        <v>0.86984126984126986</v>
      </c>
      <c r="K26" s="44" t="e">
        <f t="shared" si="5"/>
        <v>#DIV/0!</v>
      </c>
      <c r="L26" s="148" t="e">
        <f t="shared" si="6"/>
        <v>#DIV/0!</v>
      </c>
    </row>
    <row r="27" spans="1:12" x14ac:dyDescent="0.4">
      <c r="A27" s="49" t="s">
        <v>139</v>
      </c>
      <c r="B27" s="83"/>
      <c r="C27" s="83"/>
      <c r="D27" s="126" t="e">
        <f t="shared" si="0"/>
        <v>#DIV/0!</v>
      </c>
      <c r="E27" s="128">
        <f t="shared" si="1"/>
        <v>0</v>
      </c>
      <c r="F27" s="83"/>
      <c r="G27" s="83"/>
      <c r="H27" s="126" t="e">
        <f t="shared" si="2"/>
        <v>#DIV/0!</v>
      </c>
      <c r="I27" s="125">
        <f t="shared" si="3"/>
        <v>0</v>
      </c>
      <c r="J27" s="44" t="e">
        <f t="shared" si="4"/>
        <v>#DIV/0!</v>
      </c>
      <c r="K27" s="44" t="e">
        <f t="shared" si="5"/>
        <v>#DIV/0!</v>
      </c>
      <c r="L27" s="148" t="e">
        <f t="shared" si="6"/>
        <v>#DIV/0!</v>
      </c>
    </row>
    <row r="28" spans="1:12" x14ac:dyDescent="0.4">
      <c r="A28" s="49" t="s">
        <v>287</v>
      </c>
      <c r="B28" s="47">
        <v>2989</v>
      </c>
      <c r="C28" s="47">
        <v>3345</v>
      </c>
      <c r="D28" s="126">
        <f t="shared" si="0"/>
        <v>0.89357249626307922</v>
      </c>
      <c r="E28" s="128">
        <f t="shared" si="1"/>
        <v>-356</v>
      </c>
      <c r="F28" s="47">
        <v>3540</v>
      </c>
      <c r="G28" s="47">
        <v>4645</v>
      </c>
      <c r="H28" s="126">
        <f t="shared" si="2"/>
        <v>0.7621097954790097</v>
      </c>
      <c r="I28" s="125">
        <f t="shared" si="3"/>
        <v>-1105</v>
      </c>
      <c r="J28" s="44">
        <f t="shared" si="4"/>
        <v>0.84435028248587574</v>
      </c>
      <c r="K28" s="44">
        <f t="shared" si="5"/>
        <v>0.7201291711517761</v>
      </c>
      <c r="L28" s="148">
        <f t="shared" si="6"/>
        <v>0.12422111133409963</v>
      </c>
    </row>
    <row r="29" spans="1:12" x14ac:dyDescent="0.4">
      <c r="A29" s="49" t="s">
        <v>268</v>
      </c>
      <c r="B29" s="84"/>
      <c r="C29" s="84"/>
      <c r="D29" s="126" t="e">
        <f t="shared" si="0"/>
        <v>#DIV/0!</v>
      </c>
      <c r="E29" s="125">
        <f t="shared" si="1"/>
        <v>0</v>
      </c>
      <c r="F29" s="84"/>
      <c r="G29" s="84"/>
      <c r="H29" s="126" t="e">
        <f t="shared" si="2"/>
        <v>#DIV/0!</v>
      </c>
      <c r="I29" s="125">
        <f t="shared" si="3"/>
        <v>0</v>
      </c>
      <c r="J29" s="44" t="e">
        <f t="shared" si="4"/>
        <v>#DIV/0!</v>
      </c>
      <c r="K29" s="44" t="e">
        <f t="shared" si="5"/>
        <v>#DIV/0!</v>
      </c>
      <c r="L29" s="148" t="e">
        <f t="shared" si="6"/>
        <v>#DIV/0!</v>
      </c>
    </row>
    <row r="30" spans="1:12" x14ac:dyDescent="0.4">
      <c r="A30" s="49" t="s">
        <v>137</v>
      </c>
      <c r="B30" s="82"/>
      <c r="C30" s="82"/>
      <c r="D30" s="140" t="e">
        <f t="shared" si="0"/>
        <v>#DIV/0!</v>
      </c>
      <c r="E30" s="128">
        <f t="shared" si="1"/>
        <v>0</v>
      </c>
      <c r="F30" s="82"/>
      <c r="G30" s="82"/>
      <c r="H30" s="140" t="e">
        <f t="shared" si="2"/>
        <v>#DIV/0!</v>
      </c>
      <c r="I30" s="139">
        <f t="shared" si="3"/>
        <v>0</v>
      </c>
      <c r="J30" s="58" t="e">
        <f t="shared" si="4"/>
        <v>#DIV/0!</v>
      </c>
      <c r="K30" s="58" t="e">
        <f t="shared" si="5"/>
        <v>#DIV/0!</v>
      </c>
      <c r="L30" s="138" t="e">
        <f t="shared" si="6"/>
        <v>#DIV/0!</v>
      </c>
    </row>
    <row r="31" spans="1:12" x14ac:dyDescent="0.4">
      <c r="A31" s="61" t="s">
        <v>136</v>
      </c>
      <c r="B31" s="83"/>
      <c r="C31" s="83"/>
      <c r="D31" s="126" t="e">
        <f t="shared" si="0"/>
        <v>#DIV/0!</v>
      </c>
      <c r="E31" s="128">
        <f t="shared" si="1"/>
        <v>0</v>
      </c>
      <c r="F31" s="83"/>
      <c r="G31" s="83"/>
      <c r="H31" s="126" t="e">
        <f t="shared" si="2"/>
        <v>#DIV/0!</v>
      </c>
      <c r="I31" s="125">
        <f t="shared" si="3"/>
        <v>0</v>
      </c>
      <c r="J31" s="44" t="e">
        <f t="shared" si="4"/>
        <v>#DIV/0!</v>
      </c>
      <c r="K31" s="44" t="e">
        <f t="shared" si="5"/>
        <v>#DIV/0!</v>
      </c>
      <c r="L31" s="148" t="e">
        <f t="shared" si="6"/>
        <v>#DIV/0!</v>
      </c>
    </row>
    <row r="32" spans="1:12" x14ac:dyDescent="0.4">
      <c r="A32" s="49" t="s">
        <v>135</v>
      </c>
      <c r="B32" s="47">
        <v>3948</v>
      </c>
      <c r="C32" s="47">
        <v>3531</v>
      </c>
      <c r="D32" s="126">
        <f t="shared" si="0"/>
        <v>1.1180968564146134</v>
      </c>
      <c r="E32" s="128">
        <f t="shared" si="1"/>
        <v>417</v>
      </c>
      <c r="F32" s="47">
        <v>4560</v>
      </c>
      <c r="G32" s="47">
        <v>4580</v>
      </c>
      <c r="H32" s="126">
        <f t="shared" si="2"/>
        <v>0.99563318777292575</v>
      </c>
      <c r="I32" s="125">
        <f t="shared" si="3"/>
        <v>-20</v>
      </c>
      <c r="J32" s="44">
        <f t="shared" si="4"/>
        <v>0.86578947368421055</v>
      </c>
      <c r="K32" s="44">
        <f t="shared" si="5"/>
        <v>0.77096069868995631</v>
      </c>
      <c r="L32" s="148">
        <f t="shared" si="6"/>
        <v>9.4828774994254239E-2</v>
      </c>
    </row>
    <row r="33" spans="1:12" x14ac:dyDescent="0.4">
      <c r="A33" s="61" t="s">
        <v>134</v>
      </c>
      <c r="B33" s="82"/>
      <c r="C33" s="82"/>
      <c r="D33" s="140" t="e">
        <f t="shared" si="0"/>
        <v>#DIV/0!</v>
      </c>
      <c r="E33" s="128">
        <f t="shared" si="1"/>
        <v>0</v>
      </c>
      <c r="F33" s="82"/>
      <c r="G33" s="82"/>
      <c r="H33" s="140" t="e">
        <f t="shared" si="2"/>
        <v>#DIV/0!</v>
      </c>
      <c r="I33" s="139">
        <f t="shared" si="3"/>
        <v>0</v>
      </c>
      <c r="J33" s="58" t="e">
        <f t="shared" si="4"/>
        <v>#DIV/0!</v>
      </c>
      <c r="K33" s="58" t="e">
        <f t="shared" si="5"/>
        <v>#DIV/0!</v>
      </c>
      <c r="L33" s="138" t="e">
        <f t="shared" si="6"/>
        <v>#DIV/0!</v>
      </c>
    </row>
    <row r="34" spans="1:12" x14ac:dyDescent="0.4">
      <c r="A34" s="61" t="s">
        <v>133</v>
      </c>
      <c r="B34" s="60">
        <v>3691</v>
      </c>
      <c r="C34" s="60">
        <v>3249</v>
      </c>
      <c r="D34" s="140">
        <f t="shared" si="0"/>
        <v>1.1360418590335488</v>
      </c>
      <c r="E34" s="128">
        <f t="shared" si="1"/>
        <v>442</v>
      </c>
      <c r="F34" s="60">
        <v>4565</v>
      </c>
      <c r="G34" s="60">
        <v>4630</v>
      </c>
      <c r="H34" s="140">
        <f t="shared" si="2"/>
        <v>0.98596112311015116</v>
      </c>
      <c r="I34" s="139">
        <f t="shared" si="3"/>
        <v>-65</v>
      </c>
      <c r="J34" s="58">
        <f t="shared" si="4"/>
        <v>0.80854326396495069</v>
      </c>
      <c r="K34" s="58">
        <f t="shared" si="5"/>
        <v>0.70172786177105828</v>
      </c>
      <c r="L34" s="138">
        <f t="shared" si="6"/>
        <v>0.10681540219389241</v>
      </c>
    </row>
    <row r="35" spans="1:12" x14ac:dyDescent="0.4">
      <c r="A35" s="49" t="s">
        <v>132</v>
      </c>
      <c r="B35" s="83"/>
      <c r="C35" s="83"/>
      <c r="D35" s="126" t="e">
        <f t="shared" si="0"/>
        <v>#DIV/0!</v>
      </c>
      <c r="E35" s="128">
        <f t="shared" si="1"/>
        <v>0</v>
      </c>
      <c r="F35" s="83"/>
      <c r="G35" s="83"/>
      <c r="H35" s="126" t="e">
        <f t="shared" si="2"/>
        <v>#DIV/0!</v>
      </c>
      <c r="I35" s="125">
        <f t="shared" si="3"/>
        <v>0</v>
      </c>
      <c r="J35" s="44" t="e">
        <f t="shared" si="4"/>
        <v>#DIV/0!</v>
      </c>
      <c r="K35" s="44" t="e">
        <f t="shared" si="5"/>
        <v>#DIV/0!</v>
      </c>
      <c r="L35" s="148" t="e">
        <f t="shared" si="6"/>
        <v>#DIV/0!</v>
      </c>
    </row>
    <row r="36" spans="1:12" x14ac:dyDescent="0.4">
      <c r="A36" s="61" t="s">
        <v>88</v>
      </c>
      <c r="B36" s="82"/>
      <c r="C36" s="82"/>
      <c r="D36" s="140" t="e">
        <f t="shared" si="0"/>
        <v>#DIV/0!</v>
      </c>
      <c r="E36" s="128">
        <f t="shared" si="1"/>
        <v>0</v>
      </c>
      <c r="F36" s="82"/>
      <c r="G36" s="82"/>
      <c r="H36" s="140" t="e">
        <f t="shared" si="2"/>
        <v>#DIV/0!</v>
      </c>
      <c r="I36" s="139">
        <f t="shared" si="3"/>
        <v>0</v>
      </c>
      <c r="J36" s="58" t="e">
        <f t="shared" si="4"/>
        <v>#DIV/0!</v>
      </c>
      <c r="K36" s="58" t="e">
        <f t="shared" si="5"/>
        <v>#DIV/0!</v>
      </c>
      <c r="L36" s="138" t="e">
        <f t="shared" si="6"/>
        <v>#DIV/0!</v>
      </c>
    </row>
    <row r="37" spans="1:12" x14ac:dyDescent="0.4">
      <c r="A37" s="42" t="s">
        <v>286</v>
      </c>
      <c r="B37" s="41">
        <v>15882</v>
      </c>
      <c r="C37" s="41">
        <v>2349</v>
      </c>
      <c r="D37" s="140">
        <f t="shared" si="0"/>
        <v>6.7611749680715194</v>
      </c>
      <c r="E37" s="540">
        <f t="shared" si="1"/>
        <v>13533</v>
      </c>
      <c r="F37" s="41">
        <v>18800</v>
      </c>
      <c r="G37" s="41">
        <v>2915</v>
      </c>
      <c r="H37" s="140">
        <f t="shared" si="2"/>
        <v>6.4493996569468264</v>
      </c>
      <c r="I37" s="139">
        <f t="shared" si="3"/>
        <v>15885</v>
      </c>
      <c r="J37" s="58">
        <f t="shared" si="4"/>
        <v>0.84478723404255318</v>
      </c>
      <c r="K37" s="58">
        <f t="shared" si="5"/>
        <v>0.80583190394511151</v>
      </c>
      <c r="L37" s="138">
        <f t="shared" si="6"/>
        <v>3.8955330097441676E-2</v>
      </c>
    </row>
    <row r="38" spans="1:12" x14ac:dyDescent="0.4">
      <c r="A38" s="160" t="s">
        <v>130</v>
      </c>
      <c r="B38" s="146">
        <f>SUM(B39:B40)</f>
        <v>1855</v>
      </c>
      <c r="C38" s="146">
        <f>SUM(C39:C40)</f>
        <v>1735</v>
      </c>
      <c r="D38" s="145">
        <f t="shared" ref="D38:D69" si="7">+B38/C38</f>
        <v>1.0691642651296831</v>
      </c>
      <c r="E38" s="144">
        <f t="shared" ref="E38:E69" si="8">+B38-C38</f>
        <v>120</v>
      </c>
      <c r="F38" s="146">
        <f>SUM(F39:F40)</f>
        <v>3050</v>
      </c>
      <c r="G38" s="146">
        <f>SUM(G39:G40)</f>
        <v>3160</v>
      </c>
      <c r="H38" s="145">
        <f t="shared" ref="H38:H69" si="9">+F38/G38</f>
        <v>0.96518987341772156</v>
      </c>
      <c r="I38" s="144">
        <f t="shared" ref="I38:I69" si="10">+F38-G38</f>
        <v>-110</v>
      </c>
      <c r="J38" s="143">
        <f t="shared" ref="J38:J69" si="11">+B38/F38</f>
        <v>0.6081967213114754</v>
      </c>
      <c r="K38" s="143">
        <f t="shared" ref="K38:K69" si="12">+C38/G38</f>
        <v>0.54905063291139244</v>
      </c>
      <c r="L38" s="142">
        <f t="shared" ref="L38:L69" si="13">+J38-K38</f>
        <v>5.9146088400082952E-2</v>
      </c>
    </row>
    <row r="39" spans="1:12" x14ac:dyDescent="0.4">
      <c r="A39" s="48" t="s">
        <v>129</v>
      </c>
      <c r="B39" s="79">
        <v>993</v>
      </c>
      <c r="C39" s="79">
        <v>953</v>
      </c>
      <c r="D39" s="129">
        <f t="shared" si="7"/>
        <v>1.0419727177334732</v>
      </c>
      <c r="E39" s="128">
        <f t="shared" si="8"/>
        <v>40</v>
      </c>
      <c r="F39" s="79">
        <v>1819</v>
      </c>
      <c r="G39" s="79">
        <v>1951</v>
      </c>
      <c r="H39" s="129">
        <f t="shared" si="9"/>
        <v>0.93234238851870832</v>
      </c>
      <c r="I39" s="128">
        <f t="shared" si="10"/>
        <v>-132</v>
      </c>
      <c r="J39" s="64">
        <f t="shared" si="11"/>
        <v>0.54590434304562951</v>
      </c>
      <c r="K39" s="64">
        <f t="shared" si="12"/>
        <v>0.48846745258841617</v>
      </c>
      <c r="L39" s="141">
        <f t="shared" si="13"/>
        <v>5.7436890457213341E-2</v>
      </c>
    </row>
    <row r="40" spans="1:12" x14ac:dyDescent="0.4">
      <c r="A40" s="49" t="s">
        <v>128</v>
      </c>
      <c r="B40" s="47">
        <v>862</v>
      </c>
      <c r="C40" s="47">
        <v>782</v>
      </c>
      <c r="D40" s="126">
        <f t="shared" si="7"/>
        <v>1.1023017902813299</v>
      </c>
      <c r="E40" s="540">
        <f t="shared" si="8"/>
        <v>80</v>
      </c>
      <c r="F40" s="47">
        <v>1231</v>
      </c>
      <c r="G40" s="47">
        <v>1209</v>
      </c>
      <c r="H40" s="126">
        <f t="shared" si="9"/>
        <v>1.0181968569065343</v>
      </c>
      <c r="I40" s="125">
        <f t="shared" si="10"/>
        <v>22</v>
      </c>
      <c r="J40" s="44">
        <f t="shared" si="11"/>
        <v>0.70024370430544269</v>
      </c>
      <c r="K40" s="44">
        <f t="shared" si="12"/>
        <v>0.64681555004135649</v>
      </c>
      <c r="L40" s="148">
        <f t="shared" si="13"/>
        <v>5.3428154264086203E-2</v>
      </c>
    </row>
    <row r="41" spans="1:12" s="35" customFormat="1" x14ac:dyDescent="0.4">
      <c r="A41" s="136" t="s">
        <v>87</v>
      </c>
      <c r="B41" s="135">
        <f>B42+B62</f>
        <v>281918</v>
      </c>
      <c r="C41" s="135">
        <f>C42+C62</f>
        <v>245462</v>
      </c>
      <c r="D41" s="134">
        <f t="shared" si="7"/>
        <v>1.1485199338390464</v>
      </c>
      <c r="E41" s="144">
        <f t="shared" si="8"/>
        <v>36456</v>
      </c>
      <c r="F41" s="135">
        <f>F42+F62</f>
        <v>372421</v>
      </c>
      <c r="G41" s="135">
        <f>G42+G62</f>
        <v>354127</v>
      </c>
      <c r="H41" s="134">
        <f t="shared" si="9"/>
        <v>1.0516594329153099</v>
      </c>
      <c r="I41" s="133">
        <f t="shared" si="10"/>
        <v>18294</v>
      </c>
      <c r="J41" s="132">
        <f t="shared" si="11"/>
        <v>0.75698738792925213</v>
      </c>
      <c r="K41" s="132">
        <f t="shared" si="12"/>
        <v>0.69314680891318647</v>
      </c>
      <c r="L41" s="131">
        <f t="shared" si="13"/>
        <v>6.3840579016065657E-2</v>
      </c>
    </row>
    <row r="42" spans="1:12" s="35" customFormat="1" x14ac:dyDescent="0.4">
      <c r="A42" s="160" t="s">
        <v>127</v>
      </c>
      <c r="B42" s="135">
        <f>SUM(B43:B61)</f>
        <v>278232</v>
      </c>
      <c r="C42" s="135">
        <f>SUM(C43:C61)</f>
        <v>242249</v>
      </c>
      <c r="D42" s="134">
        <f t="shared" si="7"/>
        <v>1.1485372488637724</v>
      </c>
      <c r="E42" s="144">
        <f t="shared" si="8"/>
        <v>35983</v>
      </c>
      <c r="F42" s="135">
        <f>SUM(F43:F61)</f>
        <v>367008</v>
      </c>
      <c r="G42" s="135">
        <f>SUM(G43:G61)</f>
        <v>349442</v>
      </c>
      <c r="H42" s="134">
        <f t="shared" si="9"/>
        <v>1.0502687141213707</v>
      </c>
      <c r="I42" s="133">
        <f t="shared" si="10"/>
        <v>17566</v>
      </c>
      <c r="J42" s="132">
        <f t="shared" si="11"/>
        <v>0.75810881506670158</v>
      </c>
      <c r="K42" s="132">
        <f t="shared" si="12"/>
        <v>0.69324523096822932</v>
      </c>
      <c r="L42" s="131">
        <f t="shared" si="13"/>
        <v>6.486358409847226E-2</v>
      </c>
    </row>
    <row r="43" spans="1:12" x14ac:dyDescent="0.4">
      <c r="A43" s="49" t="s">
        <v>86</v>
      </c>
      <c r="B43" s="47">
        <v>119118</v>
      </c>
      <c r="C43" s="54">
        <v>95910</v>
      </c>
      <c r="D43" s="546">
        <f t="shared" si="7"/>
        <v>1.2419768532999687</v>
      </c>
      <c r="E43" s="128">
        <f t="shared" si="8"/>
        <v>23208</v>
      </c>
      <c r="F43" s="54">
        <v>142560</v>
      </c>
      <c r="G43" s="47">
        <v>141847</v>
      </c>
      <c r="H43" s="140">
        <f t="shared" si="9"/>
        <v>1.0050265426833138</v>
      </c>
      <c r="I43" s="125">
        <f t="shared" si="10"/>
        <v>713</v>
      </c>
      <c r="J43" s="44">
        <f t="shared" si="11"/>
        <v>0.83556397306397301</v>
      </c>
      <c r="K43" s="44">
        <f t="shared" si="12"/>
        <v>0.67615106417477988</v>
      </c>
      <c r="L43" s="148">
        <f t="shared" si="13"/>
        <v>0.15941290888919313</v>
      </c>
    </row>
    <row r="44" spans="1:12" x14ac:dyDescent="0.4">
      <c r="A44" s="49" t="s">
        <v>125</v>
      </c>
      <c r="B44" s="47">
        <v>14299</v>
      </c>
      <c r="C44" s="47">
        <v>14601</v>
      </c>
      <c r="D44" s="129">
        <f t="shared" si="7"/>
        <v>0.97931648517224845</v>
      </c>
      <c r="E44" s="128">
        <f t="shared" si="8"/>
        <v>-302</v>
      </c>
      <c r="F44" s="47">
        <v>15934</v>
      </c>
      <c r="G44" s="47">
        <v>15934</v>
      </c>
      <c r="H44" s="140">
        <f t="shared" si="9"/>
        <v>1</v>
      </c>
      <c r="I44" s="125">
        <f t="shared" si="10"/>
        <v>0</v>
      </c>
      <c r="J44" s="44">
        <f t="shared" si="11"/>
        <v>0.89738923057612652</v>
      </c>
      <c r="K44" s="44">
        <f t="shared" si="12"/>
        <v>0.91634241245136183</v>
      </c>
      <c r="L44" s="148">
        <f t="shared" si="13"/>
        <v>-1.8953181875235314E-2</v>
      </c>
    </row>
    <row r="45" spans="1:12" x14ac:dyDescent="0.4">
      <c r="A45" s="61" t="s">
        <v>124</v>
      </c>
      <c r="B45" s="47">
        <v>24562</v>
      </c>
      <c r="C45" s="47">
        <v>21732</v>
      </c>
      <c r="D45" s="129">
        <f t="shared" si="7"/>
        <v>1.1302227130498803</v>
      </c>
      <c r="E45" s="128">
        <f t="shared" si="8"/>
        <v>2830</v>
      </c>
      <c r="F45" s="47">
        <v>35644</v>
      </c>
      <c r="G45" s="47">
        <v>30273</v>
      </c>
      <c r="H45" s="140">
        <f t="shared" si="9"/>
        <v>1.1774188220526542</v>
      </c>
      <c r="I45" s="125">
        <f t="shared" si="10"/>
        <v>5371</v>
      </c>
      <c r="J45" s="44">
        <f t="shared" si="11"/>
        <v>0.6890921333183706</v>
      </c>
      <c r="K45" s="44">
        <f t="shared" si="12"/>
        <v>0.71786740659994053</v>
      </c>
      <c r="L45" s="148">
        <f t="shared" si="13"/>
        <v>-2.8775273281569924E-2</v>
      </c>
    </row>
    <row r="46" spans="1:12" x14ac:dyDescent="0.4">
      <c r="A46" s="61" t="s">
        <v>123</v>
      </c>
      <c r="B46" s="47">
        <v>13843</v>
      </c>
      <c r="C46" s="47">
        <v>13189</v>
      </c>
      <c r="D46" s="129">
        <f t="shared" si="7"/>
        <v>1.0495867768595042</v>
      </c>
      <c r="E46" s="128">
        <f t="shared" si="8"/>
        <v>654</v>
      </c>
      <c r="F46" s="47">
        <v>20967</v>
      </c>
      <c r="G46" s="47">
        <v>19181</v>
      </c>
      <c r="H46" s="140">
        <f t="shared" si="9"/>
        <v>1.0931129763828789</v>
      </c>
      <c r="I46" s="125">
        <f t="shared" si="10"/>
        <v>1786</v>
      </c>
      <c r="J46" s="44">
        <f t="shared" si="11"/>
        <v>0.66022797729765825</v>
      </c>
      <c r="K46" s="44">
        <f t="shared" si="12"/>
        <v>0.68760752828319693</v>
      </c>
      <c r="L46" s="148">
        <f t="shared" si="13"/>
        <v>-2.7379550985538681E-2</v>
      </c>
    </row>
    <row r="47" spans="1:12" x14ac:dyDescent="0.4">
      <c r="A47" s="49" t="s">
        <v>84</v>
      </c>
      <c r="B47" s="47">
        <v>38269</v>
      </c>
      <c r="C47" s="47">
        <v>37716</v>
      </c>
      <c r="D47" s="129">
        <f t="shared" si="7"/>
        <v>1.0146622123236824</v>
      </c>
      <c r="E47" s="128">
        <f t="shared" si="8"/>
        <v>553</v>
      </c>
      <c r="F47" s="47">
        <v>54665</v>
      </c>
      <c r="G47" s="47">
        <v>55067</v>
      </c>
      <c r="H47" s="140">
        <f t="shared" si="9"/>
        <v>0.99269980205930952</v>
      </c>
      <c r="I47" s="125">
        <f t="shared" si="10"/>
        <v>-402</v>
      </c>
      <c r="J47" s="44">
        <f t="shared" si="11"/>
        <v>0.7000640263422665</v>
      </c>
      <c r="K47" s="44">
        <f t="shared" si="12"/>
        <v>0.68491110828626944</v>
      </c>
      <c r="L47" s="148">
        <f t="shared" si="13"/>
        <v>1.5152918055997056E-2</v>
      </c>
    </row>
    <row r="48" spans="1:12" x14ac:dyDescent="0.4">
      <c r="A48" s="49" t="s">
        <v>126</v>
      </c>
      <c r="B48" s="47">
        <v>3736</v>
      </c>
      <c r="C48" s="47">
        <v>4088</v>
      </c>
      <c r="D48" s="129">
        <f t="shared" si="7"/>
        <v>0.91389432485322897</v>
      </c>
      <c r="E48" s="128">
        <f t="shared" si="8"/>
        <v>-352</v>
      </c>
      <c r="F48" s="47">
        <v>8100</v>
      </c>
      <c r="G48" s="47">
        <v>8100</v>
      </c>
      <c r="H48" s="140">
        <f t="shared" si="9"/>
        <v>1</v>
      </c>
      <c r="I48" s="125">
        <f t="shared" si="10"/>
        <v>0</v>
      </c>
      <c r="J48" s="44">
        <f t="shared" si="11"/>
        <v>0.46123456790123457</v>
      </c>
      <c r="K48" s="44">
        <f t="shared" si="12"/>
        <v>0.50469135802469134</v>
      </c>
      <c r="L48" s="148">
        <f t="shared" si="13"/>
        <v>-4.3456790123456768E-2</v>
      </c>
    </row>
    <row r="49" spans="1:12" x14ac:dyDescent="0.4">
      <c r="A49" s="49" t="s">
        <v>85</v>
      </c>
      <c r="B49" s="47">
        <v>20859</v>
      </c>
      <c r="C49" s="47">
        <v>22717</v>
      </c>
      <c r="D49" s="129">
        <f t="shared" si="7"/>
        <v>0.91821103138618654</v>
      </c>
      <c r="E49" s="128">
        <f t="shared" si="8"/>
        <v>-1858</v>
      </c>
      <c r="F49" s="74">
        <v>28295</v>
      </c>
      <c r="G49" s="47">
        <v>28312</v>
      </c>
      <c r="H49" s="140">
        <f t="shared" si="9"/>
        <v>0.99939954789488561</v>
      </c>
      <c r="I49" s="125">
        <f t="shared" si="10"/>
        <v>-17</v>
      </c>
      <c r="J49" s="44">
        <f t="shared" si="11"/>
        <v>0.73719738469694296</v>
      </c>
      <c r="K49" s="44">
        <f t="shared" si="12"/>
        <v>0.80238061599321842</v>
      </c>
      <c r="L49" s="148">
        <f t="shared" si="13"/>
        <v>-6.5183231296275457E-2</v>
      </c>
    </row>
    <row r="50" spans="1:12" x14ac:dyDescent="0.4">
      <c r="A50" s="49" t="s">
        <v>83</v>
      </c>
      <c r="B50" s="47">
        <v>6954</v>
      </c>
      <c r="C50" s="47">
        <v>1996</v>
      </c>
      <c r="D50" s="129">
        <f t="shared" si="7"/>
        <v>3.4839679358717435</v>
      </c>
      <c r="E50" s="128">
        <f t="shared" si="8"/>
        <v>4958</v>
      </c>
      <c r="F50" s="572">
        <v>8370</v>
      </c>
      <c r="G50" s="47">
        <v>2970</v>
      </c>
      <c r="H50" s="140">
        <f t="shared" si="9"/>
        <v>2.8181818181818183</v>
      </c>
      <c r="I50" s="125">
        <f t="shared" si="10"/>
        <v>5400</v>
      </c>
      <c r="J50" s="44">
        <f t="shared" si="11"/>
        <v>0.83082437275985666</v>
      </c>
      <c r="K50" s="44">
        <f t="shared" si="12"/>
        <v>0.67205387205387201</v>
      </c>
      <c r="L50" s="148">
        <f t="shared" si="13"/>
        <v>0.15877050070598464</v>
      </c>
    </row>
    <row r="51" spans="1:12" x14ac:dyDescent="0.4">
      <c r="A51" s="49" t="s">
        <v>122</v>
      </c>
      <c r="B51" s="47">
        <v>2548</v>
      </c>
      <c r="C51" s="79">
        <v>2339</v>
      </c>
      <c r="D51" s="129">
        <f t="shared" si="7"/>
        <v>1.089354424967935</v>
      </c>
      <c r="E51" s="128">
        <f t="shared" si="8"/>
        <v>209</v>
      </c>
      <c r="F51" s="47">
        <v>3906</v>
      </c>
      <c r="G51" s="47">
        <v>3750</v>
      </c>
      <c r="H51" s="140">
        <f t="shared" si="9"/>
        <v>1.0416000000000001</v>
      </c>
      <c r="I51" s="125">
        <f t="shared" si="10"/>
        <v>156</v>
      </c>
      <c r="J51" s="44">
        <f t="shared" si="11"/>
        <v>0.6523297491039427</v>
      </c>
      <c r="K51" s="44">
        <f t="shared" si="12"/>
        <v>0.62373333333333336</v>
      </c>
      <c r="L51" s="148">
        <f t="shared" si="13"/>
        <v>2.859641577060934E-2</v>
      </c>
    </row>
    <row r="52" spans="1:12" x14ac:dyDescent="0.4">
      <c r="A52" s="49" t="s">
        <v>121</v>
      </c>
      <c r="B52" s="47">
        <v>3131</v>
      </c>
      <c r="C52" s="79">
        <v>3081</v>
      </c>
      <c r="D52" s="129">
        <f t="shared" si="7"/>
        <v>1.0162284972411555</v>
      </c>
      <c r="E52" s="128">
        <f t="shared" si="8"/>
        <v>50</v>
      </c>
      <c r="F52" s="60">
        <v>3656</v>
      </c>
      <c r="G52" s="47">
        <v>3720</v>
      </c>
      <c r="H52" s="140">
        <f t="shared" si="9"/>
        <v>0.98279569892473118</v>
      </c>
      <c r="I52" s="125">
        <f t="shared" si="10"/>
        <v>-64</v>
      </c>
      <c r="J52" s="44">
        <f t="shared" si="11"/>
        <v>0.85640043763676144</v>
      </c>
      <c r="K52" s="44">
        <f t="shared" si="12"/>
        <v>0.82822580645161292</v>
      </c>
      <c r="L52" s="148">
        <f t="shared" si="13"/>
        <v>2.8174631185148513E-2</v>
      </c>
    </row>
    <row r="53" spans="1:12" x14ac:dyDescent="0.4">
      <c r="A53" s="49" t="s">
        <v>82</v>
      </c>
      <c r="B53" s="47">
        <v>7896</v>
      </c>
      <c r="C53" s="47">
        <v>6770</v>
      </c>
      <c r="D53" s="129">
        <f t="shared" si="7"/>
        <v>1.1663220088626292</v>
      </c>
      <c r="E53" s="128">
        <f t="shared" si="8"/>
        <v>1126</v>
      </c>
      <c r="F53" s="60">
        <v>10292</v>
      </c>
      <c r="G53" s="47">
        <v>9460</v>
      </c>
      <c r="H53" s="140">
        <f t="shared" si="9"/>
        <v>1.0879492600422833</v>
      </c>
      <c r="I53" s="125">
        <f t="shared" si="10"/>
        <v>832</v>
      </c>
      <c r="J53" s="44">
        <f t="shared" si="11"/>
        <v>0.76719782355227362</v>
      </c>
      <c r="K53" s="44">
        <f t="shared" si="12"/>
        <v>0.71564482029598309</v>
      </c>
      <c r="L53" s="148">
        <f t="shared" si="13"/>
        <v>5.155300325629053E-2</v>
      </c>
    </row>
    <row r="54" spans="1:12" x14ac:dyDescent="0.4">
      <c r="A54" s="49" t="s">
        <v>81</v>
      </c>
      <c r="B54" s="47">
        <v>5637</v>
      </c>
      <c r="C54" s="47">
        <v>5998</v>
      </c>
      <c r="D54" s="129">
        <f t="shared" si="7"/>
        <v>0.9398132710903635</v>
      </c>
      <c r="E54" s="128">
        <f t="shared" si="8"/>
        <v>-361</v>
      </c>
      <c r="F54" s="47">
        <v>8094</v>
      </c>
      <c r="G54" s="47">
        <v>8370</v>
      </c>
      <c r="H54" s="126">
        <f t="shared" si="9"/>
        <v>0.96702508960573474</v>
      </c>
      <c r="I54" s="125">
        <f t="shared" si="10"/>
        <v>-276</v>
      </c>
      <c r="J54" s="44">
        <f t="shared" si="11"/>
        <v>0.69644180874722017</v>
      </c>
      <c r="K54" s="44">
        <f t="shared" si="12"/>
        <v>0.71660692951015537</v>
      </c>
      <c r="L54" s="148">
        <f t="shared" si="13"/>
        <v>-2.0165120762935196E-2</v>
      </c>
    </row>
    <row r="55" spans="1:12" x14ac:dyDescent="0.4">
      <c r="A55" s="49" t="s">
        <v>236</v>
      </c>
      <c r="B55" s="47">
        <v>3310</v>
      </c>
      <c r="C55" s="83"/>
      <c r="D55" s="129" t="e">
        <f t="shared" si="7"/>
        <v>#DIV/0!</v>
      </c>
      <c r="E55" s="128">
        <f t="shared" si="8"/>
        <v>3310</v>
      </c>
      <c r="F55" s="47">
        <v>3864</v>
      </c>
      <c r="G55" s="83"/>
      <c r="H55" s="126" t="e">
        <f t="shared" si="9"/>
        <v>#DIV/0!</v>
      </c>
      <c r="I55" s="125">
        <f t="shared" si="10"/>
        <v>3864</v>
      </c>
      <c r="J55" s="44">
        <f t="shared" si="11"/>
        <v>0.85662525879917184</v>
      </c>
      <c r="K55" s="44" t="e">
        <f t="shared" si="12"/>
        <v>#DIV/0!</v>
      </c>
      <c r="L55" s="148" t="e">
        <f t="shared" si="13"/>
        <v>#DIV/0!</v>
      </c>
    </row>
    <row r="56" spans="1:12" x14ac:dyDescent="0.4">
      <c r="A56" s="61" t="s">
        <v>80</v>
      </c>
      <c r="B56" s="47">
        <v>2403</v>
      </c>
      <c r="C56" s="60">
        <v>2499</v>
      </c>
      <c r="D56" s="129">
        <f t="shared" si="7"/>
        <v>0.96158463385354143</v>
      </c>
      <c r="E56" s="128">
        <f t="shared" si="8"/>
        <v>-96</v>
      </c>
      <c r="F56" s="47">
        <v>3601</v>
      </c>
      <c r="G56" s="47">
        <v>3710</v>
      </c>
      <c r="H56" s="140">
        <f t="shared" si="9"/>
        <v>0.97061994609164426</v>
      </c>
      <c r="I56" s="125">
        <f t="shared" si="10"/>
        <v>-109</v>
      </c>
      <c r="J56" s="44">
        <f t="shared" si="11"/>
        <v>0.66731463482366005</v>
      </c>
      <c r="K56" s="58">
        <f t="shared" si="12"/>
        <v>0.67358490566037732</v>
      </c>
      <c r="L56" s="138">
        <f t="shared" si="13"/>
        <v>-6.2702708367172733E-3</v>
      </c>
    </row>
    <row r="57" spans="1:12" x14ac:dyDescent="0.4">
      <c r="A57" s="49" t="s">
        <v>79</v>
      </c>
      <c r="B57" s="47">
        <v>2192</v>
      </c>
      <c r="C57" s="47">
        <v>1816</v>
      </c>
      <c r="D57" s="129">
        <f t="shared" si="7"/>
        <v>1.2070484581497798</v>
      </c>
      <c r="E57" s="128">
        <f t="shared" si="8"/>
        <v>376</v>
      </c>
      <c r="F57" s="47">
        <v>3716</v>
      </c>
      <c r="G57" s="47">
        <v>3711</v>
      </c>
      <c r="H57" s="126">
        <f t="shared" si="9"/>
        <v>1.0013473457289139</v>
      </c>
      <c r="I57" s="125">
        <f t="shared" si="10"/>
        <v>5</v>
      </c>
      <c r="J57" s="44">
        <f t="shared" si="11"/>
        <v>0.58988159311087196</v>
      </c>
      <c r="K57" s="44">
        <f t="shared" si="12"/>
        <v>0.48935596874157911</v>
      </c>
      <c r="L57" s="148">
        <f t="shared" si="13"/>
        <v>0.10052562436929285</v>
      </c>
    </row>
    <row r="58" spans="1:12" x14ac:dyDescent="0.4">
      <c r="A58" s="49" t="s">
        <v>78</v>
      </c>
      <c r="B58" s="47">
        <v>2630</v>
      </c>
      <c r="C58" s="47">
        <v>2182</v>
      </c>
      <c r="D58" s="129">
        <f t="shared" si="7"/>
        <v>1.2053162236480293</v>
      </c>
      <c r="E58" s="128">
        <f t="shared" si="8"/>
        <v>448</v>
      </c>
      <c r="F58" s="47">
        <v>3686</v>
      </c>
      <c r="G58" s="47">
        <v>3705</v>
      </c>
      <c r="H58" s="126">
        <f t="shared" si="9"/>
        <v>0.99487179487179489</v>
      </c>
      <c r="I58" s="125">
        <f t="shared" si="10"/>
        <v>-19</v>
      </c>
      <c r="J58" s="44">
        <f t="shared" si="11"/>
        <v>0.71351058057514927</v>
      </c>
      <c r="K58" s="44">
        <f t="shared" si="12"/>
        <v>0.58893387314439949</v>
      </c>
      <c r="L58" s="148">
        <f t="shared" si="13"/>
        <v>0.12457670743074978</v>
      </c>
    </row>
    <row r="59" spans="1:12" x14ac:dyDescent="0.4">
      <c r="A59" s="49" t="s">
        <v>77</v>
      </c>
      <c r="B59" s="47">
        <v>6845</v>
      </c>
      <c r="C59" s="47">
        <v>5615</v>
      </c>
      <c r="D59" s="129">
        <f t="shared" si="7"/>
        <v>1.2190560997328583</v>
      </c>
      <c r="E59" s="128">
        <f t="shared" si="8"/>
        <v>1230</v>
      </c>
      <c r="F59" s="47">
        <v>11658</v>
      </c>
      <c r="G59" s="47">
        <v>11332</v>
      </c>
      <c r="H59" s="126">
        <f t="shared" si="9"/>
        <v>1.0287680903635721</v>
      </c>
      <c r="I59" s="125">
        <f t="shared" si="10"/>
        <v>326</v>
      </c>
      <c r="J59" s="44">
        <f t="shared" si="11"/>
        <v>0.58715045462343451</v>
      </c>
      <c r="K59" s="44">
        <f t="shared" si="12"/>
        <v>0.49549947052594423</v>
      </c>
      <c r="L59" s="148">
        <f t="shared" si="13"/>
        <v>9.1650984097490285E-2</v>
      </c>
    </row>
    <row r="60" spans="1:12" x14ac:dyDescent="0.4">
      <c r="A60" s="55" t="s">
        <v>120</v>
      </c>
      <c r="B60" s="84"/>
      <c r="C60" s="84"/>
      <c r="D60" s="545" t="e">
        <f t="shared" si="7"/>
        <v>#DIV/0!</v>
      </c>
      <c r="E60" s="128">
        <f t="shared" si="8"/>
        <v>0</v>
      </c>
      <c r="F60" s="84"/>
      <c r="G60" s="84"/>
      <c r="H60" s="545" t="e">
        <f t="shared" si="9"/>
        <v>#DIV/0!</v>
      </c>
      <c r="I60" s="540">
        <f t="shared" si="10"/>
        <v>0</v>
      </c>
      <c r="J60" s="86" t="e">
        <f t="shared" si="11"/>
        <v>#DIV/0!</v>
      </c>
      <c r="K60" s="86" t="e">
        <f t="shared" si="12"/>
        <v>#DIV/0!</v>
      </c>
      <c r="L60" s="544" t="e">
        <f t="shared" si="13"/>
        <v>#DIV/0!</v>
      </c>
    </row>
    <row r="61" spans="1:12" x14ac:dyDescent="0.4">
      <c r="A61" s="42" t="s">
        <v>119</v>
      </c>
      <c r="B61" s="56"/>
      <c r="C61" s="56"/>
      <c r="D61" s="124" t="e">
        <f t="shared" si="7"/>
        <v>#DIV/0!</v>
      </c>
      <c r="E61" s="540">
        <f t="shared" si="8"/>
        <v>0</v>
      </c>
      <c r="F61" s="56"/>
      <c r="G61" s="56"/>
      <c r="H61" s="124" t="e">
        <f t="shared" si="9"/>
        <v>#DIV/0!</v>
      </c>
      <c r="I61" s="123">
        <f t="shared" si="10"/>
        <v>0</v>
      </c>
      <c r="J61" s="38" t="e">
        <f t="shared" si="11"/>
        <v>#DIV/0!</v>
      </c>
      <c r="K61" s="38" t="e">
        <f t="shared" si="12"/>
        <v>#DIV/0!</v>
      </c>
      <c r="L61" s="147" t="e">
        <f t="shared" si="13"/>
        <v>#DIV/0!</v>
      </c>
    </row>
    <row r="62" spans="1:12" x14ac:dyDescent="0.4">
      <c r="A62" s="160" t="s">
        <v>118</v>
      </c>
      <c r="B62" s="146">
        <f>SUM(B63:B66)</f>
        <v>3686</v>
      </c>
      <c r="C62" s="146">
        <f>SUM(C63:C66)</f>
        <v>3213</v>
      </c>
      <c r="D62" s="145">
        <f t="shared" si="7"/>
        <v>1.1472144413320884</v>
      </c>
      <c r="E62" s="144">
        <f t="shared" si="8"/>
        <v>473</v>
      </c>
      <c r="F62" s="146">
        <f>SUM(F63:F66)</f>
        <v>5413</v>
      </c>
      <c r="G62" s="146">
        <f>SUM(G63:G66)</f>
        <v>4685</v>
      </c>
      <c r="H62" s="145">
        <f t="shared" si="9"/>
        <v>1.1553895410885806</v>
      </c>
      <c r="I62" s="144">
        <f t="shared" si="10"/>
        <v>728</v>
      </c>
      <c r="J62" s="143">
        <f t="shared" si="11"/>
        <v>0.68095326066876039</v>
      </c>
      <c r="K62" s="143">
        <f t="shared" si="12"/>
        <v>0.68580576307363927</v>
      </c>
      <c r="L62" s="142">
        <f t="shared" si="13"/>
        <v>-4.852502404878889E-3</v>
      </c>
    </row>
    <row r="63" spans="1:12" x14ac:dyDescent="0.4">
      <c r="A63" s="55" t="s">
        <v>76</v>
      </c>
      <c r="B63" s="71">
        <f>'[7]3月(上旬～中旬)'!B62+'３月(下旬)'!B63</f>
        <v>780</v>
      </c>
      <c r="C63" s="71">
        <f>'[7]3月(上旬～中旬)'!C62+'３月(下旬)'!C63</f>
        <v>739</v>
      </c>
      <c r="D63" s="129">
        <f t="shared" si="7"/>
        <v>1.0554803788903924</v>
      </c>
      <c r="E63" s="128">
        <f t="shared" si="8"/>
        <v>41</v>
      </c>
      <c r="F63" s="71">
        <f>'[7]3月(上旬～中旬)'!F62+'３月(下旬)'!F63</f>
        <v>963</v>
      </c>
      <c r="G63" s="71">
        <f>'[7]3月(上旬～中旬)'!G62+'３月(下旬)'!G63</f>
        <v>943</v>
      </c>
      <c r="H63" s="129">
        <f t="shared" si="9"/>
        <v>1.0212089077412514</v>
      </c>
      <c r="I63" s="128">
        <f t="shared" si="10"/>
        <v>20</v>
      </c>
      <c r="J63" s="64">
        <f t="shared" si="11"/>
        <v>0.8099688473520249</v>
      </c>
      <c r="K63" s="64">
        <f t="shared" si="12"/>
        <v>0.78366914103923646</v>
      </c>
      <c r="L63" s="141">
        <f t="shared" si="13"/>
        <v>2.629970631278844E-2</v>
      </c>
    </row>
    <row r="64" spans="1:12" x14ac:dyDescent="0.4">
      <c r="A64" s="49" t="s">
        <v>117</v>
      </c>
      <c r="B64" s="71">
        <f>'[7]3月(上旬～中旬)'!B63+'３月(下旬)'!B64</f>
        <v>925</v>
      </c>
      <c r="C64" s="71">
        <f>'[7]3月(上旬～中旬)'!C63+'３月(下旬)'!C64</f>
        <v>678</v>
      </c>
      <c r="D64" s="129">
        <f t="shared" si="7"/>
        <v>1.364306784660767</v>
      </c>
      <c r="E64" s="128">
        <f t="shared" si="8"/>
        <v>247</v>
      </c>
      <c r="F64" s="71">
        <f>'[7]3月(上旬～中旬)'!F63+'３月(下旬)'!F64</f>
        <v>1619</v>
      </c>
      <c r="G64" s="71">
        <f>'[7]3月(上旬～中旬)'!G63+'３月(下旬)'!G64</f>
        <v>939</v>
      </c>
      <c r="H64" s="129">
        <f t="shared" si="9"/>
        <v>1.7241746538871139</v>
      </c>
      <c r="I64" s="128">
        <f t="shared" si="10"/>
        <v>680</v>
      </c>
      <c r="J64" s="64">
        <f t="shared" si="11"/>
        <v>0.57134033353922176</v>
      </c>
      <c r="K64" s="64">
        <f t="shared" si="12"/>
        <v>0.72204472843450485</v>
      </c>
      <c r="L64" s="141">
        <f t="shared" si="13"/>
        <v>-0.15070439489528309</v>
      </c>
    </row>
    <row r="65" spans="1:12" x14ac:dyDescent="0.4">
      <c r="A65" s="48" t="s">
        <v>116</v>
      </c>
      <c r="B65" s="71">
        <f>'[7]3月(上旬～中旬)'!B64+'３月(下旬)'!B65</f>
        <v>640</v>
      </c>
      <c r="C65" s="71">
        <f>'[7]3月(上旬～中旬)'!C64+'３月(下旬)'!C65</f>
        <v>565</v>
      </c>
      <c r="D65" s="129">
        <f t="shared" si="7"/>
        <v>1.1327433628318584</v>
      </c>
      <c r="E65" s="128">
        <f t="shared" si="8"/>
        <v>75</v>
      </c>
      <c r="F65" s="71">
        <f>'[7]3月(上旬～中旬)'!F64+'３月(下旬)'!F65</f>
        <v>934</v>
      </c>
      <c r="G65" s="71">
        <f>'[7]3月(上旬～中旬)'!G64+'３月(下旬)'!G65</f>
        <v>935</v>
      </c>
      <c r="H65" s="129">
        <f t="shared" si="9"/>
        <v>0.99893048128342243</v>
      </c>
      <c r="I65" s="128">
        <f t="shared" si="10"/>
        <v>-1</v>
      </c>
      <c r="J65" s="64">
        <f t="shared" si="11"/>
        <v>0.68522483940042822</v>
      </c>
      <c r="K65" s="64">
        <f t="shared" si="12"/>
        <v>0.60427807486631013</v>
      </c>
      <c r="L65" s="141">
        <f t="shared" si="13"/>
        <v>8.0946764534118087E-2</v>
      </c>
    </row>
    <row r="66" spans="1:12" x14ac:dyDescent="0.4">
      <c r="A66" s="42" t="s">
        <v>115</v>
      </c>
      <c r="B66" s="46">
        <f>'[7]3月(上旬～中旬)'!B65+'３月(下旬)'!B66</f>
        <v>1341</v>
      </c>
      <c r="C66" s="46">
        <f>'[7]3月(上旬～中旬)'!C65+'３月(下旬)'!C66</f>
        <v>1231</v>
      </c>
      <c r="D66" s="126">
        <f t="shared" si="7"/>
        <v>1.0893582453290007</v>
      </c>
      <c r="E66" s="540">
        <f t="shared" si="8"/>
        <v>110</v>
      </c>
      <c r="F66" s="46">
        <f>'[7]3月(上旬～中旬)'!F65+'３月(下旬)'!F66</f>
        <v>1897</v>
      </c>
      <c r="G66" s="46">
        <f>'[7]3月(上旬～中旬)'!G65+'３月(下旬)'!G66</f>
        <v>1868</v>
      </c>
      <c r="H66" s="126">
        <f t="shared" si="9"/>
        <v>1.015524625267666</v>
      </c>
      <c r="I66" s="125">
        <f t="shared" si="10"/>
        <v>29</v>
      </c>
      <c r="J66" s="44">
        <f t="shared" si="11"/>
        <v>0.70690564048497628</v>
      </c>
      <c r="K66" s="44">
        <f t="shared" si="12"/>
        <v>0.6589935760171306</v>
      </c>
      <c r="L66" s="148">
        <f t="shared" si="13"/>
        <v>4.7912064467845683E-2</v>
      </c>
    </row>
    <row r="67" spans="1:12" x14ac:dyDescent="0.4">
      <c r="A67" s="136" t="s">
        <v>98</v>
      </c>
      <c r="B67" s="135">
        <f>SUM(B68:B74)</f>
        <v>58530</v>
      </c>
      <c r="C67" s="135">
        <f>SUM(C68:C74)</f>
        <v>35445</v>
      </c>
      <c r="D67" s="134">
        <f t="shared" si="7"/>
        <v>1.6512907321201862</v>
      </c>
      <c r="E67" s="144">
        <f t="shared" si="8"/>
        <v>23085</v>
      </c>
      <c r="F67" s="135">
        <f>SUM(F68:F74)</f>
        <v>73278</v>
      </c>
      <c r="G67" s="135">
        <f>SUM(G68:G74)</f>
        <v>40002</v>
      </c>
      <c r="H67" s="134">
        <f t="shared" si="9"/>
        <v>1.831858407079646</v>
      </c>
      <c r="I67" s="133">
        <f t="shared" si="10"/>
        <v>33276</v>
      </c>
      <c r="J67" s="132">
        <f t="shared" si="11"/>
        <v>0.79873904855481859</v>
      </c>
      <c r="K67" s="132">
        <f t="shared" si="12"/>
        <v>0.88608069596520178</v>
      </c>
      <c r="L67" s="131">
        <f t="shared" si="13"/>
        <v>-8.7341647410383194E-2</v>
      </c>
    </row>
    <row r="68" spans="1:12" x14ac:dyDescent="0.4">
      <c r="A68" s="227" t="s">
        <v>114</v>
      </c>
      <c r="B68" s="641">
        <v>18542</v>
      </c>
      <c r="C68" s="641">
        <v>16090</v>
      </c>
      <c r="D68" s="543">
        <f t="shared" si="7"/>
        <v>1.1523927905531386</v>
      </c>
      <c r="E68" s="540">
        <f t="shared" si="8"/>
        <v>2452</v>
      </c>
      <c r="F68" s="641">
        <v>21594</v>
      </c>
      <c r="G68" s="641">
        <v>18231</v>
      </c>
      <c r="H68" s="543">
        <f t="shared" si="9"/>
        <v>1.1844660194174756</v>
      </c>
      <c r="I68" s="542">
        <f t="shared" si="10"/>
        <v>3363</v>
      </c>
      <c r="J68" s="640">
        <f t="shared" si="11"/>
        <v>0.85866444382698903</v>
      </c>
      <c r="K68" s="640">
        <f t="shared" si="12"/>
        <v>0.88256266798310568</v>
      </c>
      <c r="L68" s="541">
        <f t="shared" si="13"/>
        <v>-2.3898224156116643E-2</v>
      </c>
    </row>
    <row r="69" spans="1:12" x14ac:dyDescent="0.4">
      <c r="A69" s="49" t="s">
        <v>255</v>
      </c>
      <c r="B69" s="47">
        <v>6613</v>
      </c>
      <c r="C69" s="47"/>
      <c r="D69" s="140" t="e">
        <f t="shared" si="7"/>
        <v>#DIV/0!</v>
      </c>
      <c r="E69" s="128">
        <f t="shared" si="8"/>
        <v>6613</v>
      </c>
      <c r="F69" s="47">
        <v>12036</v>
      </c>
      <c r="G69" s="47"/>
      <c r="H69" s="140" t="e">
        <f t="shared" si="9"/>
        <v>#DIV/0!</v>
      </c>
      <c r="I69" s="139">
        <f t="shared" si="10"/>
        <v>12036</v>
      </c>
      <c r="J69" s="206">
        <f t="shared" si="11"/>
        <v>0.54943502824858759</v>
      </c>
      <c r="K69" s="206" t="e">
        <f t="shared" si="12"/>
        <v>#DIV/0!</v>
      </c>
      <c r="L69" s="539" t="e">
        <f t="shared" si="13"/>
        <v>#DIV/0!</v>
      </c>
    </row>
    <row r="70" spans="1:12" x14ac:dyDescent="0.4">
      <c r="A70" s="61" t="s">
        <v>159</v>
      </c>
      <c r="B70" s="207">
        <v>12972</v>
      </c>
      <c r="C70" s="564">
        <v>9596</v>
      </c>
      <c r="D70" s="140">
        <f t="shared" ref="D70:D76" si="14">+B70/C70</f>
        <v>1.3518132555231346</v>
      </c>
      <c r="E70" s="128">
        <f t="shared" ref="E70:E76" si="15">+B70-C70</f>
        <v>3376</v>
      </c>
      <c r="F70" s="207">
        <v>16461</v>
      </c>
      <c r="G70" s="564">
        <v>10974</v>
      </c>
      <c r="H70" s="140">
        <f t="shared" ref="H70:H76" si="16">+F70/G70</f>
        <v>1.5</v>
      </c>
      <c r="I70" s="139">
        <f t="shared" ref="I70:I76" si="17">+F70-G70</f>
        <v>5487</v>
      </c>
      <c r="J70" s="206">
        <f t="shared" ref="J70:J76" si="18">+B70/F70</f>
        <v>0.78804446874430467</v>
      </c>
      <c r="K70" s="206">
        <f t="shared" ref="K70:K76" si="19">+C70/G70</f>
        <v>0.87443047202478585</v>
      </c>
      <c r="L70" s="539">
        <f t="shared" ref="L70:L76" si="20">+J70-K70</f>
        <v>-8.6386003280481183E-2</v>
      </c>
    </row>
    <row r="71" spans="1:12" x14ac:dyDescent="0.4">
      <c r="A71" s="61" t="s">
        <v>285</v>
      </c>
      <c r="B71" s="207">
        <v>1200</v>
      </c>
      <c r="C71" s="564"/>
      <c r="D71" s="140" t="e">
        <f t="shared" si="14"/>
        <v>#DIV/0!</v>
      </c>
      <c r="E71" s="128">
        <f t="shared" si="15"/>
        <v>1200</v>
      </c>
      <c r="F71" s="207">
        <v>1239</v>
      </c>
      <c r="G71" s="564"/>
      <c r="H71" s="140" t="e">
        <f t="shared" si="16"/>
        <v>#DIV/0!</v>
      </c>
      <c r="I71" s="139">
        <f t="shared" si="17"/>
        <v>1239</v>
      </c>
      <c r="J71" s="206">
        <f t="shared" si="18"/>
        <v>0.96852300242130751</v>
      </c>
      <c r="K71" s="206" t="e">
        <f t="shared" si="19"/>
        <v>#DIV/0!</v>
      </c>
      <c r="L71" s="539" t="e">
        <f t="shared" si="20"/>
        <v>#DIV/0!</v>
      </c>
    </row>
    <row r="72" spans="1:12" x14ac:dyDescent="0.4">
      <c r="A72" s="61" t="s">
        <v>97</v>
      </c>
      <c r="B72" s="207">
        <v>9893</v>
      </c>
      <c r="C72" s="564">
        <v>9759</v>
      </c>
      <c r="D72" s="140">
        <f t="shared" si="14"/>
        <v>1.0137309150527718</v>
      </c>
      <c r="E72" s="128">
        <f t="shared" si="15"/>
        <v>134</v>
      </c>
      <c r="F72" s="207">
        <v>10974</v>
      </c>
      <c r="G72" s="564">
        <v>10797</v>
      </c>
      <c r="H72" s="140">
        <f t="shared" si="16"/>
        <v>1.0163934426229508</v>
      </c>
      <c r="I72" s="139">
        <f t="shared" si="17"/>
        <v>177</v>
      </c>
      <c r="J72" s="206">
        <f t="shared" si="18"/>
        <v>0.90149444140696189</v>
      </c>
      <c r="K72" s="206">
        <f t="shared" si="19"/>
        <v>0.9038621839399833</v>
      </c>
      <c r="L72" s="539">
        <f t="shared" si="20"/>
        <v>-2.3677425330214108E-3</v>
      </c>
    </row>
    <row r="73" spans="1:12" x14ac:dyDescent="0.4">
      <c r="A73" s="61" t="s">
        <v>224</v>
      </c>
      <c r="B73" s="639"/>
      <c r="C73" s="638"/>
      <c r="D73" s="140" t="e">
        <f t="shared" si="14"/>
        <v>#DIV/0!</v>
      </c>
      <c r="E73" s="128">
        <f t="shared" si="15"/>
        <v>0</v>
      </c>
      <c r="F73" s="639"/>
      <c r="G73" s="638"/>
      <c r="H73" s="140" t="e">
        <f t="shared" si="16"/>
        <v>#DIV/0!</v>
      </c>
      <c r="I73" s="139">
        <f t="shared" si="17"/>
        <v>0</v>
      </c>
      <c r="J73" s="206" t="e">
        <f t="shared" si="18"/>
        <v>#DIV/0!</v>
      </c>
      <c r="K73" s="206" t="e">
        <f t="shared" si="19"/>
        <v>#DIV/0!</v>
      </c>
      <c r="L73" s="539" t="e">
        <f t="shared" si="20"/>
        <v>#DIV/0!</v>
      </c>
    </row>
    <row r="74" spans="1:12" x14ac:dyDescent="0.4">
      <c r="A74" s="42" t="s">
        <v>96</v>
      </c>
      <c r="B74" s="103">
        <v>9310</v>
      </c>
      <c r="C74" s="637"/>
      <c r="D74" s="140" t="e">
        <f t="shared" si="14"/>
        <v>#DIV/0!</v>
      </c>
      <c r="E74" s="540">
        <f t="shared" si="15"/>
        <v>9310</v>
      </c>
      <c r="F74" s="103">
        <v>10974</v>
      </c>
      <c r="G74" s="637"/>
      <c r="H74" s="140" t="e">
        <f t="shared" si="16"/>
        <v>#DIV/0!</v>
      </c>
      <c r="I74" s="139">
        <f t="shared" si="17"/>
        <v>10974</v>
      </c>
      <c r="J74" s="206">
        <f t="shared" si="18"/>
        <v>0.84836887187898669</v>
      </c>
      <c r="K74" s="206" t="e">
        <f t="shared" si="19"/>
        <v>#DIV/0!</v>
      </c>
      <c r="L74" s="539" t="e">
        <f t="shared" si="20"/>
        <v>#DIV/0!</v>
      </c>
    </row>
    <row r="75" spans="1:12" x14ac:dyDescent="0.4">
      <c r="A75" s="136" t="s">
        <v>111</v>
      </c>
      <c r="B75" s="135">
        <f>B76</f>
        <v>123</v>
      </c>
      <c r="C75" s="135">
        <f>C76</f>
        <v>107</v>
      </c>
      <c r="D75" s="134">
        <f t="shared" si="14"/>
        <v>1.1495327102803738</v>
      </c>
      <c r="E75" s="144">
        <f t="shared" si="15"/>
        <v>16</v>
      </c>
      <c r="F75" s="135">
        <f>F76</f>
        <v>270</v>
      </c>
      <c r="G75" s="135">
        <f>G76</f>
        <v>252</v>
      </c>
      <c r="H75" s="134">
        <f t="shared" si="16"/>
        <v>1.0714285714285714</v>
      </c>
      <c r="I75" s="133">
        <f t="shared" si="17"/>
        <v>18</v>
      </c>
      <c r="J75" s="132">
        <f t="shared" si="18"/>
        <v>0.45555555555555555</v>
      </c>
      <c r="K75" s="132">
        <f t="shared" si="19"/>
        <v>0.42460317460317459</v>
      </c>
      <c r="L75" s="131">
        <f t="shared" si="20"/>
        <v>3.0952380952380953E-2</v>
      </c>
    </row>
    <row r="76" spans="1:12" x14ac:dyDescent="0.4">
      <c r="A76" s="214" t="s">
        <v>110</v>
      </c>
      <c r="B76" s="208">
        <v>123</v>
      </c>
      <c r="C76" s="561">
        <v>107</v>
      </c>
      <c r="D76" s="124">
        <f t="shared" si="14"/>
        <v>1.1495327102803738</v>
      </c>
      <c r="E76" s="144">
        <f t="shared" si="15"/>
        <v>16</v>
      </c>
      <c r="F76" s="562">
        <v>270</v>
      </c>
      <c r="G76" s="561">
        <v>252</v>
      </c>
      <c r="H76" s="145">
        <f t="shared" si="16"/>
        <v>1.0714285714285714</v>
      </c>
      <c r="I76" s="144">
        <f t="shared" si="17"/>
        <v>18</v>
      </c>
      <c r="J76" s="636">
        <f t="shared" si="18"/>
        <v>0.45555555555555555</v>
      </c>
      <c r="K76" s="636">
        <f t="shared" si="19"/>
        <v>0.42460317460317459</v>
      </c>
      <c r="L76" s="538">
        <f t="shared" si="20"/>
        <v>3.0952380952380953E-2</v>
      </c>
    </row>
    <row r="77" spans="1:12" x14ac:dyDescent="0.4">
      <c r="A77" s="33" t="s">
        <v>109</v>
      </c>
      <c r="C77" s="33"/>
      <c r="E77" s="34"/>
      <c r="G77" s="33"/>
      <c r="I77" s="34"/>
      <c r="K77" s="33"/>
    </row>
    <row r="78" spans="1:12" x14ac:dyDescent="0.4">
      <c r="A78" s="35" t="s">
        <v>108</v>
      </c>
    </row>
    <row r="79" spans="1:12" x14ac:dyDescent="0.4">
      <c r="A79" s="33" t="s">
        <v>107</v>
      </c>
    </row>
    <row r="80" spans="1:12" x14ac:dyDescent="0.4">
      <c r="A80" s="33" t="s">
        <v>95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8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33" customWidth="1"/>
    <col min="2" max="3" width="11" style="34" customWidth="1"/>
    <col min="4" max="5" width="11.25" style="33" customWidth="1"/>
    <col min="6" max="7" width="11" style="34" customWidth="1"/>
    <col min="8" max="9" width="11.25" style="33" customWidth="1"/>
    <col min="10" max="11" width="11.25" style="34" customWidth="1"/>
    <col min="12" max="12" width="11.25" style="33" customWidth="1"/>
    <col min="13" max="13" width="9" style="33" customWidth="1"/>
    <col min="14" max="14" width="6.5" style="33" bestFit="1" customWidth="1"/>
    <col min="15" max="16384" width="15.75" style="33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３月(上旬)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x14ac:dyDescent="0.4">
      <c r="A4" s="685"/>
      <c r="B4" s="686" t="s">
        <v>292</v>
      </c>
      <c r="C4" s="687" t="s">
        <v>291</v>
      </c>
      <c r="D4" s="685" t="s">
        <v>93</v>
      </c>
      <c r="E4" s="685"/>
      <c r="F4" s="699" t="str">
        <f>+B4</f>
        <v>(12'3/1～10)</v>
      </c>
      <c r="G4" s="699" t="str">
        <f>+C4</f>
        <v>(11'3/1～10)</v>
      </c>
      <c r="H4" s="685" t="s">
        <v>93</v>
      </c>
      <c r="I4" s="685"/>
      <c r="J4" s="699" t="str">
        <f>+B4</f>
        <v>(12'3/1～10)</v>
      </c>
      <c r="K4" s="699" t="str">
        <f>+C4</f>
        <v>(11'3/1～10)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160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135">
        <f>+B7+B41+B67</f>
        <v>154179</v>
      </c>
      <c r="C6" s="135">
        <f>+C7+C41+C67</f>
        <v>146651</v>
      </c>
      <c r="D6" s="132">
        <f t="shared" ref="D6:D37" si="0">+B6/C6</f>
        <v>1.0513327559989363</v>
      </c>
      <c r="E6" s="172">
        <f t="shared" ref="E6:E37" si="1">+B6-C6</f>
        <v>7528</v>
      </c>
      <c r="F6" s="135">
        <f>+F7+F41+F67</f>
        <v>213100</v>
      </c>
      <c r="G6" s="135">
        <f>+G7+G41+G67</f>
        <v>199558</v>
      </c>
      <c r="H6" s="132">
        <f t="shared" ref="H6:H37" si="2">+F6/G6</f>
        <v>1.0678599705348821</v>
      </c>
      <c r="I6" s="172">
        <f t="shared" ref="I6:I37" si="3">+F6-G6</f>
        <v>13542</v>
      </c>
      <c r="J6" s="132">
        <f t="shared" ref="J6:J37" si="4">+B6/F6</f>
        <v>0.72350539652745194</v>
      </c>
      <c r="K6" s="132">
        <f t="shared" ref="K6:K37" si="5">+C6/G6</f>
        <v>0.73487908277292813</v>
      </c>
      <c r="L6" s="167">
        <f t="shared" ref="L6:L37" si="6">+J6-K6</f>
        <v>-1.1373686245476189E-2</v>
      </c>
    </row>
    <row r="7" spans="1:12" s="35" customFormat="1" x14ac:dyDescent="0.4">
      <c r="A7" s="136" t="s">
        <v>90</v>
      </c>
      <c r="B7" s="135">
        <f>B8+B18+B38</f>
        <v>68692</v>
      </c>
      <c r="C7" s="135">
        <f>C8+C18+C38</f>
        <v>64150</v>
      </c>
      <c r="D7" s="132">
        <f t="shared" si="0"/>
        <v>1.0708028059236165</v>
      </c>
      <c r="E7" s="172">
        <f t="shared" si="1"/>
        <v>4542</v>
      </c>
      <c r="F7" s="135">
        <f>F8+F18+F38</f>
        <v>92892</v>
      </c>
      <c r="G7" s="135">
        <f>G8+G18+G38</f>
        <v>85640</v>
      </c>
      <c r="H7" s="132">
        <f t="shared" si="2"/>
        <v>1.0846800560485754</v>
      </c>
      <c r="I7" s="172">
        <f t="shared" si="3"/>
        <v>7252</v>
      </c>
      <c r="J7" s="132">
        <f t="shared" si="4"/>
        <v>0.73948240968005852</v>
      </c>
      <c r="K7" s="132">
        <f t="shared" si="5"/>
        <v>0.7490658570761326</v>
      </c>
      <c r="L7" s="167">
        <f t="shared" si="6"/>
        <v>-9.5834473960740851E-3</v>
      </c>
    </row>
    <row r="8" spans="1:12" x14ac:dyDescent="0.4">
      <c r="A8" s="160" t="s">
        <v>150</v>
      </c>
      <c r="B8" s="146">
        <f>SUM(B9:B17)</f>
        <v>48732</v>
      </c>
      <c r="C8" s="146">
        <f>SUM(C9:C17)</f>
        <v>50414</v>
      </c>
      <c r="D8" s="143">
        <f t="shared" si="0"/>
        <v>0.96663625183480784</v>
      </c>
      <c r="E8" s="165">
        <f t="shared" si="1"/>
        <v>-1682</v>
      </c>
      <c r="F8" s="146">
        <f>SUM(F9:F17)</f>
        <v>66313</v>
      </c>
      <c r="G8" s="146">
        <f>SUM(G9:G17)</f>
        <v>66648</v>
      </c>
      <c r="H8" s="143">
        <f t="shared" si="2"/>
        <v>0.99497359260592966</v>
      </c>
      <c r="I8" s="165">
        <f t="shared" si="3"/>
        <v>-335</v>
      </c>
      <c r="J8" s="143">
        <f t="shared" si="4"/>
        <v>0.73487853060485875</v>
      </c>
      <c r="K8" s="143">
        <f t="shared" si="5"/>
        <v>0.75642179810346899</v>
      </c>
      <c r="L8" s="164">
        <f t="shared" si="6"/>
        <v>-2.1543267498610241E-2</v>
      </c>
    </row>
    <row r="9" spans="1:12" x14ac:dyDescent="0.4">
      <c r="A9" s="48" t="s">
        <v>86</v>
      </c>
      <c r="B9" s="79">
        <v>36616</v>
      </c>
      <c r="C9" s="79">
        <v>33733</v>
      </c>
      <c r="D9" s="64">
        <f t="shared" si="0"/>
        <v>1.0854652713959625</v>
      </c>
      <c r="E9" s="72">
        <f t="shared" si="1"/>
        <v>2883</v>
      </c>
      <c r="F9" s="79">
        <v>51085</v>
      </c>
      <c r="G9" s="79">
        <v>45978</v>
      </c>
      <c r="H9" s="64">
        <f t="shared" si="2"/>
        <v>1.1110748618904693</v>
      </c>
      <c r="I9" s="72">
        <f t="shared" si="3"/>
        <v>5107</v>
      </c>
      <c r="J9" s="64">
        <f t="shared" si="4"/>
        <v>0.71676617402368603</v>
      </c>
      <c r="K9" s="64">
        <f t="shared" si="5"/>
        <v>0.73367697594501713</v>
      </c>
      <c r="L9" s="81">
        <f t="shared" si="6"/>
        <v>-1.6910801921331098E-2</v>
      </c>
    </row>
    <row r="10" spans="1:12" x14ac:dyDescent="0.4">
      <c r="A10" s="49" t="s">
        <v>89</v>
      </c>
      <c r="B10" s="47">
        <v>4294</v>
      </c>
      <c r="C10" s="47">
        <v>4549</v>
      </c>
      <c r="D10" s="44">
        <f t="shared" si="0"/>
        <v>0.94394372389536163</v>
      </c>
      <c r="E10" s="45">
        <f t="shared" si="1"/>
        <v>-255</v>
      </c>
      <c r="F10" s="47">
        <v>5000</v>
      </c>
      <c r="G10" s="47">
        <v>5000</v>
      </c>
      <c r="H10" s="44">
        <f t="shared" si="2"/>
        <v>1</v>
      </c>
      <c r="I10" s="45">
        <f t="shared" si="3"/>
        <v>0</v>
      </c>
      <c r="J10" s="44">
        <f t="shared" si="4"/>
        <v>0.85880000000000001</v>
      </c>
      <c r="K10" s="44">
        <f t="shared" si="5"/>
        <v>0.90980000000000005</v>
      </c>
      <c r="L10" s="43">
        <f t="shared" si="6"/>
        <v>-5.1000000000000045E-2</v>
      </c>
    </row>
    <row r="11" spans="1:12" x14ac:dyDescent="0.4">
      <c r="A11" s="49" t="s">
        <v>124</v>
      </c>
      <c r="B11" s="47">
        <v>7139</v>
      </c>
      <c r="C11" s="47">
        <v>5320</v>
      </c>
      <c r="D11" s="44">
        <f t="shared" si="0"/>
        <v>1.3419172932330827</v>
      </c>
      <c r="E11" s="45">
        <f t="shared" si="1"/>
        <v>1819</v>
      </c>
      <c r="F11" s="47">
        <v>8778</v>
      </c>
      <c r="G11" s="47">
        <v>6720</v>
      </c>
      <c r="H11" s="44">
        <f t="shared" si="2"/>
        <v>1.3062499999999999</v>
      </c>
      <c r="I11" s="45">
        <f t="shared" si="3"/>
        <v>2058</v>
      </c>
      <c r="J11" s="44">
        <f t="shared" si="4"/>
        <v>0.81328320802005016</v>
      </c>
      <c r="K11" s="44">
        <f t="shared" si="5"/>
        <v>0.79166666666666663</v>
      </c>
      <c r="L11" s="43">
        <f t="shared" si="6"/>
        <v>2.1616541353383534E-2</v>
      </c>
    </row>
    <row r="12" spans="1:12" x14ac:dyDescent="0.4">
      <c r="A12" s="49" t="s">
        <v>84</v>
      </c>
      <c r="B12" s="83"/>
      <c r="C12" s="47"/>
      <c r="D12" s="44" t="e">
        <f t="shared" si="0"/>
        <v>#DIV/0!</v>
      </c>
      <c r="E12" s="45">
        <f t="shared" si="1"/>
        <v>0</v>
      </c>
      <c r="F12" s="83"/>
      <c r="G12" s="47"/>
      <c r="H12" s="44" t="e">
        <f t="shared" si="2"/>
        <v>#DIV/0!</v>
      </c>
      <c r="I12" s="45">
        <f t="shared" si="3"/>
        <v>0</v>
      </c>
      <c r="J12" s="44" t="e">
        <f t="shared" si="4"/>
        <v>#DIV/0!</v>
      </c>
      <c r="K12" s="44" t="e">
        <f t="shared" si="5"/>
        <v>#DIV/0!</v>
      </c>
      <c r="L12" s="43" t="e">
        <f t="shared" si="6"/>
        <v>#DIV/0!</v>
      </c>
    </row>
    <row r="13" spans="1:12" x14ac:dyDescent="0.4">
      <c r="A13" s="49" t="s">
        <v>85</v>
      </c>
      <c r="B13" s="83"/>
      <c r="C13" s="47">
        <v>6269</v>
      </c>
      <c r="D13" s="44">
        <f t="shared" si="0"/>
        <v>0</v>
      </c>
      <c r="E13" s="45">
        <f t="shared" si="1"/>
        <v>-6269</v>
      </c>
      <c r="F13" s="83"/>
      <c r="G13" s="47">
        <v>7600</v>
      </c>
      <c r="H13" s="44">
        <f t="shared" si="2"/>
        <v>0</v>
      </c>
      <c r="I13" s="45">
        <f t="shared" si="3"/>
        <v>-7600</v>
      </c>
      <c r="J13" s="44" t="e">
        <f t="shared" si="4"/>
        <v>#DIV/0!</v>
      </c>
      <c r="K13" s="44">
        <f t="shared" si="5"/>
        <v>0.82486842105263158</v>
      </c>
      <c r="L13" s="43" t="e">
        <f t="shared" si="6"/>
        <v>#DIV/0!</v>
      </c>
    </row>
    <row r="14" spans="1:12" x14ac:dyDescent="0.4">
      <c r="A14" s="55" t="s">
        <v>149</v>
      </c>
      <c r="B14" s="60">
        <v>683</v>
      </c>
      <c r="C14" s="60">
        <v>543</v>
      </c>
      <c r="D14" s="58">
        <f t="shared" si="0"/>
        <v>1.2578268876611418</v>
      </c>
      <c r="E14" s="59">
        <f t="shared" si="1"/>
        <v>140</v>
      </c>
      <c r="F14" s="60">
        <v>1450</v>
      </c>
      <c r="G14" s="60">
        <v>1350</v>
      </c>
      <c r="H14" s="58">
        <f t="shared" si="2"/>
        <v>1.0740740740740742</v>
      </c>
      <c r="I14" s="59">
        <f t="shared" si="3"/>
        <v>100</v>
      </c>
      <c r="J14" s="58">
        <f t="shared" si="4"/>
        <v>0.4710344827586207</v>
      </c>
      <c r="K14" s="58">
        <f t="shared" si="5"/>
        <v>0.4022222222222222</v>
      </c>
      <c r="L14" s="57">
        <f t="shared" si="6"/>
        <v>6.8812260536398495E-2</v>
      </c>
    </row>
    <row r="15" spans="1:12" x14ac:dyDescent="0.4">
      <c r="A15" s="49" t="s">
        <v>148</v>
      </c>
      <c r="B15" s="83"/>
      <c r="C15" s="83"/>
      <c r="D15" s="44" t="e">
        <f t="shared" si="0"/>
        <v>#DIV/0!</v>
      </c>
      <c r="E15" s="45">
        <f t="shared" si="1"/>
        <v>0</v>
      </c>
      <c r="F15" s="83"/>
      <c r="G15" s="83"/>
      <c r="H15" s="44" t="e">
        <f t="shared" si="2"/>
        <v>#DIV/0!</v>
      </c>
      <c r="I15" s="45">
        <f t="shared" si="3"/>
        <v>0</v>
      </c>
      <c r="J15" s="44" t="e">
        <f t="shared" si="4"/>
        <v>#DIV/0!</v>
      </c>
      <c r="K15" s="44" t="e">
        <f t="shared" si="5"/>
        <v>#DIV/0!</v>
      </c>
      <c r="L15" s="43" t="e">
        <f t="shared" si="6"/>
        <v>#DIV/0!</v>
      </c>
    </row>
    <row r="16" spans="1:12" x14ac:dyDescent="0.4">
      <c r="A16" s="61" t="s">
        <v>147</v>
      </c>
      <c r="B16" s="83"/>
      <c r="C16" s="83"/>
      <c r="D16" s="86" t="e">
        <f t="shared" si="0"/>
        <v>#DIV/0!</v>
      </c>
      <c r="E16" s="45">
        <f t="shared" si="1"/>
        <v>0</v>
      </c>
      <c r="F16" s="83"/>
      <c r="G16" s="83"/>
      <c r="H16" s="64" t="e">
        <f t="shared" si="2"/>
        <v>#DIV/0!</v>
      </c>
      <c r="I16" s="72">
        <f t="shared" si="3"/>
        <v>0</v>
      </c>
      <c r="J16" s="44" t="e">
        <f t="shared" si="4"/>
        <v>#DIV/0!</v>
      </c>
      <c r="K16" s="44" t="e">
        <f t="shared" si="5"/>
        <v>#DIV/0!</v>
      </c>
      <c r="L16" s="43" t="e">
        <f t="shared" si="6"/>
        <v>#DIV/0!</v>
      </c>
    </row>
    <row r="17" spans="1:12" x14ac:dyDescent="0.4">
      <c r="A17" s="61" t="s">
        <v>146</v>
      </c>
      <c r="B17" s="82"/>
      <c r="C17" s="82"/>
      <c r="D17" s="58" t="e">
        <f t="shared" si="0"/>
        <v>#DIV/0!</v>
      </c>
      <c r="E17" s="59">
        <f t="shared" si="1"/>
        <v>0</v>
      </c>
      <c r="F17" s="82"/>
      <c r="G17" s="82"/>
      <c r="H17" s="64" t="e">
        <f t="shared" si="2"/>
        <v>#DIV/0!</v>
      </c>
      <c r="I17" s="59">
        <f t="shared" si="3"/>
        <v>0</v>
      </c>
      <c r="J17" s="58" t="e">
        <f t="shared" si="4"/>
        <v>#DIV/0!</v>
      </c>
      <c r="K17" s="58" t="e">
        <f t="shared" si="5"/>
        <v>#DIV/0!</v>
      </c>
      <c r="L17" s="57" t="e">
        <f t="shared" si="6"/>
        <v>#DIV/0!</v>
      </c>
    </row>
    <row r="18" spans="1:12" x14ac:dyDescent="0.4">
      <c r="A18" s="160" t="s">
        <v>145</v>
      </c>
      <c r="B18" s="146">
        <f>SUM(B19:B37)</f>
        <v>19195</v>
      </c>
      <c r="C18" s="146">
        <f>SUM(C19:C37)</f>
        <v>12995</v>
      </c>
      <c r="D18" s="143">
        <f t="shared" si="0"/>
        <v>1.477106579453636</v>
      </c>
      <c r="E18" s="165">
        <f t="shared" si="1"/>
        <v>6200</v>
      </c>
      <c r="F18" s="146">
        <f>SUM(F19:F37)</f>
        <v>25310</v>
      </c>
      <c r="G18" s="146">
        <f>SUM(G19:G37)</f>
        <v>17690</v>
      </c>
      <c r="H18" s="143">
        <f t="shared" si="2"/>
        <v>1.4307518371961561</v>
      </c>
      <c r="I18" s="165">
        <f t="shared" si="3"/>
        <v>7620</v>
      </c>
      <c r="J18" s="143">
        <f t="shared" si="4"/>
        <v>0.75839589095219284</v>
      </c>
      <c r="K18" s="143">
        <f t="shared" si="5"/>
        <v>0.73459581684567554</v>
      </c>
      <c r="L18" s="164">
        <f t="shared" si="6"/>
        <v>2.3800074106517299E-2</v>
      </c>
    </row>
    <row r="19" spans="1:12" x14ac:dyDescent="0.4">
      <c r="A19" s="48" t="s">
        <v>144</v>
      </c>
      <c r="B19" s="85"/>
      <c r="C19" s="85"/>
      <c r="D19" s="44" t="e">
        <f t="shared" si="0"/>
        <v>#DIV/0!</v>
      </c>
      <c r="E19" s="45">
        <f t="shared" si="1"/>
        <v>0</v>
      </c>
      <c r="F19" s="85"/>
      <c r="G19" s="85"/>
      <c r="H19" s="64" t="e">
        <f t="shared" si="2"/>
        <v>#DIV/0!</v>
      </c>
      <c r="I19" s="45">
        <f t="shared" si="3"/>
        <v>0</v>
      </c>
      <c r="J19" s="44" t="e">
        <f t="shared" si="4"/>
        <v>#DIV/0!</v>
      </c>
      <c r="K19" s="44" t="e">
        <f t="shared" si="5"/>
        <v>#DIV/0!</v>
      </c>
      <c r="L19" s="81" t="e">
        <f t="shared" si="6"/>
        <v>#DIV/0!</v>
      </c>
    </row>
    <row r="20" spans="1:12" x14ac:dyDescent="0.4">
      <c r="A20" s="49" t="s">
        <v>124</v>
      </c>
      <c r="B20" s="83"/>
      <c r="C20" s="83"/>
      <c r="D20" s="44" t="e">
        <f t="shared" si="0"/>
        <v>#DIV/0!</v>
      </c>
      <c r="E20" s="45">
        <f t="shared" si="1"/>
        <v>0</v>
      </c>
      <c r="F20" s="83"/>
      <c r="G20" s="83"/>
      <c r="H20" s="44" t="e">
        <f t="shared" si="2"/>
        <v>#DIV/0!</v>
      </c>
      <c r="I20" s="45">
        <f t="shared" si="3"/>
        <v>0</v>
      </c>
      <c r="J20" s="58" t="e">
        <f t="shared" si="4"/>
        <v>#DIV/0!</v>
      </c>
      <c r="K20" s="44" t="e">
        <f t="shared" si="5"/>
        <v>#DIV/0!</v>
      </c>
      <c r="L20" s="43" t="e">
        <f t="shared" si="6"/>
        <v>#DIV/0!</v>
      </c>
    </row>
    <row r="21" spans="1:12" x14ac:dyDescent="0.4">
      <c r="A21" s="49" t="s">
        <v>113</v>
      </c>
      <c r="B21" s="47">
        <v>5711</v>
      </c>
      <c r="C21" s="47">
        <v>5245</v>
      </c>
      <c r="D21" s="44">
        <f t="shared" si="0"/>
        <v>1.0888465204957103</v>
      </c>
      <c r="E21" s="45">
        <f t="shared" si="1"/>
        <v>466</v>
      </c>
      <c r="F21" s="47">
        <v>8725</v>
      </c>
      <c r="G21" s="47">
        <v>7280</v>
      </c>
      <c r="H21" s="58">
        <f t="shared" si="2"/>
        <v>1.1984890109890109</v>
      </c>
      <c r="I21" s="45">
        <f t="shared" si="3"/>
        <v>1445</v>
      </c>
      <c r="J21" s="44">
        <f t="shared" si="4"/>
        <v>0.65455587392550141</v>
      </c>
      <c r="K21" s="44">
        <f t="shared" si="5"/>
        <v>0.72046703296703296</v>
      </c>
      <c r="L21" s="43">
        <f t="shared" si="6"/>
        <v>-6.5911159041531553E-2</v>
      </c>
    </row>
    <row r="22" spans="1:12" x14ac:dyDescent="0.4">
      <c r="A22" s="49" t="s">
        <v>143</v>
      </c>
      <c r="B22" s="47">
        <v>1915</v>
      </c>
      <c r="C22" s="47">
        <v>1988</v>
      </c>
      <c r="D22" s="44">
        <f t="shared" si="0"/>
        <v>0.96327967806841042</v>
      </c>
      <c r="E22" s="45">
        <f t="shared" si="1"/>
        <v>-73</v>
      </c>
      <c r="F22" s="47">
        <v>2945</v>
      </c>
      <c r="G22" s="47">
        <v>2970</v>
      </c>
      <c r="H22" s="44">
        <f t="shared" si="2"/>
        <v>0.99158249158249157</v>
      </c>
      <c r="I22" s="45">
        <f t="shared" si="3"/>
        <v>-25</v>
      </c>
      <c r="J22" s="44">
        <f t="shared" si="4"/>
        <v>0.65025466893039052</v>
      </c>
      <c r="K22" s="44">
        <f t="shared" si="5"/>
        <v>0.66936026936026938</v>
      </c>
      <c r="L22" s="43">
        <f t="shared" si="6"/>
        <v>-1.9105600429878855E-2</v>
      </c>
    </row>
    <row r="23" spans="1:12" x14ac:dyDescent="0.4">
      <c r="A23" s="49" t="s">
        <v>142</v>
      </c>
      <c r="B23" s="60">
        <v>995</v>
      </c>
      <c r="C23" s="60">
        <v>983</v>
      </c>
      <c r="D23" s="44">
        <f t="shared" si="0"/>
        <v>1.0122075279755849</v>
      </c>
      <c r="E23" s="59">
        <f t="shared" si="1"/>
        <v>12</v>
      </c>
      <c r="F23" s="60">
        <v>1475</v>
      </c>
      <c r="G23" s="60">
        <v>1495</v>
      </c>
      <c r="H23" s="58">
        <f t="shared" si="2"/>
        <v>0.98662207357859533</v>
      </c>
      <c r="I23" s="59">
        <f t="shared" si="3"/>
        <v>-20</v>
      </c>
      <c r="J23" s="58">
        <f t="shared" si="4"/>
        <v>0.6745762711864407</v>
      </c>
      <c r="K23" s="44">
        <f t="shared" si="5"/>
        <v>0.6575250836120401</v>
      </c>
      <c r="L23" s="57">
        <f t="shared" si="6"/>
        <v>1.7051187574400606E-2</v>
      </c>
    </row>
    <row r="24" spans="1:12" x14ac:dyDescent="0.4">
      <c r="A24" s="61" t="s">
        <v>141</v>
      </c>
      <c r="B24" s="83"/>
      <c r="C24" s="83"/>
      <c r="D24" s="44" t="e">
        <f t="shared" si="0"/>
        <v>#DIV/0!</v>
      </c>
      <c r="E24" s="45">
        <f t="shared" si="1"/>
        <v>0</v>
      </c>
      <c r="F24" s="83"/>
      <c r="G24" s="83"/>
      <c r="H24" s="44" t="e">
        <f t="shared" si="2"/>
        <v>#DIV/0!</v>
      </c>
      <c r="I24" s="45">
        <f t="shared" si="3"/>
        <v>0</v>
      </c>
      <c r="J24" s="44" t="e">
        <f t="shared" si="4"/>
        <v>#DIV/0!</v>
      </c>
      <c r="K24" s="44" t="e">
        <f t="shared" si="5"/>
        <v>#DIV/0!</v>
      </c>
      <c r="L24" s="43" t="e">
        <f t="shared" si="6"/>
        <v>#DIV/0!</v>
      </c>
    </row>
    <row r="25" spans="1:12" x14ac:dyDescent="0.4">
      <c r="A25" s="61" t="s">
        <v>140</v>
      </c>
      <c r="B25" s="47">
        <v>1204</v>
      </c>
      <c r="C25" s="47">
        <v>1186</v>
      </c>
      <c r="D25" s="44">
        <f t="shared" si="0"/>
        <v>1.0151770657672849</v>
      </c>
      <c r="E25" s="45">
        <f t="shared" si="1"/>
        <v>18</v>
      </c>
      <c r="F25" s="47">
        <v>1475</v>
      </c>
      <c r="G25" s="47">
        <v>1465</v>
      </c>
      <c r="H25" s="44">
        <f t="shared" si="2"/>
        <v>1.006825938566553</v>
      </c>
      <c r="I25" s="45">
        <f t="shared" si="3"/>
        <v>10</v>
      </c>
      <c r="J25" s="44">
        <f t="shared" si="4"/>
        <v>0.81627118644067798</v>
      </c>
      <c r="K25" s="44">
        <f t="shared" si="5"/>
        <v>0.80955631399317407</v>
      </c>
      <c r="L25" s="43">
        <f t="shared" si="6"/>
        <v>6.7148724475039057E-3</v>
      </c>
    </row>
    <row r="26" spans="1:12" x14ac:dyDescent="0.4">
      <c r="A26" s="61" t="s">
        <v>288</v>
      </c>
      <c r="B26" s="47">
        <v>419</v>
      </c>
      <c r="C26" s="83"/>
      <c r="D26" s="44" t="e">
        <f t="shared" si="0"/>
        <v>#DIV/0!</v>
      </c>
      <c r="E26" s="45">
        <f t="shared" si="1"/>
        <v>419</v>
      </c>
      <c r="F26" s="47">
        <v>435</v>
      </c>
      <c r="G26" s="83"/>
      <c r="H26" s="44" t="e">
        <f t="shared" si="2"/>
        <v>#DIV/0!</v>
      </c>
      <c r="I26" s="45">
        <f t="shared" si="3"/>
        <v>435</v>
      </c>
      <c r="J26" s="44">
        <f t="shared" si="4"/>
        <v>0.9632183908045977</v>
      </c>
      <c r="K26" s="44" t="e">
        <f t="shared" si="5"/>
        <v>#DIV/0!</v>
      </c>
      <c r="L26" s="43" t="e">
        <f t="shared" si="6"/>
        <v>#DIV/0!</v>
      </c>
    </row>
    <row r="27" spans="1:12" x14ac:dyDescent="0.4">
      <c r="A27" s="49" t="s">
        <v>139</v>
      </c>
      <c r="B27" s="83"/>
      <c r="C27" s="83"/>
      <c r="D27" s="44" t="e">
        <f t="shared" si="0"/>
        <v>#DIV/0!</v>
      </c>
      <c r="E27" s="45">
        <f t="shared" si="1"/>
        <v>0</v>
      </c>
      <c r="F27" s="83"/>
      <c r="G27" s="83"/>
      <c r="H27" s="44" t="e">
        <f t="shared" si="2"/>
        <v>#DIV/0!</v>
      </c>
      <c r="I27" s="45">
        <f t="shared" si="3"/>
        <v>0</v>
      </c>
      <c r="J27" s="44" t="e">
        <f t="shared" si="4"/>
        <v>#DIV/0!</v>
      </c>
      <c r="K27" s="44" t="e">
        <f t="shared" si="5"/>
        <v>#DIV/0!</v>
      </c>
      <c r="L27" s="43" t="e">
        <f t="shared" si="6"/>
        <v>#DIV/0!</v>
      </c>
    </row>
    <row r="28" spans="1:12" x14ac:dyDescent="0.4">
      <c r="A28" s="49" t="s">
        <v>287</v>
      </c>
      <c r="B28" s="79">
        <v>1313</v>
      </c>
      <c r="C28" s="79">
        <v>1233</v>
      </c>
      <c r="D28" s="44">
        <f t="shared" si="0"/>
        <v>1.064882400648824</v>
      </c>
      <c r="E28" s="45">
        <f t="shared" si="1"/>
        <v>80</v>
      </c>
      <c r="F28" s="79">
        <v>1480</v>
      </c>
      <c r="G28" s="79">
        <v>1500</v>
      </c>
      <c r="H28" s="44">
        <f t="shared" si="2"/>
        <v>0.98666666666666669</v>
      </c>
      <c r="I28" s="45">
        <f t="shared" si="3"/>
        <v>-20</v>
      </c>
      <c r="J28" s="44">
        <f t="shared" si="4"/>
        <v>0.88716216216216215</v>
      </c>
      <c r="K28" s="44">
        <f t="shared" si="5"/>
        <v>0.82199999999999995</v>
      </c>
      <c r="L28" s="43">
        <f t="shared" si="6"/>
        <v>6.5162162162162196E-2</v>
      </c>
    </row>
    <row r="29" spans="1:12" x14ac:dyDescent="0.4">
      <c r="A29" s="49" t="s">
        <v>268</v>
      </c>
      <c r="B29" s="84"/>
      <c r="C29" s="84"/>
      <c r="D29" s="44" t="e">
        <f t="shared" si="0"/>
        <v>#DIV/0!</v>
      </c>
      <c r="E29" s="45">
        <f t="shared" si="1"/>
        <v>0</v>
      </c>
      <c r="F29" s="84"/>
      <c r="G29" s="84"/>
      <c r="H29" s="44" t="e">
        <f t="shared" si="2"/>
        <v>#DIV/0!</v>
      </c>
      <c r="I29" s="45">
        <f t="shared" si="3"/>
        <v>0</v>
      </c>
      <c r="J29" s="44" t="e">
        <f t="shared" si="4"/>
        <v>#DIV/0!</v>
      </c>
      <c r="K29" s="44" t="e">
        <f t="shared" si="5"/>
        <v>#DIV/0!</v>
      </c>
      <c r="L29" s="43" t="e">
        <f t="shared" si="6"/>
        <v>#DIV/0!</v>
      </c>
    </row>
    <row r="30" spans="1:12" x14ac:dyDescent="0.4">
      <c r="A30" s="49" t="s">
        <v>137</v>
      </c>
      <c r="B30" s="82"/>
      <c r="C30" s="82"/>
      <c r="D30" s="44" t="e">
        <f t="shared" si="0"/>
        <v>#DIV/0!</v>
      </c>
      <c r="E30" s="59">
        <f t="shared" si="1"/>
        <v>0</v>
      </c>
      <c r="F30" s="82"/>
      <c r="G30" s="82"/>
      <c r="H30" s="58" t="e">
        <f t="shared" si="2"/>
        <v>#DIV/0!</v>
      </c>
      <c r="I30" s="59">
        <f t="shared" si="3"/>
        <v>0</v>
      </c>
      <c r="J30" s="58" t="e">
        <f t="shared" si="4"/>
        <v>#DIV/0!</v>
      </c>
      <c r="K30" s="44" t="e">
        <f t="shared" si="5"/>
        <v>#DIV/0!</v>
      </c>
      <c r="L30" s="57" t="e">
        <f t="shared" si="6"/>
        <v>#DIV/0!</v>
      </c>
    </row>
    <row r="31" spans="1:12" x14ac:dyDescent="0.4">
      <c r="A31" s="61" t="s">
        <v>136</v>
      </c>
      <c r="B31" s="83"/>
      <c r="C31" s="83"/>
      <c r="D31" s="44" t="e">
        <f t="shared" si="0"/>
        <v>#DIV/0!</v>
      </c>
      <c r="E31" s="45">
        <f t="shared" si="1"/>
        <v>0</v>
      </c>
      <c r="F31" s="83"/>
      <c r="G31" s="83"/>
      <c r="H31" s="44" t="e">
        <f t="shared" si="2"/>
        <v>#DIV/0!</v>
      </c>
      <c r="I31" s="45">
        <f t="shared" si="3"/>
        <v>0</v>
      </c>
      <c r="J31" s="44" t="e">
        <f t="shared" si="4"/>
        <v>#DIV/0!</v>
      </c>
      <c r="K31" s="44" t="e">
        <f t="shared" si="5"/>
        <v>#DIV/0!</v>
      </c>
      <c r="L31" s="43" t="e">
        <f t="shared" si="6"/>
        <v>#DIV/0!</v>
      </c>
    </row>
    <row r="32" spans="1:12" x14ac:dyDescent="0.4">
      <c r="A32" s="49" t="s">
        <v>135</v>
      </c>
      <c r="B32" s="47">
        <v>1256</v>
      </c>
      <c r="C32" s="47">
        <v>1214</v>
      </c>
      <c r="D32" s="44">
        <f t="shared" si="0"/>
        <v>1.0345963756177925</v>
      </c>
      <c r="E32" s="45">
        <f t="shared" si="1"/>
        <v>42</v>
      </c>
      <c r="F32" s="47">
        <v>1480</v>
      </c>
      <c r="G32" s="47">
        <v>1480</v>
      </c>
      <c r="H32" s="44">
        <f t="shared" si="2"/>
        <v>1</v>
      </c>
      <c r="I32" s="45">
        <f t="shared" si="3"/>
        <v>0</v>
      </c>
      <c r="J32" s="44">
        <f t="shared" si="4"/>
        <v>0.84864864864864864</v>
      </c>
      <c r="K32" s="44">
        <f t="shared" si="5"/>
        <v>0.82027027027027022</v>
      </c>
      <c r="L32" s="43">
        <f t="shared" si="6"/>
        <v>2.8378378378378422E-2</v>
      </c>
    </row>
    <row r="33" spans="1:64" x14ac:dyDescent="0.4">
      <c r="A33" s="61" t="s">
        <v>134</v>
      </c>
      <c r="B33" s="82"/>
      <c r="C33" s="82"/>
      <c r="D33" s="44" t="e">
        <f t="shared" si="0"/>
        <v>#DIV/0!</v>
      </c>
      <c r="E33" s="59">
        <f t="shared" si="1"/>
        <v>0</v>
      </c>
      <c r="F33" s="82"/>
      <c r="G33" s="82"/>
      <c r="H33" s="58" t="e">
        <f t="shared" si="2"/>
        <v>#DIV/0!</v>
      </c>
      <c r="I33" s="59">
        <f t="shared" si="3"/>
        <v>0</v>
      </c>
      <c r="J33" s="58" t="e">
        <f t="shared" si="4"/>
        <v>#DIV/0!</v>
      </c>
      <c r="K33" s="44" t="e">
        <f t="shared" si="5"/>
        <v>#DIV/0!</v>
      </c>
      <c r="L33" s="57" t="e">
        <f t="shared" si="6"/>
        <v>#DIV/0!</v>
      </c>
    </row>
    <row r="34" spans="1:64" x14ac:dyDescent="0.4">
      <c r="A34" s="61" t="s">
        <v>133</v>
      </c>
      <c r="B34" s="60">
        <v>1249</v>
      </c>
      <c r="C34" s="60">
        <v>1146</v>
      </c>
      <c r="D34" s="58">
        <f t="shared" si="0"/>
        <v>1.0898778359511343</v>
      </c>
      <c r="E34" s="59">
        <f t="shared" si="1"/>
        <v>103</v>
      </c>
      <c r="F34" s="60">
        <v>1475</v>
      </c>
      <c r="G34" s="60">
        <v>1500</v>
      </c>
      <c r="H34" s="58">
        <f t="shared" si="2"/>
        <v>0.98333333333333328</v>
      </c>
      <c r="I34" s="59">
        <f t="shared" si="3"/>
        <v>-25</v>
      </c>
      <c r="J34" s="58">
        <f t="shared" si="4"/>
        <v>0.84677966101694913</v>
      </c>
      <c r="K34" s="58">
        <f t="shared" si="5"/>
        <v>0.76400000000000001</v>
      </c>
      <c r="L34" s="57">
        <f t="shared" si="6"/>
        <v>8.2779661016949113E-2</v>
      </c>
    </row>
    <row r="35" spans="1:64" x14ac:dyDescent="0.4">
      <c r="A35" s="49" t="s">
        <v>132</v>
      </c>
      <c r="B35" s="83"/>
      <c r="C35" s="83"/>
      <c r="D35" s="44" t="e">
        <f t="shared" si="0"/>
        <v>#DIV/0!</v>
      </c>
      <c r="E35" s="45">
        <f t="shared" si="1"/>
        <v>0</v>
      </c>
      <c r="F35" s="83"/>
      <c r="G35" s="83"/>
      <c r="H35" s="44" t="e">
        <f t="shared" si="2"/>
        <v>#DIV/0!</v>
      </c>
      <c r="I35" s="45">
        <f t="shared" si="3"/>
        <v>0</v>
      </c>
      <c r="J35" s="44" t="e">
        <f t="shared" si="4"/>
        <v>#DIV/0!</v>
      </c>
      <c r="K35" s="44" t="e">
        <f t="shared" si="5"/>
        <v>#DIV/0!</v>
      </c>
      <c r="L35" s="43" t="e">
        <f t="shared" si="6"/>
        <v>#DIV/0!</v>
      </c>
    </row>
    <row r="36" spans="1:64" x14ac:dyDescent="0.4">
      <c r="A36" s="61" t="s">
        <v>88</v>
      </c>
      <c r="B36" s="82"/>
      <c r="C36" s="82"/>
      <c r="D36" s="58" t="e">
        <f t="shared" si="0"/>
        <v>#DIV/0!</v>
      </c>
      <c r="E36" s="59">
        <f t="shared" si="1"/>
        <v>0</v>
      </c>
      <c r="F36" s="82"/>
      <c r="G36" s="82"/>
      <c r="H36" s="58" t="e">
        <f t="shared" si="2"/>
        <v>#DIV/0!</v>
      </c>
      <c r="I36" s="59">
        <f t="shared" si="3"/>
        <v>0</v>
      </c>
      <c r="J36" s="58" t="e">
        <f t="shared" si="4"/>
        <v>#DIV/0!</v>
      </c>
      <c r="K36" s="58" t="e">
        <f t="shared" si="5"/>
        <v>#DIV/0!</v>
      </c>
      <c r="L36" s="57" t="e">
        <f t="shared" si="6"/>
        <v>#DIV/0!</v>
      </c>
    </row>
    <row r="37" spans="1:64" x14ac:dyDescent="0.4">
      <c r="A37" s="42" t="s">
        <v>286</v>
      </c>
      <c r="B37" s="41">
        <v>5133</v>
      </c>
      <c r="C37" s="56"/>
      <c r="D37" s="58" t="e">
        <f t="shared" si="0"/>
        <v>#DIV/0!</v>
      </c>
      <c r="E37" s="59">
        <f t="shared" si="1"/>
        <v>5133</v>
      </c>
      <c r="F37" s="41">
        <v>5820</v>
      </c>
      <c r="G37" s="56"/>
      <c r="H37" s="58" t="e">
        <f t="shared" si="2"/>
        <v>#DIV/0!</v>
      </c>
      <c r="I37" s="59">
        <f t="shared" si="3"/>
        <v>5820</v>
      </c>
      <c r="J37" s="58">
        <f t="shared" si="4"/>
        <v>0.88195876288659791</v>
      </c>
      <c r="K37" s="58" t="e">
        <f t="shared" si="5"/>
        <v>#DIV/0!</v>
      </c>
      <c r="L37" s="57" t="e">
        <f t="shared" si="6"/>
        <v>#DIV/0!</v>
      </c>
    </row>
    <row r="38" spans="1:64" x14ac:dyDescent="0.4">
      <c r="A38" s="160" t="s">
        <v>130</v>
      </c>
      <c r="B38" s="146">
        <f>SUM(B39:B40)</f>
        <v>765</v>
      </c>
      <c r="C38" s="146">
        <f>SUM(C39:C40)</f>
        <v>741</v>
      </c>
      <c r="D38" s="143">
        <f t="shared" ref="D38:D66" si="7">+B38/C38</f>
        <v>1.0323886639676114</v>
      </c>
      <c r="E38" s="165">
        <f t="shared" ref="E38:E66" si="8">+B38-C38</f>
        <v>24</v>
      </c>
      <c r="F38" s="146">
        <f>SUM(F39:F40)</f>
        <v>1269</v>
      </c>
      <c r="G38" s="146">
        <f>SUM(G39:G40)</f>
        <v>1302</v>
      </c>
      <c r="H38" s="143">
        <f t="shared" ref="H38:H66" si="9">+F38/G38</f>
        <v>0.97465437788018439</v>
      </c>
      <c r="I38" s="165">
        <f t="shared" ref="I38:I66" si="10">+F38-G38</f>
        <v>-33</v>
      </c>
      <c r="J38" s="143">
        <f t="shared" ref="J38:J66" si="11">+B38/F38</f>
        <v>0.6028368794326241</v>
      </c>
      <c r="K38" s="143">
        <f t="shared" ref="K38:K66" si="12">+C38/G38</f>
        <v>0.56912442396313367</v>
      </c>
      <c r="L38" s="164">
        <f t="shared" ref="L38:L66" si="13">+J38-K38</f>
        <v>3.3712455469490421E-2</v>
      </c>
    </row>
    <row r="39" spans="1:64" x14ac:dyDescent="0.4">
      <c r="A39" s="48" t="s">
        <v>129</v>
      </c>
      <c r="B39" s="79">
        <v>472</v>
      </c>
      <c r="C39" s="79">
        <v>480</v>
      </c>
      <c r="D39" s="64">
        <f t="shared" si="7"/>
        <v>0.98333333333333328</v>
      </c>
      <c r="E39" s="72">
        <f t="shared" si="8"/>
        <v>-8</v>
      </c>
      <c r="F39" s="79">
        <v>857</v>
      </c>
      <c r="G39" s="79">
        <v>912</v>
      </c>
      <c r="H39" s="64">
        <f t="shared" si="9"/>
        <v>0.9396929824561403</v>
      </c>
      <c r="I39" s="72">
        <f t="shared" si="10"/>
        <v>-55</v>
      </c>
      <c r="J39" s="64">
        <f t="shared" si="11"/>
        <v>0.55075845974329052</v>
      </c>
      <c r="K39" s="64">
        <f t="shared" si="12"/>
        <v>0.52631578947368418</v>
      </c>
      <c r="L39" s="81">
        <f t="shared" si="13"/>
        <v>2.4442670269606337E-2</v>
      </c>
    </row>
    <row r="40" spans="1:64" x14ac:dyDescent="0.4">
      <c r="A40" s="49" t="s">
        <v>128</v>
      </c>
      <c r="B40" s="47">
        <v>293</v>
      </c>
      <c r="C40" s="47">
        <v>261</v>
      </c>
      <c r="D40" s="44">
        <f t="shared" si="7"/>
        <v>1.1226053639846743</v>
      </c>
      <c r="E40" s="45">
        <f t="shared" si="8"/>
        <v>32</v>
      </c>
      <c r="F40" s="47">
        <v>412</v>
      </c>
      <c r="G40" s="47">
        <v>390</v>
      </c>
      <c r="H40" s="44">
        <f t="shared" si="9"/>
        <v>1.0564102564102564</v>
      </c>
      <c r="I40" s="45">
        <f t="shared" si="10"/>
        <v>22</v>
      </c>
      <c r="J40" s="44">
        <f t="shared" si="11"/>
        <v>0.71116504854368934</v>
      </c>
      <c r="K40" s="44">
        <f t="shared" si="12"/>
        <v>0.66923076923076918</v>
      </c>
      <c r="L40" s="43">
        <f t="shared" si="13"/>
        <v>4.1934279312920153E-2</v>
      </c>
    </row>
    <row r="41" spans="1:64" s="35" customFormat="1" x14ac:dyDescent="0.4">
      <c r="A41" s="136" t="s">
        <v>87</v>
      </c>
      <c r="B41" s="135">
        <f>B42+B62</f>
        <v>85487</v>
      </c>
      <c r="C41" s="135">
        <f>C42+C62</f>
        <v>82501</v>
      </c>
      <c r="D41" s="132">
        <f t="shared" si="7"/>
        <v>1.0361935006848402</v>
      </c>
      <c r="E41" s="172">
        <f t="shared" si="8"/>
        <v>2986</v>
      </c>
      <c r="F41" s="135">
        <f>F42+F62</f>
        <v>120208</v>
      </c>
      <c r="G41" s="135">
        <f>G42+G62</f>
        <v>113918</v>
      </c>
      <c r="H41" s="132">
        <f t="shared" si="9"/>
        <v>1.0552151547604418</v>
      </c>
      <c r="I41" s="172">
        <f t="shared" si="10"/>
        <v>6290</v>
      </c>
      <c r="J41" s="132">
        <f t="shared" si="11"/>
        <v>0.71115899108212433</v>
      </c>
      <c r="K41" s="132">
        <f t="shared" si="12"/>
        <v>0.7242139082497937</v>
      </c>
      <c r="L41" s="167">
        <f t="shared" si="13"/>
        <v>-1.3054917167669378E-2</v>
      </c>
    </row>
    <row r="42" spans="1:64" s="35" customFormat="1" x14ac:dyDescent="0.4">
      <c r="A42" s="160" t="s">
        <v>127</v>
      </c>
      <c r="B42" s="135">
        <f>SUM(B43:B61)</f>
        <v>84628</v>
      </c>
      <c r="C42" s="135">
        <f>SUM(C43:C61)</f>
        <v>81529</v>
      </c>
      <c r="D42" s="132">
        <f t="shared" si="7"/>
        <v>1.0380110144856431</v>
      </c>
      <c r="E42" s="172">
        <f t="shared" si="8"/>
        <v>3099</v>
      </c>
      <c r="F42" s="135">
        <f>SUM(F43:F61)</f>
        <v>118509</v>
      </c>
      <c r="G42" s="135">
        <f>SUM(G43:G61)</f>
        <v>112416</v>
      </c>
      <c r="H42" s="132">
        <f t="shared" si="9"/>
        <v>1.0542004696840308</v>
      </c>
      <c r="I42" s="172">
        <f t="shared" si="10"/>
        <v>6093</v>
      </c>
      <c r="J42" s="132">
        <f t="shared" si="11"/>
        <v>0.71410610164628852</v>
      </c>
      <c r="K42" s="132">
        <f t="shared" si="12"/>
        <v>0.72524373754625671</v>
      </c>
      <c r="L42" s="167">
        <f t="shared" si="13"/>
        <v>-1.113763589996819E-2</v>
      </c>
    </row>
    <row r="43" spans="1:64" x14ac:dyDescent="0.4">
      <c r="A43" s="49" t="s">
        <v>86</v>
      </c>
      <c r="B43" s="54">
        <v>36624</v>
      </c>
      <c r="C43" s="54">
        <v>34641</v>
      </c>
      <c r="D43" s="51">
        <f t="shared" si="7"/>
        <v>1.0572443058803151</v>
      </c>
      <c r="E43" s="59">
        <f t="shared" si="8"/>
        <v>1983</v>
      </c>
      <c r="F43" s="54">
        <v>44773</v>
      </c>
      <c r="G43" s="47">
        <v>44246</v>
      </c>
      <c r="H43" s="58">
        <f t="shared" si="9"/>
        <v>1.0119106811915202</v>
      </c>
      <c r="I43" s="68">
        <f t="shared" si="10"/>
        <v>527</v>
      </c>
      <c r="J43" s="44">
        <f t="shared" si="11"/>
        <v>0.81799298684475019</v>
      </c>
      <c r="K43" s="44">
        <f t="shared" si="12"/>
        <v>0.78291822989648785</v>
      </c>
      <c r="L43" s="66">
        <f t="shared" si="13"/>
        <v>3.5074756948262342E-2</v>
      </c>
    </row>
    <row r="44" spans="1:64" x14ac:dyDescent="0.4">
      <c r="A44" s="49" t="s">
        <v>125</v>
      </c>
      <c r="B44" s="47">
        <v>4730</v>
      </c>
      <c r="C44" s="97">
        <v>5040</v>
      </c>
      <c r="D44" s="64">
        <f t="shared" si="7"/>
        <v>0.93849206349206349</v>
      </c>
      <c r="E44" s="59">
        <f t="shared" si="8"/>
        <v>-310</v>
      </c>
      <c r="F44" s="47">
        <v>5140</v>
      </c>
      <c r="G44" s="97">
        <v>5140</v>
      </c>
      <c r="H44" s="70">
        <f t="shared" si="9"/>
        <v>1</v>
      </c>
      <c r="I44" s="68">
        <f t="shared" si="10"/>
        <v>0</v>
      </c>
      <c r="J44" s="44">
        <f t="shared" si="11"/>
        <v>0.92023346303501941</v>
      </c>
      <c r="K44" s="44">
        <f t="shared" si="12"/>
        <v>0.98054474708171202</v>
      </c>
      <c r="L44" s="66">
        <f t="shared" si="13"/>
        <v>-6.0311284046692615E-2</v>
      </c>
    </row>
    <row r="45" spans="1:64" x14ac:dyDescent="0.4">
      <c r="A45" s="61" t="s">
        <v>124</v>
      </c>
      <c r="B45" s="47">
        <v>8043</v>
      </c>
      <c r="C45" s="97">
        <v>6318</v>
      </c>
      <c r="D45" s="67">
        <f t="shared" si="7"/>
        <v>1.2730294396961064</v>
      </c>
      <c r="E45" s="68">
        <f t="shared" si="8"/>
        <v>1725</v>
      </c>
      <c r="F45" s="47">
        <v>12652</v>
      </c>
      <c r="G45" s="571">
        <v>9300</v>
      </c>
      <c r="H45" s="70">
        <f t="shared" si="9"/>
        <v>1.3604301075268816</v>
      </c>
      <c r="I45" s="75">
        <f t="shared" si="10"/>
        <v>3352</v>
      </c>
      <c r="J45" s="67">
        <f t="shared" si="11"/>
        <v>0.63570976920644962</v>
      </c>
      <c r="K45" s="67">
        <f t="shared" si="12"/>
        <v>0.67935483870967739</v>
      </c>
      <c r="L45" s="77">
        <f t="shared" si="13"/>
        <v>-4.3645069503227774E-2</v>
      </c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</row>
    <row r="46" spans="1:64" s="76" customFormat="1" x14ac:dyDescent="0.4">
      <c r="A46" s="61" t="s">
        <v>123</v>
      </c>
      <c r="B46" s="47">
        <v>4455</v>
      </c>
      <c r="C46" s="99">
        <v>4016</v>
      </c>
      <c r="D46" s="67">
        <f t="shared" si="7"/>
        <v>1.109312749003984</v>
      </c>
      <c r="E46" s="68">
        <f t="shared" si="8"/>
        <v>439</v>
      </c>
      <c r="F46" s="47">
        <v>6966</v>
      </c>
      <c r="G46" s="97">
        <v>6020</v>
      </c>
      <c r="H46" s="70">
        <f t="shared" si="9"/>
        <v>1.1571428571428573</v>
      </c>
      <c r="I46" s="75">
        <f t="shared" si="10"/>
        <v>946</v>
      </c>
      <c r="J46" s="67">
        <f t="shared" si="11"/>
        <v>0.63953488372093026</v>
      </c>
      <c r="K46" s="78">
        <f t="shared" si="12"/>
        <v>0.66710963455149497</v>
      </c>
      <c r="L46" s="77">
        <f t="shared" si="13"/>
        <v>-2.7574750830564709E-2</v>
      </c>
    </row>
    <row r="47" spans="1:64" x14ac:dyDescent="0.4">
      <c r="A47" s="49" t="s">
        <v>84</v>
      </c>
      <c r="B47" s="47">
        <v>10808</v>
      </c>
      <c r="C47" s="97">
        <v>11459</v>
      </c>
      <c r="D47" s="69">
        <f t="shared" si="7"/>
        <v>0.94318875992669515</v>
      </c>
      <c r="E47" s="73">
        <f t="shared" si="8"/>
        <v>-651</v>
      </c>
      <c r="F47" s="47">
        <v>17602</v>
      </c>
      <c r="G47" s="95">
        <v>17533</v>
      </c>
      <c r="H47" s="67">
        <f t="shared" si="9"/>
        <v>1.0039354360349055</v>
      </c>
      <c r="I47" s="68">
        <f t="shared" si="10"/>
        <v>69</v>
      </c>
      <c r="J47" s="69">
        <f t="shared" si="11"/>
        <v>0.61402113396204971</v>
      </c>
      <c r="K47" s="67">
        <f t="shared" si="12"/>
        <v>0.65356755831859925</v>
      </c>
      <c r="L47" s="66">
        <f t="shared" si="13"/>
        <v>-3.9546424356549537E-2</v>
      </c>
    </row>
    <row r="48" spans="1:64" x14ac:dyDescent="0.4">
      <c r="A48" s="49" t="s">
        <v>126</v>
      </c>
      <c r="B48" s="47">
        <v>1005</v>
      </c>
      <c r="C48" s="95">
        <v>1283</v>
      </c>
      <c r="D48" s="64">
        <f t="shared" si="7"/>
        <v>0.78332034294621977</v>
      </c>
      <c r="E48" s="59">
        <f t="shared" si="8"/>
        <v>-278</v>
      </c>
      <c r="F48" s="47">
        <v>2430</v>
      </c>
      <c r="G48" s="97">
        <v>2700</v>
      </c>
      <c r="H48" s="58">
        <f t="shared" si="9"/>
        <v>0.9</v>
      </c>
      <c r="I48" s="68">
        <f t="shared" si="10"/>
        <v>-270</v>
      </c>
      <c r="J48" s="44">
        <f t="shared" si="11"/>
        <v>0.41358024691358025</v>
      </c>
      <c r="K48" s="44">
        <f t="shared" si="12"/>
        <v>0.47518518518518521</v>
      </c>
      <c r="L48" s="66">
        <f t="shared" si="13"/>
        <v>-6.1604938271604959E-2</v>
      </c>
    </row>
    <row r="49" spans="1:12" x14ac:dyDescent="0.4">
      <c r="A49" s="49" t="s">
        <v>85</v>
      </c>
      <c r="B49" s="74">
        <v>6438</v>
      </c>
      <c r="C49" s="47">
        <v>7185</v>
      </c>
      <c r="D49" s="69">
        <f t="shared" si="7"/>
        <v>0.8960334029227558</v>
      </c>
      <c r="E49" s="75">
        <f t="shared" si="8"/>
        <v>-747</v>
      </c>
      <c r="F49" s="74">
        <v>9324</v>
      </c>
      <c r="G49" s="47">
        <v>9104</v>
      </c>
      <c r="H49" s="67">
        <f t="shared" si="9"/>
        <v>1.0241652021089631</v>
      </c>
      <c r="I49" s="68">
        <f t="shared" si="10"/>
        <v>220</v>
      </c>
      <c r="J49" s="67">
        <f t="shared" si="11"/>
        <v>0.69047619047619047</v>
      </c>
      <c r="K49" s="67">
        <f t="shared" si="12"/>
        <v>0.78921353251318105</v>
      </c>
      <c r="L49" s="66">
        <f t="shared" si="13"/>
        <v>-9.8737342036990583E-2</v>
      </c>
    </row>
    <row r="50" spans="1:12" x14ac:dyDescent="0.4">
      <c r="A50" s="49" t="s">
        <v>83</v>
      </c>
      <c r="B50" s="572">
        <v>2026</v>
      </c>
      <c r="C50" s="47">
        <v>1830</v>
      </c>
      <c r="D50" s="69">
        <f t="shared" si="7"/>
        <v>1.1071038251366121</v>
      </c>
      <c r="E50" s="68">
        <f t="shared" si="8"/>
        <v>196</v>
      </c>
      <c r="F50" s="572">
        <v>2700</v>
      </c>
      <c r="G50" s="47">
        <v>2700</v>
      </c>
      <c r="H50" s="58">
        <f t="shared" si="9"/>
        <v>1</v>
      </c>
      <c r="I50" s="45">
        <f t="shared" si="10"/>
        <v>0</v>
      </c>
      <c r="J50" s="44">
        <f t="shared" si="11"/>
        <v>0.75037037037037035</v>
      </c>
      <c r="K50" s="67">
        <f t="shared" si="12"/>
        <v>0.67777777777777781</v>
      </c>
      <c r="L50" s="66">
        <f t="shared" si="13"/>
        <v>7.2592592592592542E-2</v>
      </c>
    </row>
    <row r="51" spans="1:12" x14ac:dyDescent="0.4">
      <c r="A51" s="49" t="s">
        <v>122</v>
      </c>
      <c r="B51" s="47">
        <v>815</v>
      </c>
      <c r="C51" s="79">
        <v>821</v>
      </c>
      <c r="D51" s="64">
        <f t="shared" si="7"/>
        <v>0.99269183922046289</v>
      </c>
      <c r="E51" s="59">
        <f t="shared" si="8"/>
        <v>-6</v>
      </c>
      <c r="F51" s="47">
        <v>1260</v>
      </c>
      <c r="G51" s="97">
        <v>1200</v>
      </c>
      <c r="H51" s="58">
        <f t="shared" si="9"/>
        <v>1.05</v>
      </c>
      <c r="I51" s="45">
        <f t="shared" si="10"/>
        <v>60</v>
      </c>
      <c r="J51" s="44">
        <f t="shared" si="11"/>
        <v>0.64682539682539686</v>
      </c>
      <c r="K51" s="44">
        <f t="shared" si="12"/>
        <v>0.6841666666666667</v>
      </c>
      <c r="L51" s="43">
        <f t="shared" si="13"/>
        <v>-3.7341269841269842E-2</v>
      </c>
    </row>
    <row r="52" spans="1:12" x14ac:dyDescent="0.4">
      <c r="A52" s="49" t="s">
        <v>121</v>
      </c>
      <c r="B52" s="60">
        <v>940</v>
      </c>
      <c r="C52" s="79">
        <v>982</v>
      </c>
      <c r="D52" s="69">
        <f t="shared" si="7"/>
        <v>0.95723014256619143</v>
      </c>
      <c r="E52" s="68">
        <f t="shared" si="8"/>
        <v>-42</v>
      </c>
      <c r="F52" s="60">
        <v>1256</v>
      </c>
      <c r="G52" s="97">
        <v>1200</v>
      </c>
      <c r="H52" s="58">
        <f t="shared" si="9"/>
        <v>1.0466666666666666</v>
      </c>
      <c r="I52" s="45">
        <f t="shared" si="10"/>
        <v>56</v>
      </c>
      <c r="J52" s="44">
        <f t="shared" si="11"/>
        <v>0.74840764331210186</v>
      </c>
      <c r="K52" s="67">
        <f t="shared" si="12"/>
        <v>0.81833333333333336</v>
      </c>
      <c r="L52" s="66">
        <f t="shared" si="13"/>
        <v>-6.9925690021231501E-2</v>
      </c>
    </row>
    <row r="53" spans="1:12" x14ac:dyDescent="0.4">
      <c r="A53" s="49" t="s">
        <v>82</v>
      </c>
      <c r="B53" s="60">
        <v>2491</v>
      </c>
      <c r="C53" s="47">
        <v>2522</v>
      </c>
      <c r="D53" s="64">
        <f t="shared" si="7"/>
        <v>0.9877081681205393</v>
      </c>
      <c r="E53" s="59">
        <f t="shared" si="8"/>
        <v>-31</v>
      </c>
      <c r="F53" s="60">
        <v>3320</v>
      </c>
      <c r="G53" s="47">
        <v>3320</v>
      </c>
      <c r="H53" s="58">
        <f t="shared" si="9"/>
        <v>1</v>
      </c>
      <c r="I53" s="45">
        <f t="shared" si="10"/>
        <v>0</v>
      </c>
      <c r="J53" s="44">
        <f t="shared" si="11"/>
        <v>0.75030120481927709</v>
      </c>
      <c r="K53" s="44">
        <f t="shared" si="12"/>
        <v>0.75963855421686743</v>
      </c>
      <c r="L53" s="43">
        <f t="shared" si="13"/>
        <v>-9.3373493975903443E-3</v>
      </c>
    </row>
    <row r="54" spans="1:12" x14ac:dyDescent="0.4">
      <c r="A54" s="49" t="s">
        <v>81</v>
      </c>
      <c r="B54" s="47">
        <v>1447</v>
      </c>
      <c r="C54" s="47">
        <v>1911</v>
      </c>
      <c r="D54" s="64">
        <f t="shared" si="7"/>
        <v>0.75719518576661438</v>
      </c>
      <c r="E54" s="45">
        <f t="shared" si="8"/>
        <v>-464</v>
      </c>
      <c r="F54" s="47">
        <v>2699</v>
      </c>
      <c r="G54" s="47">
        <v>2700</v>
      </c>
      <c r="H54" s="44">
        <f t="shared" si="9"/>
        <v>0.99962962962962965</v>
      </c>
      <c r="I54" s="45">
        <f t="shared" si="10"/>
        <v>-1</v>
      </c>
      <c r="J54" s="44">
        <f t="shared" si="11"/>
        <v>0.53612449055205635</v>
      </c>
      <c r="K54" s="44">
        <f t="shared" si="12"/>
        <v>0.70777777777777773</v>
      </c>
      <c r="L54" s="43">
        <f t="shared" si="13"/>
        <v>-0.17165328722572137</v>
      </c>
    </row>
    <row r="55" spans="1:12" x14ac:dyDescent="0.4">
      <c r="A55" s="49" t="s">
        <v>236</v>
      </c>
      <c r="B55" s="47">
        <v>1043</v>
      </c>
      <c r="C55" s="83"/>
      <c r="D55" s="64" t="e">
        <f t="shared" si="7"/>
        <v>#DIV/0!</v>
      </c>
      <c r="E55" s="45">
        <f t="shared" si="8"/>
        <v>1043</v>
      </c>
      <c r="F55" s="47">
        <v>1260</v>
      </c>
      <c r="G55" s="83"/>
      <c r="H55" s="44" t="e">
        <f t="shared" si="9"/>
        <v>#DIV/0!</v>
      </c>
      <c r="I55" s="45">
        <f t="shared" si="10"/>
        <v>1260</v>
      </c>
      <c r="J55" s="44">
        <f t="shared" si="11"/>
        <v>0.82777777777777772</v>
      </c>
      <c r="K55" s="44" t="e">
        <f t="shared" si="12"/>
        <v>#DIV/0!</v>
      </c>
      <c r="L55" s="43" t="e">
        <f t="shared" si="13"/>
        <v>#DIV/0!</v>
      </c>
    </row>
    <row r="56" spans="1:12" x14ac:dyDescent="0.4">
      <c r="A56" s="61" t="s">
        <v>80</v>
      </c>
      <c r="B56" s="47">
        <v>611</v>
      </c>
      <c r="C56" s="60">
        <v>711</v>
      </c>
      <c r="D56" s="64">
        <f t="shared" si="7"/>
        <v>0.85935302390998591</v>
      </c>
      <c r="E56" s="59">
        <f t="shared" si="8"/>
        <v>-100</v>
      </c>
      <c r="F56" s="47">
        <v>1080</v>
      </c>
      <c r="G56" s="60">
        <v>1200</v>
      </c>
      <c r="H56" s="58">
        <f t="shared" si="9"/>
        <v>0.9</v>
      </c>
      <c r="I56" s="45">
        <f t="shared" si="10"/>
        <v>-120</v>
      </c>
      <c r="J56" s="44">
        <f t="shared" si="11"/>
        <v>0.56574074074074077</v>
      </c>
      <c r="K56" s="58">
        <f t="shared" si="12"/>
        <v>0.59250000000000003</v>
      </c>
      <c r="L56" s="57">
        <f t="shared" si="13"/>
        <v>-2.675925925925926E-2</v>
      </c>
    </row>
    <row r="57" spans="1:12" x14ac:dyDescent="0.4">
      <c r="A57" s="49" t="s">
        <v>79</v>
      </c>
      <c r="B57" s="47">
        <v>541</v>
      </c>
      <c r="C57" s="47">
        <v>511</v>
      </c>
      <c r="D57" s="64">
        <f t="shared" si="7"/>
        <v>1.0587084148727985</v>
      </c>
      <c r="E57" s="45">
        <f t="shared" si="8"/>
        <v>30</v>
      </c>
      <c r="F57" s="47">
        <v>1200</v>
      </c>
      <c r="G57" s="47">
        <v>1196</v>
      </c>
      <c r="H57" s="44">
        <f t="shared" si="9"/>
        <v>1.0033444816053512</v>
      </c>
      <c r="I57" s="45">
        <f t="shared" si="10"/>
        <v>4</v>
      </c>
      <c r="J57" s="44">
        <f t="shared" si="11"/>
        <v>0.45083333333333331</v>
      </c>
      <c r="K57" s="44">
        <f t="shared" si="12"/>
        <v>0.42725752508361203</v>
      </c>
      <c r="L57" s="43">
        <f t="shared" si="13"/>
        <v>2.3575808249721275E-2</v>
      </c>
    </row>
    <row r="58" spans="1:12" x14ac:dyDescent="0.4">
      <c r="A58" s="49" t="s">
        <v>78</v>
      </c>
      <c r="B58" s="60">
        <v>719</v>
      </c>
      <c r="C58" s="60">
        <v>698</v>
      </c>
      <c r="D58" s="86">
        <f t="shared" si="7"/>
        <v>1.0300859598853869</v>
      </c>
      <c r="E58" s="59">
        <f t="shared" si="8"/>
        <v>21</v>
      </c>
      <c r="F58" s="60">
        <v>1195</v>
      </c>
      <c r="G58" s="60">
        <v>1198</v>
      </c>
      <c r="H58" s="58">
        <f t="shared" si="9"/>
        <v>0.9974958263772955</v>
      </c>
      <c r="I58" s="59">
        <f t="shared" si="10"/>
        <v>-3</v>
      </c>
      <c r="J58" s="58">
        <f t="shared" si="11"/>
        <v>0.60167364016736402</v>
      </c>
      <c r="K58" s="58">
        <f t="shared" si="12"/>
        <v>0.58263772954924875</v>
      </c>
      <c r="L58" s="57">
        <f t="shared" si="13"/>
        <v>1.903591061811527E-2</v>
      </c>
    </row>
    <row r="59" spans="1:12" x14ac:dyDescent="0.4">
      <c r="A59" s="49" t="s">
        <v>77</v>
      </c>
      <c r="B59" s="47">
        <v>1892</v>
      </c>
      <c r="C59" s="47">
        <v>1601</v>
      </c>
      <c r="D59" s="64">
        <f t="shared" si="7"/>
        <v>1.1817613991255465</v>
      </c>
      <c r="E59" s="45">
        <f t="shared" si="8"/>
        <v>291</v>
      </c>
      <c r="F59" s="47">
        <v>3652</v>
      </c>
      <c r="G59" s="47">
        <v>3659</v>
      </c>
      <c r="H59" s="44">
        <f t="shared" si="9"/>
        <v>0.99808690899152774</v>
      </c>
      <c r="I59" s="45">
        <f t="shared" si="10"/>
        <v>-7</v>
      </c>
      <c r="J59" s="44">
        <f t="shared" si="11"/>
        <v>0.51807228915662651</v>
      </c>
      <c r="K59" s="44">
        <f t="shared" si="12"/>
        <v>0.43755124350915553</v>
      </c>
      <c r="L59" s="43">
        <f t="shared" si="13"/>
        <v>8.0521045647470979E-2</v>
      </c>
    </row>
    <row r="60" spans="1:12" x14ac:dyDescent="0.4">
      <c r="A60" s="55" t="s">
        <v>120</v>
      </c>
      <c r="B60" s="82"/>
      <c r="C60" s="82"/>
      <c r="D60" s="58" t="e">
        <f t="shared" si="7"/>
        <v>#DIV/0!</v>
      </c>
      <c r="E60" s="59">
        <f t="shared" si="8"/>
        <v>0</v>
      </c>
      <c r="F60" s="82"/>
      <c r="G60" s="82"/>
      <c r="H60" s="58" t="e">
        <f t="shared" si="9"/>
        <v>#DIV/0!</v>
      </c>
      <c r="I60" s="59">
        <f t="shared" si="10"/>
        <v>0</v>
      </c>
      <c r="J60" s="58" t="e">
        <f t="shared" si="11"/>
        <v>#DIV/0!</v>
      </c>
      <c r="K60" s="58" t="e">
        <f t="shared" si="12"/>
        <v>#DIV/0!</v>
      </c>
      <c r="L60" s="57" t="e">
        <f t="shared" si="13"/>
        <v>#DIV/0!</v>
      </c>
    </row>
    <row r="61" spans="1:12" x14ac:dyDescent="0.4">
      <c r="A61" s="42" t="s">
        <v>119</v>
      </c>
      <c r="B61" s="56"/>
      <c r="C61" s="56"/>
      <c r="D61" s="38" t="e">
        <f t="shared" si="7"/>
        <v>#DIV/0!</v>
      </c>
      <c r="E61" s="39">
        <f t="shared" si="8"/>
        <v>0</v>
      </c>
      <c r="F61" s="56"/>
      <c r="G61" s="56"/>
      <c r="H61" s="38" t="e">
        <f t="shared" si="9"/>
        <v>#DIV/0!</v>
      </c>
      <c r="I61" s="39">
        <f t="shared" si="10"/>
        <v>0</v>
      </c>
      <c r="J61" s="38" t="e">
        <f t="shared" si="11"/>
        <v>#DIV/0!</v>
      </c>
      <c r="K61" s="38" t="e">
        <f t="shared" si="12"/>
        <v>#DIV/0!</v>
      </c>
      <c r="L61" s="37" t="e">
        <f t="shared" si="13"/>
        <v>#DIV/0!</v>
      </c>
    </row>
    <row r="62" spans="1:12" x14ac:dyDescent="0.4">
      <c r="A62" s="160" t="s">
        <v>118</v>
      </c>
      <c r="B62" s="146">
        <f>SUM(B63:B66)</f>
        <v>859</v>
      </c>
      <c r="C62" s="146">
        <f>SUM(C63:C66)</f>
        <v>972</v>
      </c>
      <c r="D62" s="143">
        <f t="shared" si="7"/>
        <v>0.88374485596707819</v>
      </c>
      <c r="E62" s="165">
        <f t="shared" si="8"/>
        <v>-113</v>
      </c>
      <c r="F62" s="146">
        <f>SUM(F63:F66)</f>
        <v>1699</v>
      </c>
      <c r="G62" s="146">
        <f>SUM(G63:G66)</f>
        <v>1502</v>
      </c>
      <c r="H62" s="143">
        <f t="shared" si="9"/>
        <v>1.1311584553928096</v>
      </c>
      <c r="I62" s="165">
        <f t="shared" si="10"/>
        <v>197</v>
      </c>
      <c r="J62" s="143">
        <f t="shared" si="11"/>
        <v>0.50559152442613298</v>
      </c>
      <c r="K62" s="143">
        <f t="shared" si="12"/>
        <v>0.64713715046604525</v>
      </c>
      <c r="L62" s="164">
        <f t="shared" si="13"/>
        <v>-0.14154562603991228</v>
      </c>
    </row>
    <row r="63" spans="1:12" x14ac:dyDescent="0.4">
      <c r="A63" s="55" t="s">
        <v>76</v>
      </c>
      <c r="B63" s="54">
        <v>209</v>
      </c>
      <c r="C63" s="54">
        <v>235</v>
      </c>
      <c r="D63" s="51">
        <f t="shared" si="7"/>
        <v>0.88936170212765953</v>
      </c>
      <c r="E63" s="52">
        <f t="shared" si="8"/>
        <v>-26</v>
      </c>
      <c r="F63" s="54">
        <v>305</v>
      </c>
      <c r="G63" s="54">
        <v>301</v>
      </c>
      <c r="H63" s="51">
        <f t="shared" si="9"/>
        <v>1.0132890365448506</v>
      </c>
      <c r="I63" s="52">
        <f t="shared" si="10"/>
        <v>4</v>
      </c>
      <c r="J63" s="51">
        <f t="shared" si="11"/>
        <v>0.68524590163934429</v>
      </c>
      <c r="K63" s="51">
        <f t="shared" si="12"/>
        <v>0.78073089700996678</v>
      </c>
      <c r="L63" s="50">
        <f t="shared" si="13"/>
        <v>-9.5484995370622494E-2</v>
      </c>
    </row>
    <row r="64" spans="1:12" x14ac:dyDescent="0.4">
      <c r="A64" s="49" t="s">
        <v>117</v>
      </c>
      <c r="B64" s="47">
        <v>173</v>
      </c>
      <c r="C64" s="47">
        <v>177</v>
      </c>
      <c r="D64" s="44">
        <f t="shared" si="7"/>
        <v>0.97740112994350281</v>
      </c>
      <c r="E64" s="45">
        <f t="shared" si="8"/>
        <v>-4</v>
      </c>
      <c r="F64" s="47">
        <v>486</v>
      </c>
      <c r="G64" s="47">
        <v>300</v>
      </c>
      <c r="H64" s="44">
        <f t="shared" si="9"/>
        <v>1.62</v>
      </c>
      <c r="I64" s="45">
        <f t="shared" si="10"/>
        <v>186</v>
      </c>
      <c r="J64" s="44">
        <f t="shared" si="11"/>
        <v>0.3559670781893004</v>
      </c>
      <c r="K64" s="44">
        <f t="shared" si="12"/>
        <v>0.59</v>
      </c>
      <c r="L64" s="43">
        <f t="shared" si="13"/>
        <v>-0.23403292181069957</v>
      </c>
    </row>
    <row r="65" spans="1:12" x14ac:dyDescent="0.4">
      <c r="A65" s="48" t="s">
        <v>116</v>
      </c>
      <c r="B65" s="47">
        <v>145</v>
      </c>
      <c r="C65" s="47">
        <v>149</v>
      </c>
      <c r="D65" s="44">
        <f t="shared" si="7"/>
        <v>0.97315436241610742</v>
      </c>
      <c r="E65" s="45">
        <f t="shared" si="8"/>
        <v>-4</v>
      </c>
      <c r="F65" s="47">
        <v>300</v>
      </c>
      <c r="G65" s="47">
        <v>302</v>
      </c>
      <c r="H65" s="44">
        <f t="shared" si="9"/>
        <v>0.99337748344370858</v>
      </c>
      <c r="I65" s="45">
        <f t="shared" si="10"/>
        <v>-2</v>
      </c>
      <c r="J65" s="44">
        <f t="shared" si="11"/>
        <v>0.48333333333333334</v>
      </c>
      <c r="K65" s="44">
        <f t="shared" si="12"/>
        <v>0.49337748344370863</v>
      </c>
      <c r="L65" s="43">
        <f t="shared" si="13"/>
        <v>-1.0044150110375294E-2</v>
      </c>
    </row>
    <row r="66" spans="1:12" x14ac:dyDescent="0.4">
      <c r="A66" s="42" t="s">
        <v>115</v>
      </c>
      <c r="B66" s="41">
        <v>332</v>
      </c>
      <c r="C66" s="41">
        <v>411</v>
      </c>
      <c r="D66" s="38">
        <f t="shared" si="7"/>
        <v>0.80778588807785889</v>
      </c>
      <c r="E66" s="39">
        <f t="shared" si="8"/>
        <v>-79</v>
      </c>
      <c r="F66" s="41">
        <v>608</v>
      </c>
      <c r="G66" s="41">
        <v>599</v>
      </c>
      <c r="H66" s="38">
        <f t="shared" si="9"/>
        <v>1.015025041736227</v>
      </c>
      <c r="I66" s="39">
        <f t="shared" si="10"/>
        <v>9</v>
      </c>
      <c r="J66" s="38">
        <f t="shared" si="11"/>
        <v>0.54605263157894735</v>
      </c>
      <c r="K66" s="38">
        <f t="shared" si="12"/>
        <v>0.68614357262103509</v>
      </c>
      <c r="L66" s="37">
        <f t="shared" si="13"/>
        <v>-0.14009094104208775</v>
      </c>
    </row>
    <row r="67" spans="1:12" x14ac:dyDescent="0.4">
      <c r="A67" s="136" t="s">
        <v>98</v>
      </c>
      <c r="B67" s="435"/>
      <c r="C67" s="435"/>
      <c r="D67" s="275"/>
      <c r="E67" s="436"/>
      <c r="F67" s="435"/>
      <c r="G67" s="435"/>
      <c r="H67" s="275"/>
      <c r="I67" s="276"/>
      <c r="J67" s="275"/>
      <c r="K67" s="275"/>
      <c r="L67" s="274"/>
    </row>
    <row r="68" spans="1:12" x14ac:dyDescent="0.4">
      <c r="A68" s="227" t="s">
        <v>114</v>
      </c>
      <c r="B68" s="433"/>
      <c r="C68" s="432"/>
      <c r="D68" s="271"/>
      <c r="E68" s="434"/>
      <c r="F68" s="433"/>
      <c r="G68" s="432"/>
      <c r="H68" s="271"/>
      <c r="I68" s="270"/>
      <c r="J68" s="269"/>
      <c r="K68" s="269"/>
      <c r="L68" s="268"/>
    </row>
    <row r="69" spans="1:12" x14ac:dyDescent="0.4">
      <c r="A69" s="49" t="s">
        <v>255</v>
      </c>
      <c r="B69" s="647"/>
      <c r="C69" s="647"/>
      <c r="D69" s="646"/>
      <c r="E69" s="645"/>
      <c r="F69" s="647"/>
      <c r="G69" s="647"/>
      <c r="H69" s="646"/>
      <c r="I69" s="645"/>
      <c r="J69" s="644"/>
      <c r="K69" s="644"/>
      <c r="L69" s="643"/>
    </row>
    <row r="70" spans="1:12" x14ac:dyDescent="0.4">
      <c r="A70" s="61" t="s">
        <v>113</v>
      </c>
      <c r="B70" s="431"/>
      <c r="C70" s="430"/>
      <c r="D70" s="265"/>
      <c r="E70" s="429"/>
      <c r="F70" s="431"/>
      <c r="G70" s="430"/>
      <c r="H70" s="265"/>
      <c r="I70" s="264"/>
      <c r="J70" s="263"/>
      <c r="K70" s="263"/>
      <c r="L70" s="262"/>
    </row>
    <row r="71" spans="1:12" x14ac:dyDescent="0.4">
      <c r="A71" s="61" t="s">
        <v>285</v>
      </c>
      <c r="B71" s="431"/>
      <c r="C71" s="430"/>
      <c r="D71" s="265"/>
      <c r="E71" s="429"/>
      <c r="F71" s="431"/>
      <c r="G71" s="430"/>
      <c r="H71" s="265"/>
      <c r="I71" s="264"/>
      <c r="J71" s="263"/>
      <c r="K71" s="263"/>
      <c r="L71" s="262"/>
    </row>
    <row r="72" spans="1:12" x14ac:dyDescent="0.4">
      <c r="A72" s="61" t="s">
        <v>97</v>
      </c>
      <c r="B72" s="431"/>
      <c r="C72" s="430"/>
      <c r="D72" s="265"/>
      <c r="E72" s="429"/>
      <c r="F72" s="431"/>
      <c r="G72" s="430"/>
      <c r="H72" s="265"/>
      <c r="I72" s="264"/>
      <c r="J72" s="263"/>
      <c r="K72" s="263"/>
      <c r="L72" s="262"/>
    </row>
    <row r="73" spans="1:12" x14ac:dyDescent="0.4">
      <c r="A73" s="61" t="s">
        <v>112</v>
      </c>
      <c r="B73" s="431"/>
      <c r="C73" s="430"/>
      <c r="D73" s="265"/>
      <c r="E73" s="429"/>
      <c r="F73" s="431"/>
      <c r="G73" s="430"/>
      <c r="H73" s="265"/>
      <c r="I73" s="264"/>
      <c r="J73" s="263"/>
      <c r="K73" s="263"/>
      <c r="L73" s="262"/>
    </row>
    <row r="74" spans="1:12" x14ac:dyDescent="0.4">
      <c r="A74" s="42" t="s">
        <v>96</v>
      </c>
      <c r="B74" s="428"/>
      <c r="C74" s="427"/>
      <c r="D74" s="265"/>
      <c r="E74" s="429"/>
      <c r="F74" s="428"/>
      <c r="G74" s="427"/>
      <c r="H74" s="265"/>
      <c r="I74" s="264">
        <f>+F74-G74</f>
        <v>0</v>
      </c>
      <c r="J74" s="263"/>
      <c r="K74" s="263"/>
      <c r="L74" s="262"/>
    </row>
    <row r="75" spans="1:12" x14ac:dyDescent="0.4">
      <c r="A75" s="136" t="s">
        <v>111</v>
      </c>
      <c r="B75" s="424"/>
      <c r="C75" s="423"/>
      <c r="D75" s="252"/>
      <c r="E75" s="425"/>
      <c r="F75" s="424"/>
      <c r="G75" s="423"/>
      <c r="H75" s="252"/>
      <c r="I75" s="251"/>
      <c r="J75" s="250"/>
      <c r="K75" s="250"/>
      <c r="L75" s="249"/>
    </row>
    <row r="76" spans="1:12" x14ac:dyDescent="0.4">
      <c r="A76" s="214" t="s">
        <v>110</v>
      </c>
      <c r="B76" s="426"/>
      <c r="C76" s="423"/>
      <c r="D76" s="252"/>
      <c r="E76" s="425"/>
      <c r="F76" s="424"/>
      <c r="G76" s="423"/>
      <c r="H76" s="252"/>
      <c r="I76" s="251"/>
      <c r="J76" s="250"/>
      <c r="K76" s="250"/>
      <c r="L76" s="249"/>
    </row>
    <row r="77" spans="1:12" x14ac:dyDescent="0.4">
      <c r="A77" s="33" t="s">
        <v>109</v>
      </c>
      <c r="C77" s="33"/>
      <c r="E77" s="34"/>
      <c r="G77" s="33"/>
      <c r="I77" s="34"/>
      <c r="K77" s="33"/>
    </row>
    <row r="78" spans="1:12" x14ac:dyDescent="0.4">
      <c r="A78" s="35" t="s">
        <v>108</v>
      </c>
      <c r="C78" s="33"/>
      <c r="E78" s="34"/>
      <c r="G78" s="33"/>
      <c r="I78" s="34"/>
      <c r="K78" s="33"/>
    </row>
    <row r="79" spans="1:12" x14ac:dyDescent="0.4">
      <c r="A79" s="33" t="s">
        <v>107</v>
      </c>
    </row>
    <row r="80" spans="1:12" x14ac:dyDescent="0.4">
      <c r="A80" s="33" t="s">
        <v>156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３月(中旬)</v>
      </c>
      <c r="F1" s="779" t="s">
        <v>70</v>
      </c>
      <c r="G1" s="780"/>
      <c r="H1" s="780"/>
      <c r="I1" s="781"/>
      <c r="J1" s="780"/>
      <c r="K1" s="780"/>
      <c r="L1" s="781"/>
    </row>
    <row r="2" spans="1:12" s="33" customFormat="1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s="33" customFormat="1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s="33" customFormat="1" x14ac:dyDescent="0.4">
      <c r="A4" s="685"/>
      <c r="B4" s="686" t="s">
        <v>294</v>
      </c>
      <c r="C4" s="687" t="s">
        <v>293</v>
      </c>
      <c r="D4" s="685" t="s">
        <v>93</v>
      </c>
      <c r="E4" s="685"/>
      <c r="F4" s="699" t="str">
        <f>+B4</f>
        <v>(12'3/11～20)</v>
      </c>
      <c r="G4" s="699" t="str">
        <f>+C4</f>
        <v>(11'3/11～20)</v>
      </c>
      <c r="H4" s="685" t="s">
        <v>93</v>
      </c>
      <c r="I4" s="685"/>
      <c r="J4" s="699" t="str">
        <f>+B4</f>
        <v>(12'3/11～20)</v>
      </c>
      <c r="K4" s="699" t="str">
        <f>+C4</f>
        <v>(11'3/11～20)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160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135">
        <f>+B7+B41+B67</f>
        <v>158275</v>
      </c>
      <c r="C6" s="135">
        <f>+C7+C41+C67</f>
        <v>140150</v>
      </c>
      <c r="D6" s="132">
        <f t="shared" ref="D6:D37" si="0">+B6/C6</f>
        <v>1.1293257224402427</v>
      </c>
      <c r="E6" s="172">
        <f t="shared" ref="E6:E37" si="1">+B6-C6</f>
        <v>18125</v>
      </c>
      <c r="F6" s="135">
        <f>+F7+F41+F67</f>
        <v>214686</v>
      </c>
      <c r="G6" s="135">
        <f>+G7+G41+G67</f>
        <v>194993</v>
      </c>
      <c r="H6" s="132">
        <f t="shared" ref="H6:H37" si="2">+F6/G6</f>
        <v>1.1009933689927331</v>
      </c>
      <c r="I6" s="172">
        <f t="shared" ref="I6:I37" si="3">+F6-G6</f>
        <v>19693</v>
      </c>
      <c r="J6" s="132">
        <f t="shared" ref="J6:J37" si="4">+B6/F6</f>
        <v>0.73723950327454979</v>
      </c>
      <c r="K6" s="132">
        <f t="shared" ref="K6:K37" si="5">+C6/G6</f>
        <v>0.71874374977563293</v>
      </c>
      <c r="L6" s="167">
        <f t="shared" ref="L6:L37" si="6">+J6-K6</f>
        <v>1.8495753498916856E-2</v>
      </c>
    </row>
    <row r="7" spans="1:12" s="35" customFormat="1" x14ac:dyDescent="0.4">
      <c r="A7" s="136" t="s">
        <v>90</v>
      </c>
      <c r="B7" s="135">
        <f>+B8+B18+B38</f>
        <v>67768</v>
      </c>
      <c r="C7" s="135">
        <f>+C8+C18+C38</f>
        <v>57835</v>
      </c>
      <c r="D7" s="132">
        <f t="shared" si="0"/>
        <v>1.1717472118959107</v>
      </c>
      <c r="E7" s="172">
        <f t="shared" si="1"/>
        <v>9933</v>
      </c>
      <c r="F7" s="135">
        <f>+F8+F18+F38</f>
        <v>92604</v>
      </c>
      <c r="G7" s="135">
        <f>+G8+G18+G38</f>
        <v>83073</v>
      </c>
      <c r="H7" s="132">
        <f t="shared" si="2"/>
        <v>1.1147304178252861</v>
      </c>
      <c r="I7" s="172">
        <f t="shared" si="3"/>
        <v>9531</v>
      </c>
      <c r="J7" s="132">
        <f t="shared" si="4"/>
        <v>0.73180424171742042</v>
      </c>
      <c r="K7" s="132">
        <f t="shared" si="5"/>
        <v>0.69619491290792435</v>
      </c>
      <c r="L7" s="167">
        <f t="shared" si="6"/>
        <v>3.5609328809496077E-2</v>
      </c>
    </row>
    <row r="8" spans="1:12" x14ac:dyDescent="0.4">
      <c r="A8" s="160" t="s">
        <v>150</v>
      </c>
      <c r="B8" s="146">
        <f>SUM(B9:B17)</f>
        <v>46433</v>
      </c>
      <c r="C8" s="146">
        <f>SUM(C9:C17)</f>
        <v>45372</v>
      </c>
      <c r="D8" s="143">
        <f t="shared" si="0"/>
        <v>1.0233844661906022</v>
      </c>
      <c r="E8" s="165">
        <f t="shared" si="1"/>
        <v>1061</v>
      </c>
      <c r="F8" s="146">
        <f>SUM(F9:F17)</f>
        <v>65499</v>
      </c>
      <c r="G8" s="146">
        <f>SUM(G9:G17)</f>
        <v>64783</v>
      </c>
      <c r="H8" s="143">
        <f t="shared" si="2"/>
        <v>1.0110522822345369</v>
      </c>
      <c r="I8" s="165">
        <f t="shared" si="3"/>
        <v>716</v>
      </c>
      <c r="J8" s="143">
        <f t="shared" si="4"/>
        <v>0.70891158643643415</v>
      </c>
      <c r="K8" s="143">
        <f t="shared" si="5"/>
        <v>0.70036892394609696</v>
      </c>
      <c r="L8" s="164">
        <f t="shared" si="6"/>
        <v>8.5426624903371939E-3</v>
      </c>
    </row>
    <row r="9" spans="1:12" x14ac:dyDescent="0.4">
      <c r="A9" s="48" t="s">
        <v>86</v>
      </c>
      <c r="B9" s="79">
        <v>34844</v>
      </c>
      <c r="C9" s="79">
        <v>27899</v>
      </c>
      <c r="D9" s="64">
        <f t="shared" si="0"/>
        <v>1.248933653535969</v>
      </c>
      <c r="E9" s="72">
        <f t="shared" si="1"/>
        <v>6945</v>
      </c>
      <c r="F9" s="79">
        <v>50739</v>
      </c>
      <c r="G9" s="79">
        <v>43720</v>
      </c>
      <c r="H9" s="64">
        <f t="shared" si="2"/>
        <v>1.160544373284538</v>
      </c>
      <c r="I9" s="72">
        <f t="shared" si="3"/>
        <v>7019</v>
      </c>
      <c r="J9" s="64">
        <f t="shared" si="4"/>
        <v>0.68673012869784589</v>
      </c>
      <c r="K9" s="64">
        <f t="shared" si="5"/>
        <v>0.63812900274473927</v>
      </c>
      <c r="L9" s="81">
        <f t="shared" si="6"/>
        <v>4.8601125953106616E-2</v>
      </c>
    </row>
    <row r="10" spans="1:12" x14ac:dyDescent="0.4">
      <c r="A10" s="49" t="s">
        <v>89</v>
      </c>
      <c r="B10" s="79">
        <v>4063</v>
      </c>
      <c r="C10" s="79">
        <v>4211</v>
      </c>
      <c r="D10" s="44">
        <f t="shared" si="0"/>
        <v>0.96485395393018281</v>
      </c>
      <c r="E10" s="45">
        <f t="shared" si="1"/>
        <v>-148</v>
      </c>
      <c r="F10" s="79">
        <v>5000</v>
      </c>
      <c r="G10" s="79">
        <v>5000</v>
      </c>
      <c r="H10" s="44">
        <f t="shared" si="2"/>
        <v>1</v>
      </c>
      <c r="I10" s="45">
        <f t="shared" si="3"/>
        <v>0</v>
      </c>
      <c r="J10" s="44">
        <f t="shared" si="4"/>
        <v>0.81259999999999999</v>
      </c>
      <c r="K10" s="44">
        <f t="shared" si="5"/>
        <v>0.84219999999999995</v>
      </c>
      <c r="L10" s="43">
        <f t="shared" si="6"/>
        <v>-2.959999999999996E-2</v>
      </c>
    </row>
    <row r="11" spans="1:12" x14ac:dyDescent="0.4">
      <c r="A11" s="49" t="s">
        <v>124</v>
      </c>
      <c r="B11" s="79">
        <v>6744</v>
      </c>
      <c r="C11" s="79">
        <v>5885</v>
      </c>
      <c r="D11" s="44">
        <f t="shared" si="0"/>
        <v>1.1459643160577739</v>
      </c>
      <c r="E11" s="45">
        <f t="shared" si="1"/>
        <v>859</v>
      </c>
      <c r="F11" s="79">
        <v>8310</v>
      </c>
      <c r="G11" s="79">
        <v>7248</v>
      </c>
      <c r="H11" s="44">
        <f t="shared" si="2"/>
        <v>1.1465231788079471</v>
      </c>
      <c r="I11" s="45">
        <f t="shared" si="3"/>
        <v>1062</v>
      </c>
      <c r="J11" s="44">
        <f t="shared" si="4"/>
        <v>0.8115523465703971</v>
      </c>
      <c r="K11" s="44">
        <f t="shared" si="5"/>
        <v>0.8119481236203091</v>
      </c>
      <c r="L11" s="43">
        <f t="shared" si="6"/>
        <v>-3.9577704991200502E-4</v>
      </c>
    </row>
    <row r="12" spans="1:12" x14ac:dyDescent="0.4">
      <c r="A12" s="49" t="s">
        <v>84</v>
      </c>
      <c r="B12" s="85"/>
      <c r="C12" s="79"/>
      <c r="D12" s="44" t="e">
        <f t="shared" si="0"/>
        <v>#DIV/0!</v>
      </c>
      <c r="E12" s="45">
        <f t="shared" si="1"/>
        <v>0</v>
      </c>
      <c r="F12" s="85"/>
      <c r="G12" s="79"/>
      <c r="H12" s="44" t="e">
        <f t="shared" si="2"/>
        <v>#DIV/0!</v>
      </c>
      <c r="I12" s="45">
        <f t="shared" si="3"/>
        <v>0</v>
      </c>
      <c r="J12" s="44" t="e">
        <f t="shared" si="4"/>
        <v>#DIV/0!</v>
      </c>
      <c r="K12" s="44" t="e">
        <f t="shared" si="5"/>
        <v>#DIV/0!</v>
      </c>
      <c r="L12" s="43" t="e">
        <f t="shared" si="6"/>
        <v>#DIV/0!</v>
      </c>
    </row>
    <row r="13" spans="1:12" x14ac:dyDescent="0.4">
      <c r="A13" s="49" t="s">
        <v>85</v>
      </c>
      <c r="B13" s="85"/>
      <c r="C13" s="79">
        <v>6743</v>
      </c>
      <c r="D13" s="44">
        <f t="shared" si="0"/>
        <v>0</v>
      </c>
      <c r="E13" s="45">
        <f t="shared" si="1"/>
        <v>-6743</v>
      </c>
      <c r="F13" s="85"/>
      <c r="G13" s="79">
        <v>7600</v>
      </c>
      <c r="H13" s="44">
        <f t="shared" si="2"/>
        <v>0</v>
      </c>
      <c r="I13" s="45">
        <f t="shared" si="3"/>
        <v>-7600</v>
      </c>
      <c r="J13" s="44" t="e">
        <f t="shared" si="4"/>
        <v>#DIV/0!</v>
      </c>
      <c r="K13" s="44">
        <f t="shared" si="5"/>
        <v>0.88723684210526321</v>
      </c>
      <c r="L13" s="43" t="e">
        <f t="shared" si="6"/>
        <v>#DIV/0!</v>
      </c>
    </row>
    <row r="14" spans="1:12" x14ac:dyDescent="0.4">
      <c r="A14" s="55" t="s">
        <v>149</v>
      </c>
      <c r="B14" s="90">
        <v>782</v>
      </c>
      <c r="C14" s="90">
        <v>634</v>
      </c>
      <c r="D14" s="58">
        <f t="shared" si="0"/>
        <v>1.2334384858044165</v>
      </c>
      <c r="E14" s="59">
        <f t="shared" si="1"/>
        <v>148</v>
      </c>
      <c r="F14" s="90">
        <v>1450</v>
      </c>
      <c r="G14" s="90">
        <v>1215</v>
      </c>
      <c r="H14" s="58">
        <f t="shared" si="2"/>
        <v>1.1934156378600822</v>
      </c>
      <c r="I14" s="59">
        <f t="shared" si="3"/>
        <v>235</v>
      </c>
      <c r="J14" s="58">
        <f t="shared" si="4"/>
        <v>0.53931034482758622</v>
      </c>
      <c r="K14" s="58">
        <f t="shared" si="5"/>
        <v>0.52181069958847737</v>
      </c>
      <c r="L14" s="57">
        <f t="shared" si="6"/>
        <v>1.7499645239108852E-2</v>
      </c>
    </row>
    <row r="15" spans="1:12" x14ac:dyDescent="0.4">
      <c r="A15" s="49" t="s">
        <v>148</v>
      </c>
      <c r="B15" s="83"/>
      <c r="C15" s="83"/>
      <c r="D15" s="44" t="e">
        <f t="shared" si="0"/>
        <v>#DIV/0!</v>
      </c>
      <c r="E15" s="45">
        <f t="shared" si="1"/>
        <v>0</v>
      </c>
      <c r="F15" s="83"/>
      <c r="G15" s="83"/>
      <c r="H15" s="44" t="e">
        <f t="shared" si="2"/>
        <v>#DIV/0!</v>
      </c>
      <c r="I15" s="45">
        <f t="shared" si="3"/>
        <v>0</v>
      </c>
      <c r="J15" s="44" t="e">
        <f t="shared" si="4"/>
        <v>#DIV/0!</v>
      </c>
      <c r="K15" s="44" t="e">
        <f t="shared" si="5"/>
        <v>#DIV/0!</v>
      </c>
      <c r="L15" s="43" t="e">
        <f t="shared" si="6"/>
        <v>#DIV/0!</v>
      </c>
    </row>
    <row r="16" spans="1:12" x14ac:dyDescent="0.4">
      <c r="A16" s="61" t="s">
        <v>147</v>
      </c>
      <c r="B16" s="85"/>
      <c r="C16" s="85"/>
      <c r="D16" s="44" t="e">
        <f t="shared" si="0"/>
        <v>#DIV/0!</v>
      </c>
      <c r="E16" s="45">
        <f t="shared" si="1"/>
        <v>0</v>
      </c>
      <c r="F16" s="85"/>
      <c r="G16" s="85"/>
      <c r="H16" s="64" t="e">
        <f t="shared" si="2"/>
        <v>#DIV/0!</v>
      </c>
      <c r="I16" s="72">
        <f t="shared" si="3"/>
        <v>0</v>
      </c>
      <c r="J16" s="86" t="e">
        <f t="shared" si="4"/>
        <v>#DIV/0!</v>
      </c>
      <c r="K16" s="86" t="e">
        <f t="shared" si="5"/>
        <v>#DIV/0!</v>
      </c>
      <c r="L16" s="57" t="e">
        <f t="shared" si="6"/>
        <v>#DIV/0!</v>
      </c>
    </row>
    <row r="17" spans="1:12" x14ac:dyDescent="0.4">
      <c r="A17" s="61" t="s">
        <v>146</v>
      </c>
      <c r="B17" s="84"/>
      <c r="C17" s="84"/>
      <c r="D17" s="86" t="e">
        <f t="shared" si="0"/>
        <v>#DIV/0!</v>
      </c>
      <c r="E17" s="59">
        <f t="shared" si="1"/>
        <v>0</v>
      </c>
      <c r="F17" s="84"/>
      <c r="G17" s="84"/>
      <c r="H17" s="86" t="e">
        <f t="shared" si="2"/>
        <v>#DIV/0!</v>
      </c>
      <c r="I17" s="91">
        <f t="shared" si="3"/>
        <v>0</v>
      </c>
      <c r="J17" s="58" t="e">
        <f t="shared" si="4"/>
        <v>#DIV/0!</v>
      </c>
      <c r="K17" s="58" t="e">
        <f t="shared" si="5"/>
        <v>#DIV/0!</v>
      </c>
      <c r="L17" s="57" t="e">
        <f t="shared" si="6"/>
        <v>#DIV/0!</v>
      </c>
    </row>
    <row r="18" spans="1:12" x14ac:dyDescent="0.4">
      <c r="A18" s="160" t="s">
        <v>145</v>
      </c>
      <c r="B18" s="146">
        <f>SUM(B19:B37)</f>
        <v>20791</v>
      </c>
      <c r="C18" s="146">
        <f>SUM(C19:C37)</f>
        <v>11987</v>
      </c>
      <c r="D18" s="143">
        <f t="shared" si="0"/>
        <v>1.7344623341953784</v>
      </c>
      <c r="E18" s="165">
        <f t="shared" si="1"/>
        <v>8804</v>
      </c>
      <c r="F18" s="146">
        <f>SUM(F19:F37)</f>
        <v>26215</v>
      </c>
      <c r="G18" s="146">
        <f>SUM(G19:G37)</f>
        <v>17400</v>
      </c>
      <c r="H18" s="143">
        <f t="shared" si="2"/>
        <v>1.5066091954022989</v>
      </c>
      <c r="I18" s="165">
        <f t="shared" si="3"/>
        <v>8815</v>
      </c>
      <c r="J18" s="143">
        <f t="shared" si="4"/>
        <v>0.79309555597940107</v>
      </c>
      <c r="K18" s="143">
        <f t="shared" si="5"/>
        <v>0.6889080459770115</v>
      </c>
      <c r="L18" s="164">
        <f t="shared" si="6"/>
        <v>0.10418751000238957</v>
      </c>
    </row>
    <row r="19" spans="1:12" x14ac:dyDescent="0.4">
      <c r="A19" s="48" t="s">
        <v>144</v>
      </c>
      <c r="B19" s="83"/>
      <c r="C19" s="85"/>
      <c r="D19" s="64" t="e">
        <f t="shared" si="0"/>
        <v>#DIV/0!</v>
      </c>
      <c r="E19" s="72">
        <f t="shared" si="1"/>
        <v>0</v>
      </c>
      <c r="F19" s="85"/>
      <c r="G19" s="85"/>
      <c r="H19" s="64" t="e">
        <f t="shared" si="2"/>
        <v>#DIV/0!</v>
      </c>
      <c r="I19" s="72">
        <f t="shared" si="3"/>
        <v>0</v>
      </c>
      <c r="J19" s="64" t="e">
        <f t="shared" si="4"/>
        <v>#DIV/0!</v>
      </c>
      <c r="K19" s="64" t="e">
        <f t="shared" si="5"/>
        <v>#DIV/0!</v>
      </c>
      <c r="L19" s="81" t="e">
        <f t="shared" si="6"/>
        <v>#DIV/0!</v>
      </c>
    </row>
    <row r="20" spans="1:12" x14ac:dyDescent="0.4">
      <c r="A20" s="49" t="s">
        <v>124</v>
      </c>
      <c r="B20" s="663"/>
      <c r="C20" s="85"/>
      <c r="D20" s="44" t="e">
        <f t="shared" si="0"/>
        <v>#DIV/0!</v>
      </c>
      <c r="E20" s="45">
        <f t="shared" si="1"/>
        <v>0</v>
      </c>
      <c r="F20" s="85"/>
      <c r="G20" s="85"/>
      <c r="H20" s="44" t="e">
        <f t="shared" si="2"/>
        <v>#DIV/0!</v>
      </c>
      <c r="I20" s="45">
        <f t="shared" si="3"/>
        <v>0</v>
      </c>
      <c r="J20" s="44" t="e">
        <f t="shared" si="4"/>
        <v>#DIV/0!</v>
      </c>
      <c r="K20" s="44" t="e">
        <f t="shared" si="5"/>
        <v>#DIV/0!</v>
      </c>
      <c r="L20" s="43" t="e">
        <f t="shared" si="6"/>
        <v>#DIV/0!</v>
      </c>
    </row>
    <row r="21" spans="1:12" x14ac:dyDescent="0.4">
      <c r="A21" s="49" t="s">
        <v>113</v>
      </c>
      <c r="B21" s="47">
        <v>6530</v>
      </c>
      <c r="C21" s="79">
        <v>5273</v>
      </c>
      <c r="D21" s="44">
        <f t="shared" si="0"/>
        <v>1.2383842215057841</v>
      </c>
      <c r="E21" s="45">
        <f t="shared" si="1"/>
        <v>1257</v>
      </c>
      <c r="F21" s="79">
        <v>8575</v>
      </c>
      <c r="G21" s="79">
        <v>7285</v>
      </c>
      <c r="H21" s="44">
        <f t="shared" si="2"/>
        <v>1.177076183939602</v>
      </c>
      <c r="I21" s="45">
        <f t="shared" si="3"/>
        <v>1290</v>
      </c>
      <c r="J21" s="44">
        <f t="shared" si="4"/>
        <v>0.76151603498542275</v>
      </c>
      <c r="K21" s="44">
        <f t="shared" si="5"/>
        <v>0.72381606039807822</v>
      </c>
      <c r="L21" s="43">
        <f t="shared" si="6"/>
        <v>3.7699974587344531E-2</v>
      </c>
    </row>
    <row r="22" spans="1:12" x14ac:dyDescent="0.4">
      <c r="A22" s="49" t="s">
        <v>143</v>
      </c>
      <c r="B22" s="47">
        <v>2173</v>
      </c>
      <c r="C22" s="79">
        <v>1518</v>
      </c>
      <c r="D22" s="44">
        <f t="shared" si="0"/>
        <v>1.4314888010540185</v>
      </c>
      <c r="E22" s="45">
        <f t="shared" si="1"/>
        <v>655</v>
      </c>
      <c r="F22" s="79">
        <v>2960</v>
      </c>
      <c r="G22" s="79">
        <v>2825</v>
      </c>
      <c r="H22" s="44">
        <f t="shared" si="2"/>
        <v>1.047787610619469</v>
      </c>
      <c r="I22" s="45">
        <f t="shared" si="3"/>
        <v>135</v>
      </c>
      <c r="J22" s="44">
        <f t="shared" si="4"/>
        <v>0.73412162162162165</v>
      </c>
      <c r="K22" s="44">
        <f t="shared" si="5"/>
        <v>0.53734513274336282</v>
      </c>
      <c r="L22" s="43">
        <f t="shared" si="6"/>
        <v>0.19677648887825883</v>
      </c>
    </row>
    <row r="23" spans="1:12" x14ac:dyDescent="0.4">
      <c r="A23" s="49" t="s">
        <v>142</v>
      </c>
      <c r="B23" s="60">
        <v>1117</v>
      </c>
      <c r="C23" s="79">
        <v>733</v>
      </c>
      <c r="D23" s="58">
        <f t="shared" si="0"/>
        <v>1.52387448840382</v>
      </c>
      <c r="E23" s="59">
        <f t="shared" si="1"/>
        <v>384</v>
      </c>
      <c r="F23" s="79">
        <v>1475</v>
      </c>
      <c r="G23" s="79">
        <v>1345</v>
      </c>
      <c r="H23" s="58">
        <f t="shared" si="2"/>
        <v>1.0966542750929369</v>
      </c>
      <c r="I23" s="59">
        <f t="shared" si="3"/>
        <v>130</v>
      </c>
      <c r="J23" s="58">
        <f t="shared" si="4"/>
        <v>0.75728813559322039</v>
      </c>
      <c r="K23" s="58">
        <f t="shared" si="5"/>
        <v>0.54498141263940525</v>
      </c>
      <c r="L23" s="57">
        <f t="shared" si="6"/>
        <v>0.21230672295381514</v>
      </c>
    </row>
    <row r="24" spans="1:12" x14ac:dyDescent="0.4">
      <c r="A24" s="61" t="s">
        <v>141</v>
      </c>
      <c r="B24" s="83"/>
      <c r="C24" s="85"/>
      <c r="D24" s="44" t="e">
        <f t="shared" si="0"/>
        <v>#DIV/0!</v>
      </c>
      <c r="E24" s="45">
        <f t="shared" si="1"/>
        <v>0</v>
      </c>
      <c r="F24" s="85"/>
      <c r="G24" s="85"/>
      <c r="H24" s="44" t="e">
        <f t="shared" si="2"/>
        <v>#DIV/0!</v>
      </c>
      <c r="I24" s="45">
        <f t="shared" si="3"/>
        <v>0</v>
      </c>
      <c r="J24" s="44" t="e">
        <f t="shared" si="4"/>
        <v>#DIV/0!</v>
      </c>
      <c r="K24" s="44" t="e">
        <f t="shared" si="5"/>
        <v>#DIV/0!</v>
      </c>
      <c r="L24" s="43" t="e">
        <f t="shared" si="6"/>
        <v>#DIV/0!</v>
      </c>
    </row>
    <row r="25" spans="1:12" x14ac:dyDescent="0.4">
      <c r="A25" s="61" t="s">
        <v>140</v>
      </c>
      <c r="B25" s="105">
        <v>1349</v>
      </c>
      <c r="C25" s="79">
        <v>1168</v>
      </c>
      <c r="D25" s="44">
        <f t="shared" si="0"/>
        <v>1.1549657534246576</v>
      </c>
      <c r="E25" s="45">
        <f t="shared" si="1"/>
        <v>181</v>
      </c>
      <c r="F25" s="79">
        <v>1480</v>
      </c>
      <c r="G25" s="79">
        <v>1475</v>
      </c>
      <c r="H25" s="44">
        <f t="shared" si="2"/>
        <v>1.0033898305084745</v>
      </c>
      <c r="I25" s="45">
        <f t="shared" si="3"/>
        <v>5</v>
      </c>
      <c r="J25" s="44">
        <f t="shared" si="4"/>
        <v>0.91148648648648645</v>
      </c>
      <c r="K25" s="44">
        <f t="shared" si="5"/>
        <v>0.79186440677966097</v>
      </c>
      <c r="L25" s="43">
        <f t="shared" si="6"/>
        <v>0.11962207970682548</v>
      </c>
    </row>
    <row r="26" spans="1:12" s="33" customFormat="1" x14ac:dyDescent="0.4">
      <c r="A26" s="61" t="s">
        <v>288</v>
      </c>
      <c r="B26" s="105">
        <v>1311</v>
      </c>
      <c r="C26" s="83"/>
      <c r="D26" s="44" t="e">
        <f t="shared" si="0"/>
        <v>#DIV/0!</v>
      </c>
      <c r="E26" s="45">
        <f t="shared" si="1"/>
        <v>1311</v>
      </c>
      <c r="F26" s="47">
        <v>1480</v>
      </c>
      <c r="G26" s="83"/>
      <c r="H26" s="44" t="e">
        <f t="shared" si="2"/>
        <v>#DIV/0!</v>
      </c>
      <c r="I26" s="45">
        <f t="shared" si="3"/>
        <v>1480</v>
      </c>
      <c r="J26" s="44">
        <f t="shared" si="4"/>
        <v>0.88581081081081081</v>
      </c>
      <c r="K26" s="44" t="e">
        <f t="shared" si="5"/>
        <v>#DIV/0!</v>
      </c>
      <c r="L26" s="43" t="e">
        <f t="shared" si="6"/>
        <v>#DIV/0!</v>
      </c>
    </row>
    <row r="27" spans="1:12" x14ac:dyDescent="0.4">
      <c r="A27" s="49" t="s">
        <v>139</v>
      </c>
      <c r="B27" s="83"/>
      <c r="C27" s="85"/>
      <c r="D27" s="44" t="e">
        <f t="shared" si="0"/>
        <v>#DIV/0!</v>
      </c>
      <c r="E27" s="45">
        <f t="shared" si="1"/>
        <v>0</v>
      </c>
      <c r="F27" s="85"/>
      <c r="G27" s="85"/>
      <c r="H27" s="44" t="e">
        <f t="shared" si="2"/>
        <v>#DIV/0!</v>
      </c>
      <c r="I27" s="45">
        <f t="shared" si="3"/>
        <v>0</v>
      </c>
      <c r="J27" s="44" t="e">
        <f t="shared" si="4"/>
        <v>#DIV/0!</v>
      </c>
      <c r="K27" s="44" t="e">
        <f t="shared" si="5"/>
        <v>#DIV/0!</v>
      </c>
      <c r="L27" s="43" t="e">
        <f t="shared" si="6"/>
        <v>#DIV/0!</v>
      </c>
    </row>
    <row r="28" spans="1:12" x14ac:dyDescent="0.4">
      <c r="A28" s="49" t="s">
        <v>287</v>
      </c>
      <c r="B28" s="79">
        <v>1260</v>
      </c>
      <c r="C28" s="79">
        <v>1063</v>
      </c>
      <c r="D28" s="44">
        <f t="shared" si="0"/>
        <v>1.1853245531514582</v>
      </c>
      <c r="E28" s="45">
        <f t="shared" si="1"/>
        <v>197</v>
      </c>
      <c r="F28" s="79">
        <v>1465</v>
      </c>
      <c r="G28" s="79">
        <v>1500</v>
      </c>
      <c r="H28" s="44">
        <f t="shared" si="2"/>
        <v>0.97666666666666668</v>
      </c>
      <c r="I28" s="45">
        <f t="shared" si="3"/>
        <v>-35</v>
      </c>
      <c r="J28" s="44">
        <f t="shared" si="4"/>
        <v>0.86006825938566556</v>
      </c>
      <c r="K28" s="44">
        <f t="shared" si="5"/>
        <v>0.70866666666666667</v>
      </c>
      <c r="L28" s="43">
        <f t="shared" si="6"/>
        <v>0.15140159271899889</v>
      </c>
    </row>
    <row r="29" spans="1:12" x14ac:dyDescent="0.4">
      <c r="A29" s="49" t="s">
        <v>213</v>
      </c>
      <c r="B29" s="84"/>
      <c r="C29" s="85"/>
      <c r="D29" s="44" t="e">
        <f t="shared" si="0"/>
        <v>#DIV/0!</v>
      </c>
      <c r="E29" s="45">
        <f t="shared" si="1"/>
        <v>0</v>
      </c>
      <c r="F29" s="85"/>
      <c r="G29" s="85"/>
      <c r="H29" s="44" t="e">
        <f t="shared" si="2"/>
        <v>#DIV/0!</v>
      </c>
      <c r="I29" s="45">
        <f t="shared" si="3"/>
        <v>0</v>
      </c>
      <c r="J29" s="44" t="e">
        <f t="shared" si="4"/>
        <v>#DIV/0!</v>
      </c>
      <c r="K29" s="44" t="e">
        <f t="shared" si="5"/>
        <v>#DIV/0!</v>
      </c>
      <c r="L29" s="43" t="e">
        <f t="shared" si="6"/>
        <v>#DIV/0!</v>
      </c>
    </row>
    <row r="30" spans="1:12" x14ac:dyDescent="0.4">
      <c r="A30" s="49" t="s">
        <v>137</v>
      </c>
      <c r="B30" s="82"/>
      <c r="C30" s="85"/>
      <c r="D30" s="58" t="e">
        <f t="shared" si="0"/>
        <v>#DIV/0!</v>
      </c>
      <c r="E30" s="59">
        <f t="shared" si="1"/>
        <v>0</v>
      </c>
      <c r="F30" s="85"/>
      <c r="G30" s="85"/>
      <c r="H30" s="58" t="e">
        <f t="shared" si="2"/>
        <v>#DIV/0!</v>
      </c>
      <c r="I30" s="59">
        <f t="shared" si="3"/>
        <v>0</v>
      </c>
      <c r="J30" s="58" t="e">
        <f t="shared" si="4"/>
        <v>#DIV/0!</v>
      </c>
      <c r="K30" s="58" t="e">
        <f t="shared" si="5"/>
        <v>#DIV/0!</v>
      </c>
      <c r="L30" s="57" t="e">
        <f t="shared" si="6"/>
        <v>#DIV/0!</v>
      </c>
    </row>
    <row r="31" spans="1:12" x14ac:dyDescent="0.4">
      <c r="A31" s="61" t="s">
        <v>136</v>
      </c>
      <c r="B31" s="83"/>
      <c r="C31" s="85"/>
      <c r="D31" s="44" t="e">
        <f t="shared" si="0"/>
        <v>#DIV/0!</v>
      </c>
      <c r="E31" s="45">
        <f t="shared" si="1"/>
        <v>0</v>
      </c>
      <c r="F31" s="85"/>
      <c r="G31" s="85"/>
      <c r="H31" s="44" t="e">
        <f t="shared" si="2"/>
        <v>#DIV/0!</v>
      </c>
      <c r="I31" s="45">
        <f t="shared" si="3"/>
        <v>0</v>
      </c>
      <c r="J31" s="44" t="e">
        <f t="shared" si="4"/>
        <v>#DIV/0!</v>
      </c>
      <c r="K31" s="44" t="e">
        <f t="shared" si="5"/>
        <v>#DIV/0!</v>
      </c>
      <c r="L31" s="43" t="e">
        <f t="shared" si="6"/>
        <v>#DIV/0!</v>
      </c>
    </row>
    <row r="32" spans="1:12" x14ac:dyDescent="0.4">
      <c r="A32" s="49" t="s">
        <v>135</v>
      </c>
      <c r="B32" s="47">
        <v>1299</v>
      </c>
      <c r="C32" s="79">
        <v>1034</v>
      </c>
      <c r="D32" s="44">
        <f t="shared" si="0"/>
        <v>1.2562862669245647</v>
      </c>
      <c r="E32" s="45">
        <f t="shared" si="1"/>
        <v>265</v>
      </c>
      <c r="F32" s="79">
        <v>1480</v>
      </c>
      <c r="G32" s="79">
        <v>1470</v>
      </c>
      <c r="H32" s="44">
        <f t="shared" si="2"/>
        <v>1.0068027210884354</v>
      </c>
      <c r="I32" s="45">
        <f t="shared" si="3"/>
        <v>10</v>
      </c>
      <c r="J32" s="44">
        <f t="shared" si="4"/>
        <v>0.87770270270270268</v>
      </c>
      <c r="K32" s="44">
        <f t="shared" si="5"/>
        <v>0.70340136054421765</v>
      </c>
      <c r="L32" s="43">
        <f t="shared" si="6"/>
        <v>0.17430134215848503</v>
      </c>
    </row>
    <row r="33" spans="1:12" x14ac:dyDescent="0.4">
      <c r="A33" s="61" t="s">
        <v>134</v>
      </c>
      <c r="B33" s="82"/>
      <c r="C33" s="85"/>
      <c r="D33" s="58" t="e">
        <f t="shared" si="0"/>
        <v>#DIV/0!</v>
      </c>
      <c r="E33" s="59">
        <f t="shared" si="1"/>
        <v>0</v>
      </c>
      <c r="F33" s="85"/>
      <c r="G33" s="85"/>
      <c r="H33" s="58" t="e">
        <f t="shared" si="2"/>
        <v>#DIV/0!</v>
      </c>
      <c r="I33" s="59">
        <f t="shared" si="3"/>
        <v>0</v>
      </c>
      <c r="J33" s="58" t="e">
        <f t="shared" si="4"/>
        <v>#DIV/0!</v>
      </c>
      <c r="K33" s="58" t="e">
        <f t="shared" si="5"/>
        <v>#DIV/0!</v>
      </c>
      <c r="L33" s="57" t="e">
        <f t="shared" si="6"/>
        <v>#DIV/0!</v>
      </c>
    </row>
    <row r="34" spans="1:12" x14ac:dyDescent="0.4">
      <c r="A34" s="61" t="s">
        <v>133</v>
      </c>
      <c r="B34" s="60">
        <v>1159</v>
      </c>
      <c r="C34" s="90">
        <v>1198</v>
      </c>
      <c r="D34" s="58">
        <f t="shared" si="0"/>
        <v>0.96744574290484142</v>
      </c>
      <c r="E34" s="59">
        <f t="shared" si="1"/>
        <v>-39</v>
      </c>
      <c r="F34" s="90">
        <v>1480</v>
      </c>
      <c r="G34" s="90">
        <v>1500</v>
      </c>
      <c r="H34" s="58">
        <f t="shared" si="2"/>
        <v>0.98666666666666669</v>
      </c>
      <c r="I34" s="59">
        <f t="shared" si="3"/>
        <v>-20</v>
      </c>
      <c r="J34" s="58">
        <f t="shared" si="4"/>
        <v>0.78310810810810816</v>
      </c>
      <c r="K34" s="58">
        <f t="shared" si="5"/>
        <v>0.79866666666666664</v>
      </c>
      <c r="L34" s="57">
        <f t="shared" si="6"/>
        <v>-1.5558558558558477E-2</v>
      </c>
    </row>
    <row r="35" spans="1:12" x14ac:dyDescent="0.4">
      <c r="A35" s="49" t="s">
        <v>132</v>
      </c>
      <c r="B35" s="83"/>
      <c r="C35" s="83"/>
      <c r="D35" s="44" t="e">
        <f t="shared" si="0"/>
        <v>#DIV/0!</v>
      </c>
      <c r="E35" s="45">
        <f t="shared" si="1"/>
        <v>0</v>
      </c>
      <c r="F35" s="83"/>
      <c r="G35" s="83"/>
      <c r="H35" s="44" t="e">
        <f t="shared" si="2"/>
        <v>#DIV/0!</v>
      </c>
      <c r="I35" s="45">
        <f t="shared" si="3"/>
        <v>0</v>
      </c>
      <c r="J35" s="44" t="e">
        <f t="shared" si="4"/>
        <v>#DIV/0!</v>
      </c>
      <c r="K35" s="44" t="e">
        <f t="shared" si="5"/>
        <v>#DIV/0!</v>
      </c>
      <c r="L35" s="43" t="e">
        <f t="shared" si="6"/>
        <v>#DIV/0!</v>
      </c>
    </row>
    <row r="36" spans="1:12" x14ac:dyDescent="0.4">
      <c r="A36" s="61" t="s">
        <v>88</v>
      </c>
      <c r="B36" s="82"/>
      <c r="C36" s="84"/>
      <c r="D36" s="58" t="e">
        <f t="shared" si="0"/>
        <v>#DIV/0!</v>
      </c>
      <c r="E36" s="59">
        <f t="shared" si="1"/>
        <v>0</v>
      </c>
      <c r="F36" s="84"/>
      <c r="G36" s="84"/>
      <c r="H36" s="58" t="e">
        <f t="shared" si="2"/>
        <v>#DIV/0!</v>
      </c>
      <c r="I36" s="59">
        <f t="shared" si="3"/>
        <v>0</v>
      </c>
      <c r="J36" s="58" t="e">
        <f t="shared" si="4"/>
        <v>#DIV/0!</v>
      </c>
      <c r="K36" s="58" t="e">
        <f t="shared" si="5"/>
        <v>#DIV/0!</v>
      </c>
      <c r="L36" s="57" t="e">
        <f t="shared" si="6"/>
        <v>#DIV/0!</v>
      </c>
    </row>
    <row r="37" spans="1:12" x14ac:dyDescent="0.4">
      <c r="A37" s="42" t="s">
        <v>286</v>
      </c>
      <c r="B37" s="41">
        <v>4593</v>
      </c>
      <c r="C37" s="56"/>
      <c r="D37" s="58" t="e">
        <f t="shared" si="0"/>
        <v>#DIV/0!</v>
      </c>
      <c r="E37" s="59">
        <f t="shared" si="1"/>
        <v>4593</v>
      </c>
      <c r="F37" s="41">
        <v>5820</v>
      </c>
      <c r="G37" s="56"/>
      <c r="H37" s="58" t="e">
        <f t="shared" si="2"/>
        <v>#DIV/0!</v>
      </c>
      <c r="I37" s="59">
        <f t="shared" si="3"/>
        <v>5820</v>
      </c>
      <c r="J37" s="58">
        <f t="shared" si="4"/>
        <v>0.78917525773195873</v>
      </c>
      <c r="K37" s="58" t="e">
        <f t="shared" si="5"/>
        <v>#DIV/0!</v>
      </c>
      <c r="L37" s="57" t="e">
        <f t="shared" si="6"/>
        <v>#DIV/0!</v>
      </c>
    </row>
    <row r="38" spans="1:12" x14ac:dyDescent="0.4">
      <c r="A38" s="160" t="s">
        <v>130</v>
      </c>
      <c r="B38" s="146">
        <f>SUM(B39:B40)</f>
        <v>544</v>
      </c>
      <c r="C38" s="146">
        <f>SUM(C39:C40)</f>
        <v>476</v>
      </c>
      <c r="D38" s="143">
        <f t="shared" ref="D38:D66" si="7">+B38/C38</f>
        <v>1.1428571428571428</v>
      </c>
      <c r="E38" s="165">
        <f t="shared" ref="E38:E66" si="8">+B38-C38</f>
        <v>68</v>
      </c>
      <c r="F38" s="146">
        <f>SUM(F39:F40)</f>
        <v>890</v>
      </c>
      <c r="G38" s="146">
        <f>SUM(G39:G40)</f>
        <v>890</v>
      </c>
      <c r="H38" s="143">
        <f t="shared" ref="H38:H66" si="9">+F38/G38</f>
        <v>1</v>
      </c>
      <c r="I38" s="165">
        <f t="shared" ref="I38:I66" si="10">+F38-G38</f>
        <v>0</v>
      </c>
      <c r="J38" s="143">
        <f t="shared" ref="J38:J66" si="11">+B38/F38</f>
        <v>0.61123595505617978</v>
      </c>
      <c r="K38" s="143">
        <f t="shared" ref="K38:K66" si="12">+C38/G38</f>
        <v>0.53483146067415732</v>
      </c>
      <c r="L38" s="164">
        <f t="shared" ref="L38:L66" si="13">+J38-K38</f>
        <v>7.6404494382022459E-2</v>
      </c>
    </row>
    <row r="39" spans="1:12" x14ac:dyDescent="0.4">
      <c r="A39" s="48" t="s">
        <v>129</v>
      </c>
      <c r="B39" s="79">
        <v>249</v>
      </c>
      <c r="C39" s="79">
        <v>208</v>
      </c>
      <c r="D39" s="64">
        <f t="shared" si="7"/>
        <v>1.1971153846153846</v>
      </c>
      <c r="E39" s="72">
        <f t="shared" si="8"/>
        <v>41</v>
      </c>
      <c r="F39" s="79">
        <v>500</v>
      </c>
      <c r="G39" s="79">
        <v>500</v>
      </c>
      <c r="H39" s="64">
        <f t="shared" si="9"/>
        <v>1</v>
      </c>
      <c r="I39" s="72">
        <f t="shared" si="10"/>
        <v>0</v>
      </c>
      <c r="J39" s="64">
        <f t="shared" si="11"/>
        <v>0.498</v>
      </c>
      <c r="K39" s="64">
        <f t="shared" si="12"/>
        <v>0.41599999999999998</v>
      </c>
      <c r="L39" s="81">
        <f t="shared" si="13"/>
        <v>8.2000000000000017E-2</v>
      </c>
    </row>
    <row r="40" spans="1:12" x14ac:dyDescent="0.4">
      <c r="A40" s="49" t="s">
        <v>128</v>
      </c>
      <c r="B40" s="79">
        <v>295</v>
      </c>
      <c r="C40" s="79">
        <v>268</v>
      </c>
      <c r="D40" s="44">
        <f t="shared" si="7"/>
        <v>1.1007462686567164</v>
      </c>
      <c r="E40" s="45">
        <f t="shared" si="8"/>
        <v>27</v>
      </c>
      <c r="F40" s="79">
        <v>390</v>
      </c>
      <c r="G40" s="79">
        <v>390</v>
      </c>
      <c r="H40" s="44">
        <f t="shared" si="9"/>
        <v>1</v>
      </c>
      <c r="I40" s="45">
        <f t="shared" si="10"/>
        <v>0</v>
      </c>
      <c r="J40" s="44">
        <f t="shared" si="11"/>
        <v>0.75641025641025639</v>
      </c>
      <c r="K40" s="44">
        <f t="shared" si="12"/>
        <v>0.68717948717948718</v>
      </c>
      <c r="L40" s="43">
        <f t="shared" si="13"/>
        <v>6.9230769230769207E-2</v>
      </c>
    </row>
    <row r="41" spans="1:12" s="80" customFormat="1" x14ac:dyDescent="0.4">
      <c r="A41" s="136" t="s">
        <v>87</v>
      </c>
      <c r="B41" s="135">
        <f>B42+B62</f>
        <v>90507</v>
      </c>
      <c r="C41" s="135">
        <f>C42+C62</f>
        <v>82315</v>
      </c>
      <c r="D41" s="132">
        <f t="shared" si="7"/>
        <v>1.0995201360626861</v>
      </c>
      <c r="E41" s="172">
        <f t="shared" si="8"/>
        <v>8192</v>
      </c>
      <c r="F41" s="135">
        <f>F42+F62</f>
        <v>122082</v>
      </c>
      <c r="G41" s="135">
        <f>G42+G62</f>
        <v>111920</v>
      </c>
      <c r="H41" s="132">
        <f t="shared" si="9"/>
        <v>1.0907969978556111</v>
      </c>
      <c r="I41" s="172">
        <f t="shared" si="10"/>
        <v>10162</v>
      </c>
      <c r="J41" s="132">
        <f t="shared" si="11"/>
        <v>0.74136236300191671</v>
      </c>
      <c r="K41" s="132">
        <f t="shared" si="12"/>
        <v>0.73548070050035741</v>
      </c>
      <c r="L41" s="167">
        <f t="shared" si="13"/>
        <v>5.8816625015593038E-3</v>
      </c>
    </row>
    <row r="42" spans="1:12" s="80" customFormat="1" x14ac:dyDescent="0.4">
      <c r="A42" s="160" t="s">
        <v>127</v>
      </c>
      <c r="B42" s="135">
        <f>SUM(B43:B61)</f>
        <v>89245</v>
      </c>
      <c r="C42" s="135">
        <f>SUM(C43:C61)</f>
        <v>81351</v>
      </c>
      <c r="D42" s="132">
        <f t="shared" si="7"/>
        <v>1.0970362994923233</v>
      </c>
      <c r="E42" s="172">
        <f t="shared" si="8"/>
        <v>7894</v>
      </c>
      <c r="F42" s="135">
        <f>SUM(F43:F61)</f>
        <v>120336</v>
      </c>
      <c r="G42" s="135">
        <f>SUM(G43:G61)</f>
        <v>110409</v>
      </c>
      <c r="H42" s="132">
        <f t="shared" si="9"/>
        <v>1.0899111485476727</v>
      </c>
      <c r="I42" s="172">
        <f t="shared" si="10"/>
        <v>9927</v>
      </c>
      <c r="J42" s="132">
        <f t="shared" si="11"/>
        <v>0.7416317643930328</v>
      </c>
      <c r="K42" s="132">
        <f t="shared" si="12"/>
        <v>0.73681493356519845</v>
      </c>
      <c r="L42" s="167">
        <f t="shared" si="13"/>
        <v>4.8168308278343508E-3</v>
      </c>
    </row>
    <row r="43" spans="1:12" x14ac:dyDescent="0.4">
      <c r="A43" s="49" t="s">
        <v>86</v>
      </c>
      <c r="B43" s="106">
        <f>'[7]3月(上旬～中旬)'!B42-'３月(上旬)'!B43</f>
        <v>37128</v>
      </c>
      <c r="C43" s="106">
        <f>'[7]3月(上旬～中旬)'!C42-'３月(上旬)'!C43</f>
        <v>31842</v>
      </c>
      <c r="D43" s="662">
        <f t="shared" si="7"/>
        <v>1.166007160354249</v>
      </c>
      <c r="E43" s="59">
        <f t="shared" si="8"/>
        <v>5286</v>
      </c>
      <c r="F43" s="106">
        <f>'[7]3月(上旬～中旬)'!F42-'３月(上旬)'!F43</f>
        <v>46569</v>
      </c>
      <c r="G43" s="106">
        <f>'[7]3月(上旬～中旬)'!G42-'３月(上旬)'!G43</f>
        <v>44842</v>
      </c>
      <c r="H43" s="58">
        <f t="shared" si="9"/>
        <v>1.0385130012042281</v>
      </c>
      <c r="I43" s="59">
        <f t="shared" si="10"/>
        <v>1727</v>
      </c>
      <c r="J43" s="58">
        <f t="shared" si="11"/>
        <v>0.79726856921986733</v>
      </c>
      <c r="K43" s="58">
        <f t="shared" si="12"/>
        <v>0.71009321618125865</v>
      </c>
      <c r="L43" s="57">
        <f t="shared" si="13"/>
        <v>8.7175353038608683E-2</v>
      </c>
    </row>
    <row r="44" spans="1:12" x14ac:dyDescent="0.4">
      <c r="A44" s="49" t="s">
        <v>125</v>
      </c>
      <c r="B44" s="46">
        <f>'[7]3月(上旬～中旬)'!B43-'３月(上旬)'!B44</f>
        <v>4391</v>
      </c>
      <c r="C44" s="46">
        <f>'[7]3月(上旬～中旬)'!C43-'３月(上旬)'!C44</f>
        <v>4843</v>
      </c>
      <c r="D44" s="44">
        <f t="shared" si="7"/>
        <v>0.90666941978112736</v>
      </c>
      <c r="E44" s="45">
        <f t="shared" si="8"/>
        <v>-452</v>
      </c>
      <c r="F44" s="46">
        <f>'[7]3月(上旬～中旬)'!F43-'３月(上旬)'!F44</f>
        <v>5140</v>
      </c>
      <c r="G44" s="46">
        <f>'[7]3月(上旬～中旬)'!G43-'３月(上旬)'!G44</f>
        <v>5140</v>
      </c>
      <c r="H44" s="70">
        <f t="shared" si="9"/>
        <v>1</v>
      </c>
      <c r="I44" s="45">
        <f t="shared" si="10"/>
        <v>0</v>
      </c>
      <c r="J44" s="44">
        <f t="shared" si="11"/>
        <v>0.85428015564202331</v>
      </c>
      <c r="K44" s="44">
        <f t="shared" si="12"/>
        <v>0.94221789883268481</v>
      </c>
      <c r="L44" s="43">
        <f t="shared" si="13"/>
        <v>-8.7937743190661499E-2</v>
      </c>
    </row>
    <row r="45" spans="1:12" x14ac:dyDescent="0.4">
      <c r="A45" s="61" t="s">
        <v>124</v>
      </c>
      <c r="B45" s="46">
        <f>'[7]3月(上旬～中旬)'!B44-'３月(上旬)'!B45</f>
        <v>8288</v>
      </c>
      <c r="C45" s="46">
        <f>'[7]3月(上旬～中旬)'!C44-'３月(上旬)'!C45</f>
        <v>7748</v>
      </c>
      <c r="D45" s="69">
        <f t="shared" si="7"/>
        <v>1.0696954052658751</v>
      </c>
      <c r="E45" s="68">
        <f t="shared" si="8"/>
        <v>540</v>
      </c>
      <c r="F45" s="46">
        <f>'[7]3月(上旬～中旬)'!F44-'３月(上旬)'!F45</f>
        <v>12320</v>
      </c>
      <c r="G45" s="46">
        <f>'[7]3月(上旬～中旬)'!G44-'３月(上旬)'!G45</f>
        <v>9466</v>
      </c>
      <c r="H45" s="70">
        <f t="shared" si="9"/>
        <v>1.3015001056412423</v>
      </c>
      <c r="I45" s="45">
        <f t="shared" si="10"/>
        <v>2854</v>
      </c>
      <c r="J45" s="44">
        <f t="shared" si="11"/>
        <v>0.67272727272727273</v>
      </c>
      <c r="K45" s="44">
        <f t="shared" si="12"/>
        <v>0.8185083456581449</v>
      </c>
      <c r="L45" s="43">
        <f t="shared" si="13"/>
        <v>-0.14578107293087217</v>
      </c>
    </row>
    <row r="46" spans="1:12" x14ac:dyDescent="0.4">
      <c r="A46" s="61" t="s">
        <v>123</v>
      </c>
      <c r="B46" s="46">
        <f>'[7]3月(上旬～中旬)'!B45-'３月(上旬)'!B46</f>
        <v>4585</v>
      </c>
      <c r="C46" s="46">
        <f>'[7]3月(上旬～中旬)'!C45-'３月(上旬)'!C46</f>
        <v>4770</v>
      </c>
      <c r="D46" s="69">
        <f t="shared" si="7"/>
        <v>0.96121593291404617</v>
      </c>
      <c r="E46" s="68">
        <f t="shared" si="8"/>
        <v>-185</v>
      </c>
      <c r="F46" s="46">
        <f>'[7]3月(上旬～中旬)'!F45-'３月(上旬)'!F46</f>
        <v>6966</v>
      </c>
      <c r="G46" s="46">
        <f>'[7]3月(上旬～中旬)'!G45-'３月(上旬)'!G46</f>
        <v>6019</v>
      </c>
      <c r="H46" s="70">
        <f t="shared" si="9"/>
        <v>1.1573351054992524</v>
      </c>
      <c r="I46" s="45">
        <f t="shared" si="10"/>
        <v>947</v>
      </c>
      <c r="J46" s="44">
        <f t="shared" si="11"/>
        <v>0.65819695664656908</v>
      </c>
      <c r="K46" s="44">
        <f t="shared" si="12"/>
        <v>0.79249044691809267</v>
      </c>
      <c r="L46" s="43">
        <f t="shared" si="13"/>
        <v>-0.1342934902715236</v>
      </c>
    </row>
    <row r="47" spans="1:12" x14ac:dyDescent="0.4">
      <c r="A47" s="49" t="s">
        <v>84</v>
      </c>
      <c r="B47" s="46">
        <f>'[7]3月(上旬～中旬)'!B46-'３月(上旬)'!B47</f>
        <v>13032</v>
      </c>
      <c r="C47" s="46">
        <f>'[7]3月(上旬～中旬)'!C46-'３月(上旬)'!C47</f>
        <v>12755</v>
      </c>
      <c r="D47" s="69">
        <f t="shared" si="7"/>
        <v>1.0217169737357898</v>
      </c>
      <c r="E47" s="68">
        <f t="shared" si="8"/>
        <v>277</v>
      </c>
      <c r="F47" s="46">
        <f>'[7]3月(上旬～中旬)'!F46-'３月(上旬)'!F47</f>
        <v>17778</v>
      </c>
      <c r="G47" s="46">
        <f>'[7]3月(上旬～中旬)'!G46-'３月(上旬)'!G47</f>
        <v>17641</v>
      </c>
      <c r="H47" s="70">
        <f t="shared" si="9"/>
        <v>1.0077659996598831</v>
      </c>
      <c r="I47" s="45">
        <f t="shared" si="10"/>
        <v>137</v>
      </c>
      <c r="J47" s="44">
        <f t="shared" si="11"/>
        <v>0.73304083698953759</v>
      </c>
      <c r="K47" s="44">
        <f t="shared" si="12"/>
        <v>0.72303157417379971</v>
      </c>
      <c r="L47" s="43">
        <f t="shared" si="13"/>
        <v>1.0009262815737885E-2</v>
      </c>
    </row>
    <row r="48" spans="1:12" x14ac:dyDescent="0.4">
      <c r="A48" s="49" t="s">
        <v>126</v>
      </c>
      <c r="B48" s="46">
        <f>'[7]3月(上旬～中旬)'!B47-'３月(上旬)'!B48</f>
        <v>1258</v>
      </c>
      <c r="C48" s="46">
        <f>'[7]3月(上旬～中旬)'!C47-'３月(上旬)'!C48</f>
        <v>1313</v>
      </c>
      <c r="D48" s="44">
        <f t="shared" si="7"/>
        <v>0.95811119573495807</v>
      </c>
      <c r="E48" s="45">
        <f t="shared" si="8"/>
        <v>-55</v>
      </c>
      <c r="F48" s="46">
        <f>'[7]3月(上旬～中旬)'!F47-'３月(上旬)'!F48</f>
        <v>2700</v>
      </c>
      <c r="G48" s="46">
        <f>'[7]3月(上旬～中旬)'!G47-'３月(上旬)'!G48</f>
        <v>2430</v>
      </c>
      <c r="H48" s="44">
        <f t="shared" si="9"/>
        <v>1.1111111111111112</v>
      </c>
      <c r="I48" s="45">
        <f t="shared" si="10"/>
        <v>270</v>
      </c>
      <c r="J48" s="44">
        <f t="shared" si="11"/>
        <v>0.46592592592592591</v>
      </c>
      <c r="K48" s="44">
        <f t="shared" si="12"/>
        <v>0.54032921810699586</v>
      </c>
      <c r="L48" s="43">
        <f t="shared" si="13"/>
        <v>-7.4403292181069947E-2</v>
      </c>
    </row>
    <row r="49" spans="1:12" x14ac:dyDescent="0.4">
      <c r="A49" s="49" t="s">
        <v>85</v>
      </c>
      <c r="B49" s="46">
        <f>'[7]3月(上旬～中旬)'!B48-'３月(上旬)'!B49</f>
        <v>6203</v>
      </c>
      <c r="C49" s="46">
        <f>'[7]3月(上旬～中旬)'!C48-'３月(上旬)'!C49</f>
        <v>7688</v>
      </c>
      <c r="D49" s="69">
        <f t="shared" si="7"/>
        <v>0.80684183142559829</v>
      </c>
      <c r="E49" s="59">
        <f t="shared" si="8"/>
        <v>-1485</v>
      </c>
      <c r="F49" s="46">
        <f>'[7]3月(上旬～中旬)'!F48-'３月(上旬)'!F49</f>
        <v>9174</v>
      </c>
      <c r="G49" s="46">
        <f>'[7]3月(上旬～中旬)'!G48-'３月(上旬)'!G49</f>
        <v>8938</v>
      </c>
      <c r="H49" s="70">
        <f t="shared" si="9"/>
        <v>1.0264041172521816</v>
      </c>
      <c r="I49" s="45">
        <f t="shared" si="10"/>
        <v>236</v>
      </c>
      <c r="J49" s="44">
        <f t="shared" si="11"/>
        <v>0.67614998909962942</v>
      </c>
      <c r="K49" s="44">
        <f t="shared" si="12"/>
        <v>0.86014768404564779</v>
      </c>
      <c r="L49" s="43">
        <f t="shared" si="13"/>
        <v>-0.18399769494601836</v>
      </c>
    </row>
    <row r="50" spans="1:12" x14ac:dyDescent="0.4">
      <c r="A50" s="49" t="s">
        <v>83</v>
      </c>
      <c r="B50" s="46">
        <f>'[7]3月(上旬～中旬)'!B49-'３月(上旬)'!B50</f>
        <v>2334</v>
      </c>
      <c r="C50" s="46">
        <f>'[7]3月(上旬～中旬)'!C49-'３月(上旬)'!C50</f>
        <v>166</v>
      </c>
      <c r="D50" s="69">
        <f t="shared" si="7"/>
        <v>14.060240963855422</v>
      </c>
      <c r="E50" s="59">
        <f t="shared" si="8"/>
        <v>2168</v>
      </c>
      <c r="F50" s="46">
        <f>'[7]3月(上旬～中旬)'!F49-'３月(上旬)'!F50</f>
        <v>2700</v>
      </c>
      <c r="G50" s="46">
        <f>'[7]3月(上旬～中旬)'!G49-'３月(上旬)'!G50</f>
        <v>270</v>
      </c>
      <c r="H50" s="67">
        <f t="shared" si="9"/>
        <v>10</v>
      </c>
      <c r="I50" s="45">
        <f t="shared" si="10"/>
        <v>2430</v>
      </c>
      <c r="J50" s="44">
        <f t="shared" si="11"/>
        <v>0.86444444444444446</v>
      </c>
      <c r="K50" s="44">
        <f t="shared" si="12"/>
        <v>0.61481481481481481</v>
      </c>
      <c r="L50" s="43">
        <f t="shared" si="13"/>
        <v>0.24962962962962965</v>
      </c>
    </row>
    <row r="51" spans="1:12" x14ac:dyDescent="0.4">
      <c r="A51" s="49" t="s">
        <v>122</v>
      </c>
      <c r="B51" s="46">
        <f>'[7]3月(上旬～中旬)'!B50-'３月(上旬)'!B51</f>
        <v>794</v>
      </c>
      <c r="C51" s="46">
        <f>'[7]3月(上旬～中旬)'!C50-'３月(上旬)'!C51</f>
        <v>854</v>
      </c>
      <c r="D51" s="69">
        <f t="shared" si="7"/>
        <v>0.92974238875878223</v>
      </c>
      <c r="E51" s="59">
        <f t="shared" si="8"/>
        <v>-60</v>
      </c>
      <c r="F51" s="46">
        <f>'[7]3月(上旬～中旬)'!F50-'３月(上旬)'!F51</f>
        <v>1260</v>
      </c>
      <c r="G51" s="46">
        <f>'[7]3月(上旬～中旬)'!G50-'３月(上旬)'!G51</f>
        <v>1200</v>
      </c>
      <c r="H51" s="78">
        <f t="shared" si="9"/>
        <v>1.05</v>
      </c>
      <c r="I51" s="45">
        <f t="shared" si="10"/>
        <v>60</v>
      </c>
      <c r="J51" s="44">
        <f t="shared" si="11"/>
        <v>0.63015873015873014</v>
      </c>
      <c r="K51" s="44">
        <f t="shared" si="12"/>
        <v>0.71166666666666667</v>
      </c>
      <c r="L51" s="43">
        <f t="shared" si="13"/>
        <v>-8.1507936507936529E-2</v>
      </c>
    </row>
    <row r="52" spans="1:12" x14ac:dyDescent="0.4">
      <c r="A52" s="49" t="s">
        <v>121</v>
      </c>
      <c r="B52" s="46">
        <f>'[7]3月(上旬～中旬)'!B51-'３月(上旬)'!B52</f>
        <v>1053</v>
      </c>
      <c r="C52" s="46">
        <f>'[7]3月(上旬～中旬)'!C51-'３月(上旬)'!C52</f>
        <v>1029</v>
      </c>
      <c r="D52" s="69">
        <f t="shared" si="7"/>
        <v>1.0233236151603498</v>
      </c>
      <c r="E52" s="59">
        <f t="shared" si="8"/>
        <v>24</v>
      </c>
      <c r="F52" s="46">
        <f>'[7]3月(上旬～中旬)'!F51-'３月(上旬)'!F52</f>
        <v>1200</v>
      </c>
      <c r="G52" s="46">
        <f>'[7]3月(上旬～中旬)'!G51-'３月(上旬)'!G52</f>
        <v>1200</v>
      </c>
      <c r="H52" s="67">
        <f t="shared" si="9"/>
        <v>1</v>
      </c>
      <c r="I52" s="45">
        <f t="shared" si="10"/>
        <v>0</v>
      </c>
      <c r="J52" s="44">
        <f t="shared" si="11"/>
        <v>0.87749999999999995</v>
      </c>
      <c r="K52" s="44">
        <f t="shared" si="12"/>
        <v>0.85750000000000004</v>
      </c>
      <c r="L52" s="43">
        <f t="shared" si="13"/>
        <v>1.9999999999999907E-2</v>
      </c>
    </row>
    <row r="53" spans="1:12" x14ac:dyDescent="0.4">
      <c r="A53" s="49" t="s">
        <v>82</v>
      </c>
      <c r="B53" s="46">
        <f>'[7]3月(上旬～中旬)'!B52-'３月(上旬)'!B53</f>
        <v>2531</v>
      </c>
      <c r="C53" s="46">
        <f>'[7]3月(上旬～中旬)'!C52-'３月(上旬)'!C53</f>
        <v>2372</v>
      </c>
      <c r="D53" s="69">
        <f t="shared" si="7"/>
        <v>1.0670320404721754</v>
      </c>
      <c r="E53" s="59">
        <f t="shared" si="8"/>
        <v>159</v>
      </c>
      <c r="F53" s="46">
        <f>'[7]3月(上旬～中旬)'!F52-'３月(上旬)'!F53</f>
        <v>3320</v>
      </c>
      <c r="G53" s="46">
        <f>'[7]3月(上旬～中旬)'!G52-'３月(上旬)'!G53</f>
        <v>3320</v>
      </c>
      <c r="H53" s="70">
        <f t="shared" si="9"/>
        <v>1</v>
      </c>
      <c r="I53" s="45">
        <f t="shared" si="10"/>
        <v>0</v>
      </c>
      <c r="J53" s="44">
        <f t="shared" si="11"/>
        <v>0.76234939759036147</v>
      </c>
      <c r="K53" s="44">
        <f t="shared" si="12"/>
        <v>0.71445783132530116</v>
      </c>
      <c r="L53" s="43">
        <f t="shared" si="13"/>
        <v>4.7891566265060304E-2</v>
      </c>
    </row>
    <row r="54" spans="1:12" x14ac:dyDescent="0.4">
      <c r="A54" s="49" t="s">
        <v>81</v>
      </c>
      <c r="B54" s="46">
        <f>'[7]3月(上旬～中旬)'!B53-'３月(上旬)'!B54</f>
        <v>1806</v>
      </c>
      <c r="C54" s="46">
        <f>'[7]3月(上旬～中旬)'!C53-'３月(上旬)'!C54</f>
        <v>1712</v>
      </c>
      <c r="D54" s="69">
        <f t="shared" si="7"/>
        <v>1.0549065420560748</v>
      </c>
      <c r="E54" s="45">
        <f t="shared" si="8"/>
        <v>94</v>
      </c>
      <c r="F54" s="46">
        <f>'[7]3月(上旬～中旬)'!F53-'３月(上旬)'!F54</f>
        <v>2695</v>
      </c>
      <c r="G54" s="46">
        <f>'[7]3月(上旬～中旬)'!G53-'３月(上旬)'!G54</f>
        <v>2700</v>
      </c>
      <c r="H54" s="67">
        <f t="shared" si="9"/>
        <v>0.99814814814814812</v>
      </c>
      <c r="I54" s="45">
        <f t="shared" si="10"/>
        <v>-5</v>
      </c>
      <c r="J54" s="44">
        <f t="shared" si="11"/>
        <v>0.67012987012987013</v>
      </c>
      <c r="K54" s="44">
        <f t="shared" si="12"/>
        <v>0.63407407407407412</v>
      </c>
      <c r="L54" s="43">
        <f t="shared" si="13"/>
        <v>3.6055796055796008E-2</v>
      </c>
    </row>
    <row r="55" spans="1:12" x14ac:dyDescent="0.4">
      <c r="A55" s="49" t="s">
        <v>236</v>
      </c>
      <c r="B55" s="46">
        <f>'[7]3月(上旬～中旬)'!B54-'３月(上旬)'!B55</f>
        <v>1089</v>
      </c>
      <c r="C55" s="46">
        <f>'[7]3月(上旬～中旬)'!C54-'３月(上旬)'!C55</f>
        <v>0</v>
      </c>
      <c r="D55" s="69" t="e">
        <f t="shared" si="7"/>
        <v>#DIV/0!</v>
      </c>
      <c r="E55" s="45">
        <f t="shared" si="8"/>
        <v>1089</v>
      </c>
      <c r="F55" s="46">
        <f>'[7]3月(上旬～中旬)'!F54-'３月(上旬)'!F55</f>
        <v>1260</v>
      </c>
      <c r="G55" s="46">
        <f>'[7]3月(上旬～中旬)'!G54-'３月(上旬)'!G55</f>
        <v>0</v>
      </c>
      <c r="H55" s="67" t="e">
        <f t="shared" si="9"/>
        <v>#DIV/0!</v>
      </c>
      <c r="I55" s="45">
        <f t="shared" si="10"/>
        <v>1260</v>
      </c>
      <c r="J55" s="44">
        <f t="shared" si="11"/>
        <v>0.86428571428571432</v>
      </c>
      <c r="K55" s="44" t="e">
        <f t="shared" si="12"/>
        <v>#DIV/0!</v>
      </c>
      <c r="L55" s="43" t="e">
        <f t="shared" si="13"/>
        <v>#DIV/0!</v>
      </c>
    </row>
    <row r="56" spans="1:12" x14ac:dyDescent="0.4">
      <c r="A56" s="61" t="s">
        <v>80</v>
      </c>
      <c r="B56" s="46">
        <f>'[7]3月(上旬～中旬)'!B55-'３月(上旬)'!B56</f>
        <v>875</v>
      </c>
      <c r="C56" s="46">
        <f>'[7]3月(上旬～中旬)'!C55-'３月(上旬)'!C56</f>
        <v>854</v>
      </c>
      <c r="D56" s="69">
        <f t="shared" si="7"/>
        <v>1.0245901639344261</v>
      </c>
      <c r="E56" s="59">
        <f t="shared" si="8"/>
        <v>21</v>
      </c>
      <c r="F56" s="46">
        <f>'[7]3月(上旬～中旬)'!F55-'３月(上旬)'!F56</f>
        <v>1201</v>
      </c>
      <c r="G56" s="46">
        <f>'[7]3月(上旬～中旬)'!G55-'３月(上旬)'!G56</f>
        <v>1200</v>
      </c>
      <c r="H56" s="70">
        <f t="shared" si="9"/>
        <v>1.0008333333333332</v>
      </c>
      <c r="I56" s="45">
        <f t="shared" si="10"/>
        <v>1</v>
      </c>
      <c r="J56" s="44">
        <f t="shared" si="11"/>
        <v>0.72855953372189841</v>
      </c>
      <c r="K56" s="58">
        <f t="shared" si="12"/>
        <v>0.71166666666666667</v>
      </c>
      <c r="L56" s="57">
        <f t="shared" si="13"/>
        <v>1.6892867055231742E-2</v>
      </c>
    </row>
    <row r="57" spans="1:12" x14ac:dyDescent="0.4">
      <c r="A57" s="49" t="s">
        <v>79</v>
      </c>
      <c r="B57" s="46">
        <f>'[7]3月(上旬～中旬)'!B56-'３月(上旬)'!B57</f>
        <v>734</v>
      </c>
      <c r="C57" s="46">
        <f>'[7]3月(上旬～中旬)'!C56-'３月(上旬)'!C57</f>
        <v>671</v>
      </c>
      <c r="D57" s="64">
        <f t="shared" si="7"/>
        <v>1.0938897168405366</v>
      </c>
      <c r="E57" s="45">
        <f t="shared" si="8"/>
        <v>63</v>
      </c>
      <c r="F57" s="46">
        <f>'[7]3月(上旬～中旬)'!F56-'３月(上旬)'!F57</f>
        <v>1196</v>
      </c>
      <c r="G57" s="46">
        <f>'[7]3月(上旬～中旬)'!G56-'３月(上旬)'!G57</f>
        <v>1195</v>
      </c>
      <c r="H57" s="44">
        <f t="shared" si="9"/>
        <v>1.0008368200836819</v>
      </c>
      <c r="I57" s="45">
        <f t="shared" si="10"/>
        <v>1</v>
      </c>
      <c r="J57" s="44">
        <f t="shared" si="11"/>
        <v>0.61371237458193983</v>
      </c>
      <c r="K57" s="44">
        <f t="shared" si="12"/>
        <v>0.56150627615062765</v>
      </c>
      <c r="L57" s="43">
        <f t="shared" si="13"/>
        <v>5.2206098431312187E-2</v>
      </c>
    </row>
    <row r="58" spans="1:12" x14ac:dyDescent="0.4">
      <c r="A58" s="49" t="s">
        <v>78</v>
      </c>
      <c r="B58" s="46">
        <f>'[7]3月(上旬～中旬)'!B57-'３月(上旬)'!B58</f>
        <v>923</v>
      </c>
      <c r="C58" s="46">
        <f>'[7]3月(上旬～中旬)'!C57-'３月(上旬)'!C58</f>
        <v>754</v>
      </c>
      <c r="D58" s="64">
        <f t="shared" si="7"/>
        <v>1.2241379310344827</v>
      </c>
      <c r="E58" s="45">
        <f t="shared" si="8"/>
        <v>169</v>
      </c>
      <c r="F58" s="46">
        <f>'[7]3月(上旬～中旬)'!F57-'３月(上旬)'!F58</f>
        <v>1197</v>
      </c>
      <c r="G58" s="46">
        <f>'[7]3月(上旬～中旬)'!G57-'３月(上旬)'!G58</f>
        <v>1190</v>
      </c>
      <c r="H58" s="44">
        <f t="shared" si="9"/>
        <v>1.0058823529411764</v>
      </c>
      <c r="I58" s="45">
        <f t="shared" si="10"/>
        <v>7</v>
      </c>
      <c r="J58" s="44">
        <f t="shared" si="11"/>
        <v>0.77109440267335005</v>
      </c>
      <c r="K58" s="44">
        <f t="shared" si="12"/>
        <v>0.63361344537815123</v>
      </c>
      <c r="L58" s="43">
        <f t="shared" si="13"/>
        <v>0.13748095729519882</v>
      </c>
    </row>
    <row r="59" spans="1:12" x14ac:dyDescent="0.4">
      <c r="A59" s="49" t="s">
        <v>77</v>
      </c>
      <c r="B59" s="46">
        <f>'[7]3月(上旬～中旬)'!B58-'３月(上旬)'!B59</f>
        <v>2221</v>
      </c>
      <c r="C59" s="46">
        <f>'[7]3月(上旬～中旬)'!C58-'３月(上旬)'!C59</f>
        <v>1980</v>
      </c>
      <c r="D59" s="69">
        <f t="shared" si="7"/>
        <v>1.1217171717171717</v>
      </c>
      <c r="E59" s="45">
        <f t="shared" si="8"/>
        <v>241</v>
      </c>
      <c r="F59" s="46">
        <f>'[7]3月(上旬～中旬)'!F58-'３月(上旬)'!F59</f>
        <v>3660</v>
      </c>
      <c r="G59" s="46">
        <f>'[7]3月(上旬～中旬)'!G58-'３月(上旬)'!G59</f>
        <v>3658</v>
      </c>
      <c r="H59" s="67">
        <f t="shared" si="9"/>
        <v>1.0005467468562055</v>
      </c>
      <c r="I59" s="45">
        <f t="shared" si="10"/>
        <v>2</v>
      </c>
      <c r="J59" s="44">
        <f t="shared" si="11"/>
        <v>0.60683060109289622</v>
      </c>
      <c r="K59" s="44">
        <f t="shared" si="12"/>
        <v>0.54127938764352101</v>
      </c>
      <c r="L59" s="43">
        <f t="shared" si="13"/>
        <v>6.5551213449375201E-2</v>
      </c>
    </row>
    <row r="60" spans="1:12" x14ac:dyDescent="0.4">
      <c r="A60" s="55" t="s">
        <v>120</v>
      </c>
      <c r="B60" s="63">
        <f>'[7]3月(上旬～中旬)'!B59-'３月(上旬)'!B60</f>
        <v>0</v>
      </c>
      <c r="C60" s="46">
        <f>'[7]3月(上旬～中旬)'!C59-'３月(上旬)'!C60</f>
        <v>0</v>
      </c>
      <c r="D60" s="86" t="e">
        <f t="shared" si="7"/>
        <v>#DIV/0!</v>
      </c>
      <c r="E60" s="59">
        <f t="shared" si="8"/>
        <v>0</v>
      </c>
      <c r="F60" s="63">
        <f>'[7]3月(上旬～中旬)'!F59-'３月(上旬)'!F60</f>
        <v>0</v>
      </c>
      <c r="G60" s="46">
        <f>'[7]3月(上旬～中旬)'!G59-'３月(上旬)'!G60</f>
        <v>0</v>
      </c>
      <c r="H60" s="58" t="e">
        <f t="shared" si="9"/>
        <v>#DIV/0!</v>
      </c>
      <c r="I60" s="59">
        <f t="shared" si="10"/>
        <v>0</v>
      </c>
      <c r="J60" s="58" t="e">
        <f t="shared" si="11"/>
        <v>#DIV/0!</v>
      </c>
      <c r="K60" s="58" t="e">
        <f t="shared" si="12"/>
        <v>#DIV/0!</v>
      </c>
      <c r="L60" s="57" t="e">
        <f t="shared" si="13"/>
        <v>#DIV/0!</v>
      </c>
    </row>
    <row r="61" spans="1:12" x14ac:dyDescent="0.4">
      <c r="A61" s="42" t="s">
        <v>119</v>
      </c>
      <c r="B61" s="40">
        <f>'[7]3月(上旬～中旬)'!B60-'３月(上旬)'!B61</f>
        <v>0</v>
      </c>
      <c r="C61" s="46">
        <f>'[7]3月(上旬～中旬)'!C60-'３月(上旬)'!C61</f>
        <v>0</v>
      </c>
      <c r="D61" s="38" t="e">
        <f t="shared" si="7"/>
        <v>#DIV/0!</v>
      </c>
      <c r="E61" s="39">
        <f t="shared" si="8"/>
        <v>0</v>
      </c>
      <c r="F61" s="40">
        <f>'[7]3月(上旬～中旬)'!F60-'３月(上旬)'!F61</f>
        <v>0</v>
      </c>
      <c r="G61" s="46">
        <f>'[7]3月(上旬～中旬)'!G60-'３月(上旬)'!G61</f>
        <v>0</v>
      </c>
      <c r="H61" s="38" t="e">
        <f t="shared" si="9"/>
        <v>#DIV/0!</v>
      </c>
      <c r="I61" s="39">
        <f t="shared" si="10"/>
        <v>0</v>
      </c>
      <c r="J61" s="38" t="e">
        <f t="shared" si="11"/>
        <v>#DIV/0!</v>
      </c>
      <c r="K61" s="38" t="e">
        <f t="shared" si="12"/>
        <v>#DIV/0!</v>
      </c>
      <c r="L61" s="37" t="e">
        <f t="shared" si="13"/>
        <v>#DIV/0!</v>
      </c>
    </row>
    <row r="62" spans="1:12" x14ac:dyDescent="0.4">
      <c r="A62" s="160" t="s">
        <v>118</v>
      </c>
      <c r="B62" s="146">
        <f>SUM(B63:B66)</f>
        <v>1262</v>
      </c>
      <c r="C62" s="146">
        <f>SUM(C63:C66)</f>
        <v>964</v>
      </c>
      <c r="D62" s="143">
        <f t="shared" si="7"/>
        <v>1.3091286307053942</v>
      </c>
      <c r="E62" s="165">
        <f t="shared" si="8"/>
        <v>298</v>
      </c>
      <c r="F62" s="146">
        <f>SUM(F63:F66)</f>
        <v>1746</v>
      </c>
      <c r="G62" s="146">
        <f>SUM(G63:G66)</f>
        <v>1511</v>
      </c>
      <c r="H62" s="143">
        <f t="shared" si="9"/>
        <v>1.1555261416280609</v>
      </c>
      <c r="I62" s="165">
        <f t="shared" si="10"/>
        <v>235</v>
      </c>
      <c r="J62" s="143">
        <f t="shared" si="11"/>
        <v>0.72279495990836196</v>
      </c>
      <c r="K62" s="143">
        <f t="shared" si="12"/>
        <v>0.63798808735936463</v>
      </c>
      <c r="L62" s="164">
        <f t="shared" si="13"/>
        <v>8.4806872548997325E-2</v>
      </c>
    </row>
    <row r="63" spans="1:12" x14ac:dyDescent="0.4">
      <c r="A63" s="55" t="s">
        <v>76</v>
      </c>
      <c r="B63" s="90">
        <v>247</v>
      </c>
      <c r="C63" s="90">
        <v>224</v>
      </c>
      <c r="D63" s="86">
        <f t="shared" si="7"/>
        <v>1.1026785714285714</v>
      </c>
      <c r="E63" s="91">
        <f t="shared" si="8"/>
        <v>23</v>
      </c>
      <c r="F63" s="90">
        <v>303</v>
      </c>
      <c r="G63" s="90">
        <v>309</v>
      </c>
      <c r="H63" s="86">
        <f t="shared" si="9"/>
        <v>0.98058252427184467</v>
      </c>
      <c r="I63" s="91">
        <f t="shared" si="10"/>
        <v>-6</v>
      </c>
      <c r="J63" s="86">
        <f t="shared" si="11"/>
        <v>0.81518151815181517</v>
      </c>
      <c r="K63" s="86">
        <f t="shared" si="12"/>
        <v>0.72491909385113273</v>
      </c>
      <c r="L63" s="661">
        <f t="shared" si="13"/>
        <v>9.0262424300682431E-2</v>
      </c>
    </row>
    <row r="64" spans="1:12" x14ac:dyDescent="0.4">
      <c r="A64" s="49" t="s">
        <v>117</v>
      </c>
      <c r="B64" s="47">
        <v>312</v>
      </c>
      <c r="C64" s="47">
        <v>227</v>
      </c>
      <c r="D64" s="44">
        <f t="shared" si="7"/>
        <v>1.3744493392070485</v>
      </c>
      <c r="E64" s="45">
        <f t="shared" si="8"/>
        <v>85</v>
      </c>
      <c r="F64" s="47">
        <v>539</v>
      </c>
      <c r="G64" s="47">
        <v>300</v>
      </c>
      <c r="H64" s="44">
        <f t="shared" si="9"/>
        <v>1.7966666666666666</v>
      </c>
      <c r="I64" s="45">
        <f t="shared" si="10"/>
        <v>239</v>
      </c>
      <c r="J64" s="44">
        <f t="shared" si="11"/>
        <v>0.57884972170686455</v>
      </c>
      <c r="K64" s="44">
        <f t="shared" si="12"/>
        <v>0.75666666666666671</v>
      </c>
      <c r="L64" s="43">
        <f t="shared" si="13"/>
        <v>-0.17781694495980216</v>
      </c>
    </row>
    <row r="65" spans="1:12" x14ac:dyDescent="0.4">
      <c r="A65" s="48" t="s">
        <v>116</v>
      </c>
      <c r="B65" s="90">
        <v>238</v>
      </c>
      <c r="C65" s="90">
        <v>182</v>
      </c>
      <c r="D65" s="44">
        <f t="shared" si="7"/>
        <v>1.3076923076923077</v>
      </c>
      <c r="E65" s="45">
        <f t="shared" si="8"/>
        <v>56</v>
      </c>
      <c r="F65" s="47">
        <v>304</v>
      </c>
      <c r="G65" s="47">
        <v>304</v>
      </c>
      <c r="H65" s="44">
        <f t="shared" si="9"/>
        <v>1</v>
      </c>
      <c r="I65" s="45">
        <f t="shared" si="10"/>
        <v>0</v>
      </c>
      <c r="J65" s="44">
        <f t="shared" si="11"/>
        <v>0.78289473684210531</v>
      </c>
      <c r="K65" s="44">
        <f t="shared" si="12"/>
        <v>0.59868421052631582</v>
      </c>
      <c r="L65" s="43">
        <f t="shared" si="13"/>
        <v>0.18421052631578949</v>
      </c>
    </row>
    <row r="66" spans="1:12" x14ac:dyDescent="0.4">
      <c r="A66" s="42" t="s">
        <v>115</v>
      </c>
      <c r="B66" s="41">
        <v>465</v>
      </c>
      <c r="C66" s="41">
        <v>331</v>
      </c>
      <c r="D66" s="38">
        <f t="shared" si="7"/>
        <v>1.404833836858006</v>
      </c>
      <c r="E66" s="39">
        <f t="shared" si="8"/>
        <v>134</v>
      </c>
      <c r="F66" s="41">
        <v>600</v>
      </c>
      <c r="G66" s="41">
        <v>598</v>
      </c>
      <c r="H66" s="38">
        <f t="shared" si="9"/>
        <v>1.0033444816053512</v>
      </c>
      <c r="I66" s="39">
        <f t="shared" si="10"/>
        <v>2</v>
      </c>
      <c r="J66" s="38">
        <f t="shared" si="11"/>
        <v>0.77500000000000002</v>
      </c>
      <c r="K66" s="38">
        <f t="shared" si="12"/>
        <v>0.55351170568561869</v>
      </c>
      <c r="L66" s="37">
        <f t="shared" si="13"/>
        <v>0.22148829431438133</v>
      </c>
    </row>
    <row r="67" spans="1:12" x14ac:dyDescent="0.4">
      <c r="A67" s="136" t="s">
        <v>98</v>
      </c>
      <c r="B67" s="660"/>
      <c r="C67" s="660"/>
      <c r="D67" s="275"/>
      <c r="E67" s="276"/>
      <c r="F67" s="660"/>
      <c r="G67" s="660"/>
      <c r="H67" s="275"/>
      <c r="I67" s="276"/>
      <c r="J67" s="275"/>
      <c r="K67" s="275"/>
      <c r="L67" s="274"/>
    </row>
    <row r="68" spans="1:12" x14ac:dyDescent="0.4">
      <c r="A68" s="227" t="s">
        <v>114</v>
      </c>
      <c r="B68" s="659"/>
      <c r="C68" s="658"/>
      <c r="D68" s="271"/>
      <c r="E68" s="270"/>
      <c r="F68" s="659"/>
      <c r="G68" s="658"/>
      <c r="H68" s="271"/>
      <c r="I68" s="270"/>
      <c r="J68" s="269"/>
      <c r="K68" s="269"/>
      <c r="L68" s="268"/>
    </row>
    <row r="69" spans="1:12" x14ac:dyDescent="0.4">
      <c r="A69" s="49" t="s">
        <v>255</v>
      </c>
      <c r="B69" s="647"/>
      <c r="C69" s="647"/>
      <c r="D69" s="646"/>
      <c r="E69" s="645"/>
      <c r="F69" s="647"/>
      <c r="G69" s="647"/>
      <c r="H69" s="646"/>
      <c r="I69" s="645"/>
      <c r="J69" s="644"/>
      <c r="K69" s="644"/>
      <c r="L69" s="643"/>
    </row>
    <row r="70" spans="1:12" x14ac:dyDescent="0.4">
      <c r="A70" s="55" t="s">
        <v>159</v>
      </c>
      <c r="B70" s="657"/>
      <c r="C70" s="656"/>
      <c r="D70" s="655"/>
      <c r="E70" s="654"/>
      <c r="F70" s="657"/>
      <c r="G70" s="656"/>
      <c r="H70" s="655"/>
      <c r="I70" s="654"/>
      <c r="J70" s="653"/>
      <c r="K70" s="653"/>
      <c r="L70" s="652"/>
    </row>
    <row r="71" spans="1:12" x14ac:dyDescent="0.4">
      <c r="A71" s="61" t="s">
        <v>285</v>
      </c>
      <c r="B71" s="431"/>
      <c r="C71" s="430"/>
      <c r="D71" s="265"/>
      <c r="E71" s="429"/>
      <c r="F71" s="431"/>
      <c r="G71" s="430"/>
      <c r="H71" s="265"/>
      <c r="I71" s="264"/>
      <c r="J71" s="263"/>
      <c r="K71" s="263"/>
      <c r="L71" s="262"/>
    </row>
    <row r="72" spans="1:12" x14ac:dyDescent="0.4">
      <c r="A72" s="61" t="s">
        <v>97</v>
      </c>
      <c r="B72" s="651"/>
      <c r="C72" s="465"/>
      <c r="D72" s="265"/>
      <c r="E72" s="264"/>
      <c r="F72" s="651"/>
      <c r="G72" s="465"/>
      <c r="H72" s="265"/>
      <c r="I72" s="264"/>
      <c r="J72" s="263"/>
      <c r="K72" s="263"/>
      <c r="L72" s="262"/>
    </row>
    <row r="73" spans="1:12" x14ac:dyDescent="0.4">
      <c r="A73" s="61" t="s">
        <v>112</v>
      </c>
      <c r="B73" s="651"/>
      <c r="C73" s="465"/>
      <c r="D73" s="265"/>
      <c r="E73" s="264"/>
      <c r="F73" s="651"/>
      <c r="G73" s="465"/>
      <c r="H73" s="265"/>
      <c r="I73" s="264"/>
      <c r="J73" s="263"/>
      <c r="K73" s="263"/>
      <c r="L73" s="262"/>
    </row>
    <row r="74" spans="1:12" x14ac:dyDescent="0.4">
      <c r="A74" s="42" t="s">
        <v>96</v>
      </c>
      <c r="B74" s="650"/>
      <c r="C74" s="464"/>
      <c r="D74" s="265"/>
      <c r="E74" s="264"/>
      <c r="F74" s="650"/>
      <c r="G74" s="464"/>
      <c r="H74" s="265"/>
      <c r="I74" s="264">
        <f>+F74-G74</f>
        <v>0</v>
      </c>
      <c r="J74" s="263"/>
      <c r="K74" s="263"/>
      <c r="L74" s="262"/>
    </row>
    <row r="75" spans="1:12" x14ac:dyDescent="0.4">
      <c r="A75" s="136" t="s">
        <v>111</v>
      </c>
      <c r="B75" s="648"/>
      <c r="C75" s="463"/>
      <c r="D75" s="252"/>
      <c r="E75" s="251"/>
      <c r="F75" s="648"/>
      <c r="G75" s="463"/>
      <c r="H75" s="252"/>
      <c r="I75" s="251"/>
      <c r="J75" s="250"/>
      <c r="K75" s="250"/>
      <c r="L75" s="249"/>
    </row>
    <row r="76" spans="1:12" x14ac:dyDescent="0.4">
      <c r="A76" s="214" t="s">
        <v>110</v>
      </c>
      <c r="B76" s="649"/>
      <c r="C76" s="463"/>
      <c r="D76" s="252"/>
      <c r="E76" s="251"/>
      <c r="F76" s="648"/>
      <c r="G76" s="463"/>
      <c r="H76" s="252"/>
      <c r="I76" s="251"/>
      <c r="J76" s="250"/>
      <c r="K76" s="250"/>
      <c r="L76" s="249"/>
    </row>
    <row r="77" spans="1:12" x14ac:dyDescent="0.4">
      <c r="A77" s="33" t="s">
        <v>109</v>
      </c>
      <c r="B77" s="34"/>
      <c r="C77" s="33"/>
      <c r="D77" s="33"/>
      <c r="E77" s="34"/>
      <c r="F77" s="34"/>
      <c r="G77" s="33"/>
      <c r="H77" s="33"/>
      <c r="I77" s="34"/>
      <c r="J77" s="34"/>
      <c r="K77" s="33"/>
      <c r="L77" s="33"/>
    </row>
    <row r="78" spans="1:12" x14ac:dyDescent="0.4">
      <c r="A78" s="35" t="s">
        <v>108</v>
      </c>
      <c r="B78" s="34"/>
      <c r="C78" s="33"/>
      <c r="D78" s="33"/>
      <c r="E78" s="34"/>
      <c r="F78" s="34"/>
      <c r="G78" s="33"/>
      <c r="H78" s="33"/>
      <c r="I78" s="34"/>
      <c r="J78" s="34"/>
      <c r="K78" s="33"/>
      <c r="L78" s="33"/>
    </row>
    <row r="79" spans="1:12" s="33" customFormat="1" x14ac:dyDescent="0.4">
      <c r="A79" s="33" t="s">
        <v>107</v>
      </c>
      <c r="B79" s="34"/>
      <c r="C79" s="34"/>
      <c r="F79" s="34"/>
      <c r="G79" s="34"/>
      <c r="J79" s="34"/>
      <c r="K79" s="34"/>
    </row>
    <row r="80" spans="1:12" x14ac:dyDescent="0.4">
      <c r="A80" s="33" t="s">
        <v>95</v>
      </c>
      <c r="B80" s="34"/>
      <c r="C80" s="34"/>
      <c r="D80" s="33"/>
      <c r="E80" s="33"/>
      <c r="F80" s="34"/>
      <c r="G80" s="34"/>
      <c r="H80" s="33"/>
      <c r="I80" s="33"/>
      <c r="J80" s="34"/>
      <c r="K80" s="34"/>
      <c r="L80" s="3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３月(下旬)</v>
      </c>
      <c r="F1" s="779" t="s">
        <v>70</v>
      </c>
      <c r="G1" s="780"/>
      <c r="H1" s="780"/>
      <c r="I1" s="781"/>
      <c r="J1" s="780"/>
      <c r="K1" s="780"/>
      <c r="L1" s="781"/>
    </row>
    <row r="2" spans="1:12" s="33" customFormat="1" x14ac:dyDescent="0.4">
      <c r="A2" s="701"/>
      <c r="B2" s="774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s="33" customFormat="1" x14ac:dyDescent="0.4">
      <c r="A3" s="685"/>
      <c r="B3" s="697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s="33" customFormat="1" x14ac:dyDescent="0.4">
      <c r="A4" s="685"/>
      <c r="B4" s="686" t="s">
        <v>296</v>
      </c>
      <c r="C4" s="687" t="s">
        <v>295</v>
      </c>
      <c r="D4" s="685" t="s">
        <v>93</v>
      </c>
      <c r="E4" s="685"/>
      <c r="F4" s="699" t="str">
        <f>+B4</f>
        <v>(12'3/21～31)</v>
      </c>
      <c r="G4" s="699" t="str">
        <f>+C4</f>
        <v>(11'3/21～31)</v>
      </c>
      <c r="H4" s="685" t="s">
        <v>93</v>
      </c>
      <c r="I4" s="685"/>
      <c r="J4" s="699" t="str">
        <f>+B4</f>
        <v>(12'3/21～31)</v>
      </c>
      <c r="K4" s="699" t="str">
        <f>+C4</f>
        <v>(11'3/21～31)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204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135">
        <f>+B7+B41+B67</f>
        <v>186681</v>
      </c>
      <c r="C6" s="135">
        <f>+C7+C41+C67</f>
        <v>134327</v>
      </c>
      <c r="D6" s="132">
        <f t="shared" ref="D6:D37" si="0">+B6/C6</f>
        <v>1.3897503852538953</v>
      </c>
      <c r="E6" s="172">
        <f t="shared" ref="E6:E37" si="1">+B6-C6</f>
        <v>52354</v>
      </c>
      <c r="F6" s="135">
        <f>+F7+F41+F67</f>
        <v>230542</v>
      </c>
      <c r="G6" s="135">
        <f>+G7+G41+G67</f>
        <v>227311</v>
      </c>
      <c r="H6" s="132">
        <f t="shared" ref="H6:H37" si="2">+F6/G6</f>
        <v>1.0142140063613287</v>
      </c>
      <c r="I6" s="172">
        <f t="shared" ref="I6:I37" si="3">+F6-G6</f>
        <v>3231</v>
      </c>
      <c r="J6" s="132">
        <f t="shared" ref="J6:J37" si="4">+B6/F6</f>
        <v>0.80974833219109754</v>
      </c>
      <c r="K6" s="132">
        <f t="shared" ref="K6:K37" si="5">+C6/G6</f>
        <v>0.59093928582426725</v>
      </c>
      <c r="L6" s="167">
        <f t="shared" ref="L6:L37" si="6">+J6-K6</f>
        <v>0.2188090463668303</v>
      </c>
    </row>
    <row r="7" spans="1:12" s="35" customFormat="1" x14ac:dyDescent="0.4">
      <c r="A7" s="136" t="s">
        <v>90</v>
      </c>
      <c r="B7" s="203">
        <f>+B8+B18+B38</f>
        <v>80757</v>
      </c>
      <c r="C7" s="135">
        <f>+C8+C18+C38</f>
        <v>53681</v>
      </c>
      <c r="D7" s="132">
        <f t="shared" si="0"/>
        <v>1.504387027067305</v>
      </c>
      <c r="E7" s="172">
        <f t="shared" si="1"/>
        <v>27076</v>
      </c>
      <c r="F7" s="135">
        <f>+F8+F18+F38</f>
        <v>100411</v>
      </c>
      <c r="G7" s="135">
        <f>+G8+G18+G38</f>
        <v>99022</v>
      </c>
      <c r="H7" s="132">
        <f t="shared" si="2"/>
        <v>1.0140271858778858</v>
      </c>
      <c r="I7" s="202">
        <f t="shared" si="3"/>
        <v>1389</v>
      </c>
      <c r="J7" s="132">
        <f t="shared" si="4"/>
        <v>0.80426447301590465</v>
      </c>
      <c r="K7" s="132">
        <f t="shared" si="5"/>
        <v>0.54211185393144956</v>
      </c>
      <c r="L7" s="167">
        <f t="shared" si="6"/>
        <v>0.26215261908445509</v>
      </c>
    </row>
    <row r="8" spans="1:12" x14ac:dyDescent="0.4">
      <c r="A8" s="160" t="s">
        <v>150</v>
      </c>
      <c r="B8" s="665">
        <f>SUM(B9:B17)</f>
        <v>57806</v>
      </c>
      <c r="C8" s="146">
        <f>SUM(C9:C17)</f>
        <v>38336</v>
      </c>
      <c r="D8" s="143">
        <f t="shared" si="0"/>
        <v>1.507877712854758</v>
      </c>
      <c r="E8" s="664">
        <f t="shared" si="1"/>
        <v>19470</v>
      </c>
      <c r="F8" s="146">
        <f>SUM(F9:F17)</f>
        <v>72465</v>
      </c>
      <c r="G8" s="146">
        <f>SUM(G9:G17)</f>
        <v>75154</v>
      </c>
      <c r="H8" s="143">
        <f t="shared" si="2"/>
        <v>0.96422013465683798</v>
      </c>
      <c r="I8" s="664">
        <f t="shared" si="3"/>
        <v>-2689</v>
      </c>
      <c r="J8" s="143">
        <f t="shared" si="4"/>
        <v>0.79770923894293799</v>
      </c>
      <c r="K8" s="143">
        <f t="shared" si="5"/>
        <v>0.51009926284695428</v>
      </c>
      <c r="L8" s="164">
        <f t="shared" si="6"/>
        <v>0.28760997609598371</v>
      </c>
    </row>
    <row r="9" spans="1:12" x14ac:dyDescent="0.4">
      <c r="A9" s="48" t="s">
        <v>86</v>
      </c>
      <c r="B9" s="96">
        <f>'３月(月間)'!B9-'[7]3月(上旬～中旬)'!B8</f>
        <v>45629</v>
      </c>
      <c r="C9" s="96">
        <f>'３月(月間)'!C9-'[7]3月(上旬～中旬)'!C8</f>
        <v>23975</v>
      </c>
      <c r="D9" s="64">
        <f t="shared" si="0"/>
        <v>1.9031908237747654</v>
      </c>
      <c r="E9" s="73">
        <f t="shared" si="1"/>
        <v>21654</v>
      </c>
      <c r="F9" s="71">
        <f>'３月(月間)'!F9-'[7]3月(上旬～中旬)'!F8</f>
        <v>57849</v>
      </c>
      <c r="G9" s="71">
        <f>'３月(月間)'!G9-'[7]3月(上旬～中旬)'!G8</f>
        <v>52568</v>
      </c>
      <c r="H9" s="64">
        <f t="shared" si="2"/>
        <v>1.1004603561101811</v>
      </c>
      <c r="I9" s="73">
        <f t="shared" si="3"/>
        <v>5281</v>
      </c>
      <c r="J9" s="64">
        <f t="shared" si="4"/>
        <v>0.78876039343808879</v>
      </c>
      <c r="K9" s="64">
        <f t="shared" si="5"/>
        <v>0.45607593973520011</v>
      </c>
      <c r="L9" s="81">
        <f t="shared" si="6"/>
        <v>0.33268445370288868</v>
      </c>
    </row>
    <row r="10" spans="1:12" x14ac:dyDescent="0.4">
      <c r="A10" s="49" t="s">
        <v>89</v>
      </c>
      <c r="B10" s="96">
        <f>'３月(月間)'!B10-'[7]3月(上旬～中旬)'!B9</f>
        <v>4883</v>
      </c>
      <c r="C10" s="96">
        <f>'３月(月間)'!C10-'[7]3月(上旬～中旬)'!C9</f>
        <v>3873</v>
      </c>
      <c r="D10" s="44">
        <f t="shared" si="0"/>
        <v>1.2607797572940873</v>
      </c>
      <c r="E10" s="68">
        <f t="shared" si="1"/>
        <v>1010</v>
      </c>
      <c r="F10" s="71">
        <f>'３月(月間)'!F10-'[7]3月(上旬～中旬)'!F9</f>
        <v>5500</v>
      </c>
      <c r="G10" s="71">
        <f>'３月(月間)'!G10-'[7]3月(上旬～中旬)'!G9</f>
        <v>5500</v>
      </c>
      <c r="H10" s="44">
        <f t="shared" si="2"/>
        <v>1</v>
      </c>
      <c r="I10" s="68">
        <f t="shared" si="3"/>
        <v>0</v>
      </c>
      <c r="J10" s="44">
        <f t="shared" si="4"/>
        <v>0.88781818181818184</v>
      </c>
      <c r="K10" s="44">
        <f t="shared" si="5"/>
        <v>0.70418181818181813</v>
      </c>
      <c r="L10" s="43">
        <f t="shared" si="6"/>
        <v>0.18363636363636371</v>
      </c>
    </row>
    <row r="11" spans="1:12" x14ac:dyDescent="0.4">
      <c r="A11" s="49" t="s">
        <v>124</v>
      </c>
      <c r="B11" s="96">
        <f>'３月(月間)'!B11-'[7]3月(上旬～中旬)'!B10</f>
        <v>6456</v>
      </c>
      <c r="C11" s="96">
        <f>'３月(月間)'!C11-'[7]3月(上旬～中旬)'!C10</f>
        <v>6430</v>
      </c>
      <c r="D11" s="44">
        <f t="shared" si="0"/>
        <v>1.0040435458786936</v>
      </c>
      <c r="E11" s="68">
        <f t="shared" si="1"/>
        <v>26</v>
      </c>
      <c r="F11" s="71">
        <f>'３月(月間)'!F11-'[7]3月(上旬～中旬)'!F10</f>
        <v>7423</v>
      </c>
      <c r="G11" s="71">
        <f>'３月(月間)'!G11-'[7]3月(上旬～中旬)'!G10</f>
        <v>11041</v>
      </c>
      <c r="H11" s="44">
        <f t="shared" si="2"/>
        <v>0.67231229055339192</v>
      </c>
      <c r="I11" s="68">
        <f t="shared" si="3"/>
        <v>-3618</v>
      </c>
      <c r="J11" s="44">
        <f t="shared" si="4"/>
        <v>0.86972921999191699</v>
      </c>
      <c r="K11" s="44">
        <f t="shared" si="5"/>
        <v>0.5823747848926728</v>
      </c>
      <c r="L11" s="43">
        <f t="shared" si="6"/>
        <v>0.28735443509924419</v>
      </c>
    </row>
    <row r="12" spans="1:12" x14ac:dyDescent="0.4">
      <c r="A12" s="49" t="s">
        <v>84</v>
      </c>
      <c r="B12" s="96">
        <f>'３月(月間)'!B12-'[7]3月(上旬～中旬)'!B11</f>
        <v>0</v>
      </c>
      <c r="C12" s="96">
        <f>'３月(月間)'!C12-'[7]3月(上旬～中旬)'!C11</f>
        <v>0</v>
      </c>
      <c r="D12" s="44" t="e">
        <f t="shared" si="0"/>
        <v>#DIV/0!</v>
      </c>
      <c r="E12" s="68">
        <f t="shared" si="1"/>
        <v>0</v>
      </c>
      <c r="F12" s="71">
        <f>'３月(月間)'!F12-'[7]3月(上旬～中旬)'!F11</f>
        <v>0</v>
      </c>
      <c r="G12" s="71">
        <f>'３月(月間)'!G12-'[7]3月(上旬～中旬)'!G11</f>
        <v>0</v>
      </c>
      <c r="H12" s="44" t="e">
        <f t="shared" si="2"/>
        <v>#DIV/0!</v>
      </c>
      <c r="I12" s="68">
        <f t="shared" si="3"/>
        <v>0</v>
      </c>
      <c r="J12" s="44" t="e">
        <f t="shared" si="4"/>
        <v>#DIV/0!</v>
      </c>
      <c r="K12" s="44" t="e">
        <f t="shared" si="5"/>
        <v>#DIV/0!</v>
      </c>
      <c r="L12" s="43" t="e">
        <f t="shared" si="6"/>
        <v>#DIV/0!</v>
      </c>
    </row>
    <row r="13" spans="1:12" x14ac:dyDescent="0.4">
      <c r="A13" s="49" t="s">
        <v>85</v>
      </c>
      <c r="B13" s="96">
        <f>'３月(月間)'!B13-'[7]3月(上旬～中旬)'!B12</f>
        <v>0</v>
      </c>
      <c r="C13" s="96">
        <f>'３月(月間)'!C13-'[7]3月(上旬～中旬)'!C12</f>
        <v>3426</v>
      </c>
      <c r="D13" s="44">
        <f t="shared" si="0"/>
        <v>0</v>
      </c>
      <c r="E13" s="68">
        <f t="shared" si="1"/>
        <v>-3426</v>
      </c>
      <c r="F13" s="71">
        <f>'３月(月間)'!F13-'[7]3月(上旬～中旬)'!F12</f>
        <v>0</v>
      </c>
      <c r="G13" s="71">
        <f>'３月(月間)'!G13-'[7]3月(上旬～中旬)'!G12</f>
        <v>4560</v>
      </c>
      <c r="H13" s="44">
        <f t="shared" si="2"/>
        <v>0</v>
      </c>
      <c r="I13" s="68">
        <f t="shared" si="3"/>
        <v>-4560</v>
      </c>
      <c r="J13" s="44" t="e">
        <f t="shared" si="4"/>
        <v>#DIV/0!</v>
      </c>
      <c r="K13" s="44">
        <f t="shared" si="5"/>
        <v>0.75131578947368416</v>
      </c>
      <c r="L13" s="43" t="e">
        <f t="shared" si="6"/>
        <v>#DIV/0!</v>
      </c>
    </row>
    <row r="14" spans="1:12" x14ac:dyDescent="0.4">
      <c r="A14" s="55" t="s">
        <v>149</v>
      </c>
      <c r="B14" s="98">
        <f>'３月(月間)'!B14-'[7]3月(上旬～中旬)'!B13</f>
        <v>838</v>
      </c>
      <c r="C14" s="96">
        <f>'３月(月間)'!C14-'[7]3月(上旬～中旬)'!C13</f>
        <v>632</v>
      </c>
      <c r="D14" s="58">
        <f t="shared" si="0"/>
        <v>1.3259493670886076</v>
      </c>
      <c r="E14" s="75">
        <f t="shared" si="1"/>
        <v>206</v>
      </c>
      <c r="F14" s="89">
        <f>'３月(月間)'!F14-'[7]3月(上旬～中旬)'!F13</f>
        <v>1693</v>
      </c>
      <c r="G14" s="89">
        <f>'３月(月間)'!G14-'[7]3月(上旬～中旬)'!G13</f>
        <v>1485</v>
      </c>
      <c r="H14" s="58">
        <f t="shared" si="2"/>
        <v>1.14006734006734</v>
      </c>
      <c r="I14" s="75">
        <f t="shared" si="3"/>
        <v>208</v>
      </c>
      <c r="J14" s="58">
        <f t="shared" si="4"/>
        <v>0.49497932663910221</v>
      </c>
      <c r="K14" s="58">
        <f t="shared" si="5"/>
        <v>0.42558922558922557</v>
      </c>
      <c r="L14" s="57">
        <f t="shared" si="6"/>
        <v>6.939010104987664E-2</v>
      </c>
    </row>
    <row r="15" spans="1:12" x14ac:dyDescent="0.4">
      <c r="A15" s="49" t="s">
        <v>148</v>
      </c>
      <c r="B15" s="94">
        <f>'３月(月間)'!B15-'[7]3月(上旬～中旬)'!B14</f>
        <v>0</v>
      </c>
      <c r="C15" s="96">
        <f>'３月(月間)'!C15-'[7]3月(上旬～中旬)'!C14</f>
        <v>0</v>
      </c>
      <c r="D15" s="44" t="e">
        <f t="shared" si="0"/>
        <v>#DIV/0!</v>
      </c>
      <c r="E15" s="68">
        <f t="shared" si="1"/>
        <v>0</v>
      </c>
      <c r="F15" s="46">
        <f>'３月(月間)'!F15-'[7]3月(上旬～中旬)'!F14</f>
        <v>0</v>
      </c>
      <c r="G15" s="46">
        <f>'３月(月間)'!G15-'[7]3月(上旬～中旬)'!G14</f>
        <v>0</v>
      </c>
      <c r="H15" s="44" t="e">
        <f t="shared" si="2"/>
        <v>#DIV/0!</v>
      </c>
      <c r="I15" s="68">
        <f t="shared" si="3"/>
        <v>0</v>
      </c>
      <c r="J15" s="44" t="e">
        <f t="shared" si="4"/>
        <v>#DIV/0!</v>
      </c>
      <c r="K15" s="44" t="e">
        <f t="shared" si="5"/>
        <v>#DIV/0!</v>
      </c>
      <c r="L15" s="43" t="e">
        <f t="shared" si="6"/>
        <v>#DIV/0!</v>
      </c>
    </row>
    <row r="16" spans="1:12" s="33" customFormat="1" x14ac:dyDescent="0.4">
      <c r="A16" s="61" t="s">
        <v>147</v>
      </c>
      <c r="B16" s="96">
        <f>'３月(月間)'!B16-'[7]3月(上旬～中旬)'!B15</f>
        <v>0</v>
      </c>
      <c r="C16" s="96">
        <f>'３月(月間)'!C16-'[7]3月(上旬～中旬)'!C15</f>
        <v>0</v>
      </c>
      <c r="D16" s="44" t="e">
        <f t="shared" si="0"/>
        <v>#DIV/0!</v>
      </c>
      <c r="E16" s="68">
        <f t="shared" si="1"/>
        <v>0</v>
      </c>
      <c r="F16" s="71">
        <f>'３月(月間)'!F16-'[7]3月(上旬～中旬)'!F15</f>
        <v>0</v>
      </c>
      <c r="G16" s="71">
        <f>'３月(月間)'!G16-'[7]3月(上旬～中旬)'!G15</f>
        <v>0</v>
      </c>
      <c r="H16" s="44" t="e">
        <f t="shared" si="2"/>
        <v>#DIV/0!</v>
      </c>
      <c r="I16" s="68">
        <f t="shared" si="3"/>
        <v>0</v>
      </c>
      <c r="J16" s="44" t="e">
        <f t="shared" si="4"/>
        <v>#DIV/0!</v>
      </c>
      <c r="K16" s="44" t="e">
        <f t="shared" si="5"/>
        <v>#DIV/0!</v>
      </c>
      <c r="L16" s="43" t="e">
        <f t="shared" si="6"/>
        <v>#DIV/0!</v>
      </c>
    </row>
    <row r="17" spans="1:12" x14ac:dyDescent="0.4">
      <c r="A17" s="61" t="s">
        <v>146</v>
      </c>
      <c r="B17" s="63">
        <f>'３月(月間)'!B17-'[7]3月(上旬～中旬)'!B16</f>
        <v>0</v>
      </c>
      <c r="C17" s="96">
        <f>'３月(月間)'!C17-'[7]3月(上旬～中旬)'!C16</f>
        <v>0</v>
      </c>
      <c r="D17" s="58" t="e">
        <f t="shared" si="0"/>
        <v>#DIV/0!</v>
      </c>
      <c r="E17" s="59">
        <f t="shared" si="1"/>
        <v>0</v>
      </c>
      <c r="F17" s="63">
        <f>'３月(月間)'!F17-'[7]3月(上旬～中旬)'!F16</f>
        <v>0</v>
      </c>
      <c r="G17" s="63">
        <f>'３月(月間)'!G17-'[7]3月(上旬～中旬)'!G16</f>
        <v>0</v>
      </c>
      <c r="H17" s="58" t="e">
        <f t="shared" si="2"/>
        <v>#DIV/0!</v>
      </c>
      <c r="I17" s="75">
        <f t="shared" si="3"/>
        <v>0</v>
      </c>
      <c r="J17" s="58" t="e">
        <f t="shared" si="4"/>
        <v>#DIV/0!</v>
      </c>
      <c r="K17" s="44" t="e">
        <f t="shared" si="5"/>
        <v>#DIV/0!</v>
      </c>
      <c r="L17" s="43" t="e">
        <f t="shared" si="6"/>
        <v>#DIV/0!</v>
      </c>
    </row>
    <row r="18" spans="1:12" x14ac:dyDescent="0.4">
      <c r="A18" s="160" t="s">
        <v>145</v>
      </c>
      <c r="B18" s="665">
        <f>SUM(B19:B37)</f>
        <v>22405</v>
      </c>
      <c r="C18" s="665">
        <f>SUM(C19:C37)</f>
        <v>14827</v>
      </c>
      <c r="D18" s="143">
        <f t="shared" si="0"/>
        <v>1.511094624671208</v>
      </c>
      <c r="E18" s="664">
        <f t="shared" si="1"/>
        <v>7578</v>
      </c>
      <c r="F18" s="146">
        <f>SUM(F19:F37)</f>
        <v>27055</v>
      </c>
      <c r="G18" s="146">
        <f>SUM(G19:G37)</f>
        <v>22900</v>
      </c>
      <c r="H18" s="143">
        <f t="shared" si="2"/>
        <v>1.1814410480349344</v>
      </c>
      <c r="I18" s="664">
        <f t="shared" si="3"/>
        <v>4155</v>
      </c>
      <c r="J18" s="143">
        <f t="shared" si="4"/>
        <v>0.82812788763629641</v>
      </c>
      <c r="K18" s="143">
        <f t="shared" si="5"/>
        <v>0.64746724890829699</v>
      </c>
      <c r="L18" s="164">
        <f t="shared" si="6"/>
        <v>0.18066063872799942</v>
      </c>
    </row>
    <row r="19" spans="1:12" x14ac:dyDescent="0.4">
      <c r="A19" s="48" t="s">
        <v>144</v>
      </c>
      <c r="B19" s="96">
        <f>'３月(月間)'!B19-'[7]3月(上旬～中旬)'!B18</f>
        <v>0</v>
      </c>
      <c r="C19" s="96">
        <f>'３月(月間)'!C19-'[7]3月(上旬～中旬)'!C18</f>
        <v>0</v>
      </c>
      <c r="D19" s="64" t="e">
        <f t="shared" si="0"/>
        <v>#DIV/0!</v>
      </c>
      <c r="E19" s="73">
        <f t="shared" si="1"/>
        <v>0</v>
      </c>
      <c r="F19" s="71">
        <f>'３月(月間)'!F19-'[7]3月(上旬～中旬)'!F18</f>
        <v>0</v>
      </c>
      <c r="G19" s="71">
        <f>'３月(月間)'!G19-'[7]3月(上旬～中旬)'!G18</f>
        <v>0</v>
      </c>
      <c r="H19" s="64" t="e">
        <f t="shared" si="2"/>
        <v>#DIV/0!</v>
      </c>
      <c r="I19" s="73">
        <f t="shared" si="3"/>
        <v>0</v>
      </c>
      <c r="J19" s="64" t="e">
        <f t="shared" si="4"/>
        <v>#DIV/0!</v>
      </c>
      <c r="K19" s="64" t="e">
        <f t="shared" si="5"/>
        <v>#DIV/0!</v>
      </c>
      <c r="L19" s="81" t="e">
        <f t="shared" si="6"/>
        <v>#DIV/0!</v>
      </c>
    </row>
    <row r="20" spans="1:12" x14ac:dyDescent="0.4">
      <c r="A20" s="49" t="s">
        <v>124</v>
      </c>
      <c r="B20" s="96">
        <f>'３月(月間)'!B20-'[7]3月(上旬～中旬)'!B19</f>
        <v>0</v>
      </c>
      <c r="C20" s="96">
        <f>'３月(月間)'!C20-'[7]3月(上旬～中旬)'!C19</f>
        <v>0</v>
      </c>
      <c r="D20" s="44" t="e">
        <f t="shared" si="0"/>
        <v>#DIV/0!</v>
      </c>
      <c r="E20" s="68">
        <f t="shared" si="1"/>
        <v>0</v>
      </c>
      <c r="F20" s="71">
        <f>'３月(月間)'!F20-'[7]3月(上旬～中旬)'!F19</f>
        <v>0</v>
      </c>
      <c r="G20" s="71">
        <f>'３月(月間)'!G20-'[7]3月(上旬～中旬)'!G19</f>
        <v>0</v>
      </c>
      <c r="H20" s="44" t="e">
        <f t="shared" si="2"/>
        <v>#DIV/0!</v>
      </c>
      <c r="I20" s="68">
        <f t="shared" si="3"/>
        <v>0</v>
      </c>
      <c r="J20" s="44" t="e">
        <f t="shared" si="4"/>
        <v>#DIV/0!</v>
      </c>
      <c r="K20" s="44" t="e">
        <f t="shared" si="5"/>
        <v>#DIV/0!</v>
      </c>
      <c r="L20" s="43" t="e">
        <f t="shared" si="6"/>
        <v>#DIV/0!</v>
      </c>
    </row>
    <row r="21" spans="1:12" x14ac:dyDescent="0.4">
      <c r="A21" s="49" t="s">
        <v>113</v>
      </c>
      <c r="B21" s="96">
        <f>'３月(月間)'!B21-'[7]3月(上旬～中旬)'!B20</f>
        <v>7582</v>
      </c>
      <c r="C21" s="96">
        <f>'３月(月間)'!C21-'[7]3月(上旬～中旬)'!C20</f>
        <v>5833</v>
      </c>
      <c r="D21" s="44">
        <f t="shared" si="0"/>
        <v>1.2998457054688839</v>
      </c>
      <c r="E21" s="68">
        <f t="shared" si="1"/>
        <v>1749</v>
      </c>
      <c r="F21" s="71">
        <f>'３月(月間)'!F21-'[7]3月(上旬～中旬)'!F20</f>
        <v>9580</v>
      </c>
      <c r="G21" s="71">
        <f>'３月(月間)'!G21-'[7]3月(上旬～中旬)'!G20</f>
        <v>8745</v>
      </c>
      <c r="H21" s="44">
        <f t="shared" si="2"/>
        <v>1.0954831332189823</v>
      </c>
      <c r="I21" s="68">
        <f t="shared" si="3"/>
        <v>835</v>
      </c>
      <c r="J21" s="44">
        <f t="shared" si="4"/>
        <v>0.79144050104384134</v>
      </c>
      <c r="K21" s="44">
        <f t="shared" si="5"/>
        <v>0.66700971983990853</v>
      </c>
      <c r="L21" s="43">
        <f t="shared" si="6"/>
        <v>0.12443078120393281</v>
      </c>
    </row>
    <row r="22" spans="1:12" x14ac:dyDescent="0.4">
      <c r="A22" s="49" t="s">
        <v>143</v>
      </c>
      <c r="B22" s="96">
        <f>'３月(月間)'!B22-'[7]3月(上旬～中旬)'!B21</f>
        <v>2581</v>
      </c>
      <c r="C22" s="96">
        <f>'３月(月間)'!C22-'[7]3月(上旬～中旬)'!C21</f>
        <v>1432</v>
      </c>
      <c r="D22" s="44">
        <f t="shared" si="0"/>
        <v>1.8023743016759777</v>
      </c>
      <c r="E22" s="68">
        <f t="shared" si="1"/>
        <v>1149</v>
      </c>
      <c r="F22" s="71">
        <f>'３月(月間)'!F22-'[7]3月(上旬～中旬)'!F21</f>
        <v>3120</v>
      </c>
      <c r="G22" s="71">
        <f>'３月(月間)'!G22-'[7]3月(上旬～中旬)'!G21</f>
        <v>3105</v>
      </c>
      <c r="H22" s="44">
        <f t="shared" si="2"/>
        <v>1.0048309178743962</v>
      </c>
      <c r="I22" s="68">
        <f t="shared" si="3"/>
        <v>15</v>
      </c>
      <c r="J22" s="44">
        <f t="shared" si="4"/>
        <v>0.82724358974358969</v>
      </c>
      <c r="K22" s="44">
        <f t="shared" si="5"/>
        <v>0.46119162640901773</v>
      </c>
      <c r="L22" s="43">
        <f t="shared" si="6"/>
        <v>0.36605196333457196</v>
      </c>
    </row>
    <row r="23" spans="1:12" x14ac:dyDescent="0.4">
      <c r="A23" s="49" t="s">
        <v>142</v>
      </c>
      <c r="B23" s="96">
        <f>'３月(月間)'!B23-'[7]3月(上旬～中旬)'!B22</f>
        <v>1278</v>
      </c>
      <c r="C23" s="96">
        <f>'３月(月間)'!C23-'[7]3月(上旬～中旬)'!C22</f>
        <v>822</v>
      </c>
      <c r="D23" s="58">
        <f t="shared" si="0"/>
        <v>1.5547445255474452</v>
      </c>
      <c r="E23" s="75">
        <f t="shared" si="1"/>
        <v>456</v>
      </c>
      <c r="F23" s="71">
        <f>'３月(月間)'!F23-'[7]3月(上旬～中旬)'!F22</f>
        <v>1470</v>
      </c>
      <c r="G23" s="71">
        <f>'３月(月間)'!G23-'[7]3月(上旬～中旬)'!G22</f>
        <v>1620</v>
      </c>
      <c r="H23" s="58">
        <f t="shared" si="2"/>
        <v>0.90740740740740744</v>
      </c>
      <c r="I23" s="75">
        <f t="shared" si="3"/>
        <v>-150</v>
      </c>
      <c r="J23" s="58">
        <f t="shared" si="4"/>
        <v>0.8693877551020408</v>
      </c>
      <c r="K23" s="58">
        <f t="shared" si="5"/>
        <v>0.50740740740740742</v>
      </c>
      <c r="L23" s="57">
        <f t="shared" si="6"/>
        <v>0.36198034769463339</v>
      </c>
    </row>
    <row r="24" spans="1:12" x14ac:dyDescent="0.4">
      <c r="A24" s="61" t="s">
        <v>141</v>
      </c>
      <c r="B24" s="96">
        <f>'３月(月間)'!B24-'[7]3月(上旬～中旬)'!B23</f>
        <v>0</v>
      </c>
      <c r="C24" s="96">
        <f>'３月(月間)'!C24-'[7]3月(上旬～中旬)'!C23</f>
        <v>0</v>
      </c>
      <c r="D24" s="44" t="e">
        <f t="shared" si="0"/>
        <v>#DIV/0!</v>
      </c>
      <c r="E24" s="68">
        <f t="shared" si="1"/>
        <v>0</v>
      </c>
      <c r="F24" s="71">
        <f>'３月(月間)'!F24-'[7]3月(上旬～中旬)'!F23</f>
        <v>0</v>
      </c>
      <c r="G24" s="71">
        <f>'３月(月間)'!G24-'[7]3月(上旬～中旬)'!G23</f>
        <v>0</v>
      </c>
      <c r="H24" s="44" t="e">
        <f t="shared" si="2"/>
        <v>#DIV/0!</v>
      </c>
      <c r="I24" s="68">
        <f t="shared" si="3"/>
        <v>0</v>
      </c>
      <c r="J24" s="44" t="e">
        <f t="shared" si="4"/>
        <v>#DIV/0!</v>
      </c>
      <c r="K24" s="44" t="e">
        <f t="shared" si="5"/>
        <v>#DIV/0!</v>
      </c>
      <c r="L24" s="43" t="e">
        <f t="shared" si="6"/>
        <v>#DIV/0!</v>
      </c>
    </row>
    <row r="25" spans="1:12" x14ac:dyDescent="0.4">
      <c r="A25" s="61" t="s">
        <v>140</v>
      </c>
      <c r="B25" s="96">
        <f>'３月(月間)'!B25-'[7]3月(上旬～中旬)'!B24</f>
        <v>1528</v>
      </c>
      <c r="C25" s="96">
        <f>'３月(月間)'!C25-'[7]3月(上旬～中旬)'!C24</f>
        <v>1154</v>
      </c>
      <c r="D25" s="44">
        <f t="shared" si="0"/>
        <v>1.3240901213171576</v>
      </c>
      <c r="E25" s="68">
        <f t="shared" si="1"/>
        <v>374</v>
      </c>
      <c r="F25" s="71">
        <f>'３月(月間)'!F25-'[7]3月(上旬～中旬)'!F24</f>
        <v>1630</v>
      </c>
      <c r="G25" s="71">
        <f>'３月(月間)'!G25-'[7]3月(上旬～中旬)'!G24</f>
        <v>1610</v>
      </c>
      <c r="H25" s="44">
        <f t="shared" si="2"/>
        <v>1.0124223602484472</v>
      </c>
      <c r="I25" s="68">
        <f t="shared" si="3"/>
        <v>20</v>
      </c>
      <c r="J25" s="44">
        <f t="shared" si="4"/>
        <v>0.93742331288343561</v>
      </c>
      <c r="K25" s="44">
        <f t="shared" si="5"/>
        <v>0.71677018633540368</v>
      </c>
      <c r="L25" s="43">
        <f t="shared" si="6"/>
        <v>0.22065312654803193</v>
      </c>
    </row>
    <row r="26" spans="1:12" s="33" customFormat="1" x14ac:dyDescent="0.4">
      <c r="A26" s="61" t="s">
        <v>288</v>
      </c>
      <c r="B26" s="96">
        <f>'３月(月間)'!B26-'[7]3月(上旬～中旬)'!B25</f>
        <v>188</v>
      </c>
      <c r="C26" s="96">
        <f>'３月(月間)'!C26-'[7]3月(上旬～中旬)'!C25</f>
        <v>0</v>
      </c>
      <c r="D26" s="44" t="e">
        <f t="shared" si="0"/>
        <v>#DIV/0!</v>
      </c>
      <c r="E26" s="45">
        <f t="shared" si="1"/>
        <v>188</v>
      </c>
      <c r="F26" s="71">
        <f>'３月(月間)'!F26-'[7]3月(上旬～中旬)'!F25</f>
        <v>290</v>
      </c>
      <c r="G26" s="71">
        <f>'３月(月間)'!G26-'[7]3月(上旬～中旬)'!G25</f>
        <v>0</v>
      </c>
      <c r="H26" s="44" t="e">
        <f t="shared" si="2"/>
        <v>#DIV/0!</v>
      </c>
      <c r="I26" s="45">
        <f t="shared" si="3"/>
        <v>290</v>
      </c>
      <c r="J26" s="44">
        <f t="shared" si="4"/>
        <v>0.64827586206896548</v>
      </c>
      <c r="K26" s="44" t="e">
        <f t="shared" si="5"/>
        <v>#DIV/0!</v>
      </c>
      <c r="L26" s="43" t="e">
        <f t="shared" si="6"/>
        <v>#DIV/0!</v>
      </c>
    </row>
    <row r="27" spans="1:12" x14ac:dyDescent="0.4">
      <c r="A27" s="49" t="s">
        <v>139</v>
      </c>
      <c r="B27" s="96">
        <f>'３月(月間)'!B27-'[7]3月(上旬～中旬)'!B26</f>
        <v>0</v>
      </c>
      <c r="C27" s="96">
        <f>'３月(月間)'!C27-'[7]3月(上旬～中旬)'!C26</f>
        <v>0</v>
      </c>
      <c r="D27" s="44" t="e">
        <f t="shared" si="0"/>
        <v>#DIV/0!</v>
      </c>
      <c r="E27" s="68">
        <f t="shared" si="1"/>
        <v>0</v>
      </c>
      <c r="F27" s="71">
        <f>'３月(月間)'!F27-'[7]3月(上旬～中旬)'!F26</f>
        <v>0</v>
      </c>
      <c r="G27" s="71">
        <f>'３月(月間)'!G27-'[7]3月(上旬～中旬)'!G26</f>
        <v>0</v>
      </c>
      <c r="H27" s="44" t="e">
        <f t="shared" si="2"/>
        <v>#DIV/0!</v>
      </c>
      <c r="I27" s="68">
        <f t="shared" si="3"/>
        <v>0</v>
      </c>
      <c r="J27" s="44" t="e">
        <f t="shared" si="4"/>
        <v>#DIV/0!</v>
      </c>
      <c r="K27" s="44" t="e">
        <f t="shared" si="5"/>
        <v>#DIV/0!</v>
      </c>
      <c r="L27" s="43" t="e">
        <f t="shared" si="6"/>
        <v>#DIV/0!</v>
      </c>
    </row>
    <row r="28" spans="1:12" x14ac:dyDescent="0.4">
      <c r="A28" s="49" t="s">
        <v>287</v>
      </c>
      <c r="B28" s="96">
        <f>'３月(月間)'!B28-'[7]3月(上旬～中旬)'!B27</f>
        <v>416</v>
      </c>
      <c r="C28" s="96">
        <f>'３月(月間)'!C28-'[7]3月(上旬～中旬)'!C27</f>
        <v>1049</v>
      </c>
      <c r="D28" s="44">
        <f t="shared" si="0"/>
        <v>0.39656816015252622</v>
      </c>
      <c r="E28" s="68">
        <f t="shared" si="1"/>
        <v>-633</v>
      </c>
      <c r="F28" s="71">
        <f>'３月(月間)'!F28-'[7]3月(上旬～中旬)'!F27</f>
        <v>595</v>
      </c>
      <c r="G28" s="71">
        <f>'３月(月間)'!G28-'[7]3月(上旬～中旬)'!G27</f>
        <v>1645</v>
      </c>
      <c r="H28" s="44">
        <f t="shared" si="2"/>
        <v>0.36170212765957449</v>
      </c>
      <c r="I28" s="68">
        <f t="shared" si="3"/>
        <v>-1050</v>
      </c>
      <c r="J28" s="44">
        <f t="shared" si="4"/>
        <v>0.69915966386554618</v>
      </c>
      <c r="K28" s="44">
        <f t="shared" si="5"/>
        <v>0.63768996960486324</v>
      </c>
      <c r="L28" s="43">
        <f t="shared" si="6"/>
        <v>6.1469694260682939E-2</v>
      </c>
    </row>
    <row r="29" spans="1:12" x14ac:dyDescent="0.4">
      <c r="A29" s="49" t="s">
        <v>268</v>
      </c>
      <c r="B29" s="96">
        <f>'３月(月間)'!B29-'[7]3月(上旬～中旬)'!B28</f>
        <v>0</v>
      </c>
      <c r="C29" s="96">
        <f>'３月(月間)'!C29-'[7]3月(上旬～中旬)'!C28</f>
        <v>0</v>
      </c>
      <c r="D29" s="44" t="e">
        <f t="shared" si="0"/>
        <v>#DIV/0!</v>
      </c>
      <c r="E29" s="68">
        <f t="shared" si="1"/>
        <v>0</v>
      </c>
      <c r="F29" s="71">
        <f>'３月(月間)'!F29-'[7]3月(上旬～中旬)'!F28</f>
        <v>0</v>
      </c>
      <c r="G29" s="71">
        <f>'３月(月間)'!G29-'[7]3月(上旬～中旬)'!G28</f>
        <v>0</v>
      </c>
      <c r="H29" s="44" t="e">
        <f t="shared" si="2"/>
        <v>#DIV/0!</v>
      </c>
      <c r="I29" s="68">
        <f t="shared" si="3"/>
        <v>0</v>
      </c>
      <c r="J29" s="44" t="e">
        <f t="shared" si="4"/>
        <v>#DIV/0!</v>
      </c>
      <c r="K29" s="44" t="e">
        <f t="shared" si="5"/>
        <v>#DIV/0!</v>
      </c>
      <c r="L29" s="43" t="e">
        <f t="shared" si="6"/>
        <v>#DIV/0!</v>
      </c>
    </row>
    <row r="30" spans="1:12" x14ac:dyDescent="0.4">
      <c r="A30" s="49" t="s">
        <v>137</v>
      </c>
      <c r="B30" s="96">
        <f>'３月(月間)'!B30-'[7]3月(上旬～中旬)'!B29</f>
        <v>0</v>
      </c>
      <c r="C30" s="96">
        <f>'３月(月間)'!C30-'[7]3月(上旬～中旬)'!C29</f>
        <v>0</v>
      </c>
      <c r="D30" s="58" t="e">
        <f t="shared" si="0"/>
        <v>#DIV/0!</v>
      </c>
      <c r="E30" s="75">
        <f t="shared" si="1"/>
        <v>0</v>
      </c>
      <c r="F30" s="71">
        <f>'３月(月間)'!F30-'[7]3月(上旬～中旬)'!F29</f>
        <v>0</v>
      </c>
      <c r="G30" s="71">
        <f>'３月(月間)'!G30-'[7]3月(上旬～中旬)'!G29</f>
        <v>0</v>
      </c>
      <c r="H30" s="58" t="e">
        <f t="shared" si="2"/>
        <v>#DIV/0!</v>
      </c>
      <c r="I30" s="75">
        <f t="shared" si="3"/>
        <v>0</v>
      </c>
      <c r="J30" s="58" t="e">
        <f t="shared" si="4"/>
        <v>#DIV/0!</v>
      </c>
      <c r="K30" s="58" t="e">
        <f t="shared" si="5"/>
        <v>#DIV/0!</v>
      </c>
      <c r="L30" s="57" t="e">
        <f t="shared" si="6"/>
        <v>#DIV/0!</v>
      </c>
    </row>
    <row r="31" spans="1:12" x14ac:dyDescent="0.4">
      <c r="A31" s="61" t="s">
        <v>136</v>
      </c>
      <c r="B31" s="96">
        <f>'３月(月間)'!B31-'[7]3月(上旬～中旬)'!B30</f>
        <v>0</v>
      </c>
      <c r="C31" s="96">
        <f>'３月(月間)'!C31-'[7]3月(上旬～中旬)'!C30</f>
        <v>0</v>
      </c>
      <c r="D31" s="44" t="e">
        <f t="shared" si="0"/>
        <v>#DIV/0!</v>
      </c>
      <c r="E31" s="68">
        <f t="shared" si="1"/>
        <v>0</v>
      </c>
      <c r="F31" s="71">
        <f>'３月(月間)'!F31-'[7]3月(上旬～中旬)'!F30</f>
        <v>0</v>
      </c>
      <c r="G31" s="71">
        <f>'３月(月間)'!G31-'[7]3月(上旬～中旬)'!G30</f>
        <v>0</v>
      </c>
      <c r="H31" s="44" t="e">
        <f t="shared" si="2"/>
        <v>#DIV/0!</v>
      </c>
      <c r="I31" s="68">
        <f t="shared" si="3"/>
        <v>0</v>
      </c>
      <c r="J31" s="44" t="e">
        <f t="shared" si="4"/>
        <v>#DIV/0!</v>
      </c>
      <c r="K31" s="44" t="e">
        <f t="shared" si="5"/>
        <v>#DIV/0!</v>
      </c>
      <c r="L31" s="43" t="e">
        <f t="shared" si="6"/>
        <v>#DIV/0!</v>
      </c>
    </row>
    <row r="32" spans="1:12" x14ac:dyDescent="0.4">
      <c r="A32" s="49" t="s">
        <v>135</v>
      </c>
      <c r="B32" s="96">
        <f>'３月(月間)'!B32-'[7]3月(上旬～中旬)'!B31</f>
        <v>1393</v>
      </c>
      <c r="C32" s="96">
        <f>'３月(月間)'!C32-'[7]3月(上旬～中旬)'!C31</f>
        <v>1283</v>
      </c>
      <c r="D32" s="44">
        <f t="shared" si="0"/>
        <v>1.0857365549493374</v>
      </c>
      <c r="E32" s="68">
        <f t="shared" si="1"/>
        <v>110</v>
      </c>
      <c r="F32" s="71">
        <f>'３月(月間)'!F32-'[7]3月(上旬～中旬)'!F31</f>
        <v>1600</v>
      </c>
      <c r="G32" s="71">
        <f>'３月(月間)'!G32-'[7]3月(上旬～中旬)'!G31</f>
        <v>1630</v>
      </c>
      <c r="H32" s="44">
        <f t="shared" si="2"/>
        <v>0.98159509202453987</v>
      </c>
      <c r="I32" s="68">
        <f t="shared" si="3"/>
        <v>-30</v>
      </c>
      <c r="J32" s="44">
        <f t="shared" si="4"/>
        <v>0.87062499999999998</v>
      </c>
      <c r="K32" s="44">
        <f t="shared" si="5"/>
        <v>0.78711656441717792</v>
      </c>
      <c r="L32" s="43">
        <f t="shared" si="6"/>
        <v>8.350843558282206E-2</v>
      </c>
    </row>
    <row r="33" spans="1:12" x14ac:dyDescent="0.4">
      <c r="A33" s="61" t="s">
        <v>134</v>
      </c>
      <c r="B33" s="96">
        <f>'３月(月間)'!B33-'[7]3月(上旬～中旬)'!B32</f>
        <v>0</v>
      </c>
      <c r="C33" s="96">
        <f>'３月(月間)'!C33-'[7]3月(上旬～中旬)'!C32</f>
        <v>0</v>
      </c>
      <c r="D33" s="58" t="e">
        <f t="shared" si="0"/>
        <v>#DIV/0!</v>
      </c>
      <c r="E33" s="75">
        <f t="shared" si="1"/>
        <v>0</v>
      </c>
      <c r="F33" s="71">
        <f>'３月(月間)'!F33-'[7]3月(上旬～中旬)'!F32</f>
        <v>0</v>
      </c>
      <c r="G33" s="71">
        <f>'３月(月間)'!G33-'[7]3月(上旬～中旬)'!G32</f>
        <v>0</v>
      </c>
      <c r="H33" s="58" t="e">
        <f t="shared" si="2"/>
        <v>#DIV/0!</v>
      </c>
      <c r="I33" s="75">
        <f t="shared" si="3"/>
        <v>0</v>
      </c>
      <c r="J33" s="58" t="e">
        <f t="shared" si="4"/>
        <v>#DIV/0!</v>
      </c>
      <c r="K33" s="58" t="e">
        <f t="shared" si="5"/>
        <v>#DIV/0!</v>
      </c>
      <c r="L33" s="57" t="e">
        <f t="shared" si="6"/>
        <v>#DIV/0!</v>
      </c>
    </row>
    <row r="34" spans="1:12" x14ac:dyDescent="0.4">
      <c r="A34" s="61" t="s">
        <v>133</v>
      </c>
      <c r="B34" s="98">
        <f>'３月(月間)'!B34-'[7]3月(上旬～中旬)'!B33</f>
        <v>1283</v>
      </c>
      <c r="C34" s="96">
        <f>'３月(月間)'!C34-'[7]3月(上旬～中旬)'!C33</f>
        <v>905</v>
      </c>
      <c r="D34" s="58">
        <f t="shared" si="0"/>
        <v>1.4176795580110497</v>
      </c>
      <c r="E34" s="75">
        <f t="shared" si="1"/>
        <v>378</v>
      </c>
      <c r="F34" s="71">
        <f>'３月(月間)'!F34-'[7]3月(上旬～中旬)'!F33</f>
        <v>1610</v>
      </c>
      <c r="G34" s="89">
        <f>'３月(月間)'!G34-'[7]3月(上旬～中旬)'!G33</f>
        <v>1630</v>
      </c>
      <c r="H34" s="58">
        <f t="shared" si="2"/>
        <v>0.98773006134969321</v>
      </c>
      <c r="I34" s="75">
        <f t="shared" si="3"/>
        <v>-20</v>
      </c>
      <c r="J34" s="58">
        <f t="shared" si="4"/>
        <v>0.79689440993788818</v>
      </c>
      <c r="K34" s="58">
        <f t="shared" si="5"/>
        <v>0.55521472392638038</v>
      </c>
      <c r="L34" s="57">
        <f t="shared" si="6"/>
        <v>0.2416796860115078</v>
      </c>
    </row>
    <row r="35" spans="1:12" x14ac:dyDescent="0.4">
      <c r="A35" s="49" t="s">
        <v>132</v>
      </c>
      <c r="B35" s="94">
        <f>'３月(月間)'!B35-'[7]3月(上旬～中旬)'!B34</f>
        <v>0</v>
      </c>
      <c r="C35" s="96">
        <f>'３月(月間)'!C35-'[7]3月(上旬～中旬)'!C34</f>
        <v>0</v>
      </c>
      <c r="D35" s="44" t="e">
        <f t="shared" si="0"/>
        <v>#DIV/0!</v>
      </c>
      <c r="E35" s="68">
        <f t="shared" si="1"/>
        <v>0</v>
      </c>
      <c r="F35" s="71">
        <f>'３月(月間)'!F35-'[7]3月(上旬～中旬)'!F34</f>
        <v>0</v>
      </c>
      <c r="G35" s="46">
        <f>'３月(月間)'!G35-'[7]3月(上旬～中旬)'!G34</f>
        <v>0</v>
      </c>
      <c r="H35" s="44" t="e">
        <f t="shared" si="2"/>
        <v>#DIV/0!</v>
      </c>
      <c r="I35" s="68">
        <f t="shared" si="3"/>
        <v>0</v>
      </c>
      <c r="J35" s="44" t="e">
        <f t="shared" si="4"/>
        <v>#DIV/0!</v>
      </c>
      <c r="K35" s="44" t="e">
        <f t="shared" si="5"/>
        <v>#DIV/0!</v>
      </c>
      <c r="L35" s="43" t="e">
        <f t="shared" si="6"/>
        <v>#DIV/0!</v>
      </c>
    </row>
    <row r="36" spans="1:12" x14ac:dyDescent="0.4">
      <c r="A36" s="61" t="s">
        <v>88</v>
      </c>
      <c r="B36" s="98">
        <f>'３月(月間)'!B36-'[7]3月(上旬～中旬)'!B35</f>
        <v>0</v>
      </c>
      <c r="C36" s="96">
        <f>'３月(月間)'!C36-'[7]3月(上旬～中旬)'!C35</f>
        <v>0</v>
      </c>
      <c r="D36" s="58" t="e">
        <f t="shared" si="0"/>
        <v>#DIV/0!</v>
      </c>
      <c r="E36" s="75">
        <f t="shared" si="1"/>
        <v>0</v>
      </c>
      <c r="F36" s="89">
        <f>'３月(月間)'!F36-'[7]3月(上旬～中旬)'!F35</f>
        <v>0</v>
      </c>
      <c r="G36" s="89">
        <f>'３月(月間)'!G36-'[7]3月(上旬～中旬)'!G35</f>
        <v>0</v>
      </c>
      <c r="H36" s="58" t="e">
        <f t="shared" si="2"/>
        <v>#DIV/0!</v>
      </c>
      <c r="I36" s="75">
        <f t="shared" si="3"/>
        <v>0</v>
      </c>
      <c r="J36" s="58" t="e">
        <f t="shared" si="4"/>
        <v>#DIV/0!</v>
      </c>
      <c r="K36" s="58" t="e">
        <f t="shared" si="5"/>
        <v>#DIV/0!</v>
      </c>
      <c r="L36" s="57" t="e">
        <f t="shared" si="6"/>
        <v>#DIV/0!</v>
      </c>
    </row>
    <row r="37" spans="1:12" x14ac:dyDescent="0.4">
      <c r="A37" s="42" t="s">
        <v>286</v>
      </c>
      <c r="B37" s="100">
        <f>'３月(月間)'!B37-'[7]3月(上旬～中旬)'!B36</f>
        <v>6156</v>
      </c>
      <c r="C37" s="96">
        <f>'３月(月間)'!C37-'[7]3月(上旬～中旬)'!C36</f>
        <v>2349</v>
      </c>
      <c r="D37" s="38">
        <f t="shared" si="0"/>
        <v>2.6206896551724137</v>
      </c>
      <c r="E37" s="92">
        <f t="shared" si="1"/>
        <v>3807</v>
      </c>
      <c r="F37" s="40">
        <f>'３月(月間)'!F37-'[7]3月(上旬～中旬)'!F36</f>
        <v>7160</v>
      </c>
      <c r="G37" s="40">
        <f>'３月(月間)'!G37-'[7]3月(上旬～中旬)'!G36</f>
        <v>2915</v>
      </c>
      <c r="H37" s="38">
        <f t="shared" si="2"/>
        <v>2.456260720411664</v>
      </c>
      <c r="I37" s="92">
        <f t="shared" si="3"/>
        <v>4245</v>
      </c>
      <c r="J37" s="38">
        <f t="shared" si="4"/>
        <v>0.85977653631284912</v>
      </c>
      <c r="K37" s="38">
        <f t="shared" si="5"/>
        <v>0.80583190394511151</v>
      </c>
      <c r="L37" s="37">
        <f t="shared" si="6"/>
        <v>5.3944632367737611E-2</v>
      </c>
    </row>
    <row r="38" spans="1:12" x14ac:dyDescent="0.4">
      <c r="A38" s="160" t="s">
        <v>130</v>
      </c>
      <c r="B38" s="665">
        <f>SUM(B39:B40)</f>
        <v>546</v>
      </c>
      <c r="C38" s="146">
        <f>SUM(C39:C40)</f>
        <v>518</v>
      </c>
      <c r="D38" s="143">
        <f t="shared" ref="D38:D66" si="7">+B38/C38</f>
        <v>1.0540540540540539</v>
      </c>
      <c r="E38" s="664">
        <f t="shared" ref="E38:E66" si="8">+B38-C38</f>
        <v>28</v>
      </c>
      <c r="F38" s="146">
        <f>SUM(F39:F40)</f>
        <v>891</v>
      </c>
      <c r="G38" s="146">
        <f>SUM(G39:G40)</f>
        <v>968</v>
      </c>
      <c r="H38" s="143">
        <f t="shared" ref="H38:H66" si="9">+F38/G38</f>
        <v>0.92045454545454541</v>
      </c>
      <c r="I38" s="664">
        <f t="shared" ref="I38:I66" si="10">+F38-G38</f>
        <v>-77</v>
      </c>
      <c r="J38" s="143">
        <f t="shared" ref="J38:J66" si="11">+B38/F38</f>
        <v>0.61279461279461278</v>
      </c>
      <c r="K38" s="143">
        <f t="shared" ref="K38:K66" si="12">+C38/G38</f>
        <v>0.53512396694214881</v>
      </c>
      <c r="L38" s="164">
        <f t="shared" ref="L38:L66" si="13">+J38-K38</f>
        <v>7.7670645852463971E-2</v>
      </c>
    </row>
    <row r="39" spans="1:12" x14ac:dyDescent="0.4">
      <c r="A39" s="48" t="s">
        <v>129</v>
      </c>
      <c r="B39" s="96">
        <f>'３月(月間)'!B39-'[7]3月(上旬～中旬)'!B38</f>
        <v>272</v>
      </c>
      <c r="C39" s="96">
        <f>'３月(月間)'!C39-'[7]3月(上旬～中旬)'!C38</f>
        <v>265</v>
      </c>
      <c r="D39" s="64">
        <f t="shared" si="7"/>
        <v>1.0264150943396226</v>
      </c>
      <c r="E39" s="73">
        <f t="shared" si="8"/>
        <v>7</v>
      </c>
      <c r="F39" s="71">
        <f>'３月(月間)'!F39-'[7]3月(上旬～中旬)'!F38</f>
        <v>462</v>
      </c>
      <c r="G39" s="71">
        <f>'３月(月間)'!G39-'[7]3月(上旬～中旬)'!G38</f>
        <v>539</v>
      </c>
      <c r="H39" s="64">
        <f t="shared" si="9"/>
        <v>0.8571428571428571</v>
      </c>
      <c r="I39" s="73">
        <f t="shared" si="10"/>
        <v>-77</v>
      </c>
      <c r="J39" s="64">
        <f t="shared" si="11"/>
        <v>0.58874458874458879</v>
      </c>
      <c r="K39" s="64">
        <f t="shared" si="12"/>
        <v>0.49165120593692024</v>
      </c>
      <c r="L39" s="81">
        <f t="shared" si="13"/>
        <v>9.7093382807668549E-2</v>
      </c>
    </row>
    <row r="40" spans="1:12" x14ac:dyDescent="0.4">
      <c r="A40" s="49" t="s">
        <v>128</v>
      </c>
      <c r="B40" s="96">
        <f>'３月(月間)'!B40-'[7]3月(上旬～中旬)'!B39</f>
        <v>274</v>
      </c>
      <c r="C40" s="96">
        <f>'３月(月間)'!C40-'[7]3月(上旬～中旬)'!C39</f>
        <v>253</v>
      </c>
      <c r="D40" s="44">
        <f t="shared" si="7"/>
        <v>1.0830039525691699</v>
      </c>
      <c r="E40" s="68">
        <f t="shared" si="8"/>
        <v>21</v>
      </c>
      <c r="F40" s="71">
        <f>'３月(月間)'!F40-'[7]3月(上旬～中旬)'!F39</f>
        <v>429</v>
      </c>
      <c r="G40" s="71">
        <f>'３月(月間)'!G40-'[7]3月(上旬～中旬)'!G39</f>
        <v>429</v>
      </c>
      <c r="H40" s="44">
        <f t="shared" si="9"/>
        <v>1</v>
      </c>
      <c r="I40" s="68">
        <f t="shared" si="10"/>
        <v>0</v>
      </c>
      <c r="J40" s="44">
        <f t="shared" si="11"/>
        <v>0.63869463869463872</v>
      </c>
      <c r="K40" s="44">
        <f t="shared" si="12"/>
        <v>0.58974358974358976</v>
      </c>
      <c r="L40" s="43">
        <f t="shared" si="13"/>
        <v>4.8951048951048959E-2</v>
      </c>
    </row>
    <row r="41" spans="1:12" s="80" customFormat="1" x14ac:dyDescent="0.4">
      <c r="A41" s="136" t="s">
        <v>87</v>
      </c>
      <c r="B41" s="135">
        <f>B42+B62</f>
        <v>105924</v>
      </c>
      <c r="C41" s="135">
        <f>C42+C62</f>
        <v>80646</v>
      </c>
      <c r="D41" s="132">
        <f t="shared" si="7"/>
        <v>1.313443940183022</v>
      </c>
      <c r="E41" s="172">
        <f t="shared" si="8"/>
        <v>25278</v>
      </c>
      <c r="F41" s="135">
        <f>F42+F62</f>
        <v>130131</v>
      </c>
      <c r="G41" s="135">
        <f>G42+G62</f>
        <v>128289</v>
      </c>
      <c r="H41" s="132">
        <f t="shared" si="9"/>
        <v>1.0143582068610715</v>
      </c>
      <c r="I41" s="172">
        <f t="shared" si="10"/>
        <v>1842</v>
      </c>
      <c r="J41" s="132">
        <f t="shared" si="11"/>
        <v>0.81397975885838114</v>
      </c>
      <c r="K41" s="132">
        <f t="shared" si="12"/>
        <v>0.62862755185557606</v>
      </c>
      <c r="L41" s="167">
        <f t="shared" si="13"/>
        <v>0.18535220700280508</v>
      </c>
    </row>
    <row r="42" spans="1:12" s="80" customFormat="1" x14ac:dyDescent="0.4">
      <c r="A42" s="160" t="s">
        <v>127</v>
      </c>
      <c r="B42" s="203">
        <f>SUM(B43:B61)</f>
        <v>104359</v>
      </c>
      <c r="C42" s="135">
        <f>SUM(C43:C61)</f>
        <v>79369</v>
      </c>
      <c r="D42" s="132">
        <f t="shared" si="7"/>
        <v>1.3148584459927679</v>
      </c>
      <c r="E42" s="202">
        <f t="shared" si="8"/>
        <v>24990</v>
      </c>
      <c r="F42" s="203">
        <f>SUM(F43:F61)</f>
        <v>128163</v>
      </c>
      <c r="G42" s="135">
        <f>SUM(G43:G61)</f>
        <v>126617</v>
      </c>
      <c r="H42" s="132">
        <f t="shared" si="9"/>
        <v>1.0122100507830702</v>
      </c>
      <c r="I42" s="202">
        <f t="shared" si="10"/>
        <v>1546</v>
      </c>
      <c r="J42" s="132">
        <f t="shared" si="11"/>
        <v>0.81426776838869253</v>
      </c>
      <c r="K42" s="132">
        <f t="shared" si="12"/>
        <v>0.62684315692205628</v>
      </c>
      <c r="L42" s="167">
        <f t="shared" si="13"/>
        <v>0.18742461146663625</v>
      </c>
    </row>
    <row r="43" spans="1:12" x14ac:dyDescent="0.4">
      <c r="A43" s="49" t="s">
        <v>86</v>
      </c>
      <c r="B43" s="53">
        <f>'３月(月間)'!B43-'[7]3月(上旬～中旬)'!B42</f>
        <v>45366</v>
      </c>
      <c r="C43" s="53">
        <f>'３月(月間)'!C43-'[7]3月(上旬～中旬)'!C42</f>
        <v>29427</v>
      </c>
      <c r="D43" s="51">
        <f t="shared" si="7"/>
        <v>1.5416454276684677</v>
      </c>
      <c r="E43" s="75">
        <f t="shared" si="8"/>
        <v>15939</v>
      </c>
      <c r="F43" s="53">
        <f>'３月(月間)'!F43-'[7]3月(上旬～中旬)'!F42</f>
        <v>51218</v>
      </c>
      <c r="G43" s="102">
        <f>'３月(月間)'!G43-'[7]3月(上旬～中旬)'!G42</f>
        <v>52759</v>
      </c>
      <c r="H43" s="58">
        <f t="shared" si="9"/>
        <v>0.97079171326219227</v>
      </c>
      <c r="I43" s="68">
        <f t="shared" si="10"/>
        <v>-1541</v>
      </c>
      <c r="J43" s="44">
        <f t="shared" si="11"/>
        <v>0.88574329337342339</v>
      </c>
      <c r="K43" s="44">
        <f t="shared" si="12"/>
        <v>0.55776265660835123</v>
      </c>
      <c r="L43" s="43">
        <f t="shared" si="13"/>
        <v>0.32798063676507216</v>
      </c>
    </row>
    <row r="44" spans="1:12" x14ac:dyDescent="0.4">
      <c r="A44" s="49" t="s">
        <v>125</v>
      </c>
      <c r="B44" s="46">
        <f>'３月(月間)'!B44-'[7]3月(上旬～中旬)'!B43</f>
        <v>5178</v>
      </c>
      <c r="C44" s="46">
        <f>'３月(月間)'!C44-'[7]3月(上旬～中旬)'!C43</f>
        <v>4718</v>
      </c>
      <c r="D44" s="64">
        <f t="shared" si="7"/>
        <v>1.0974989402289106</v>
      </c>
      <c r="E44" s="75">
        <f t="shared" si="8"/>
        <v>460</v>
      </c>
      <c r="F44" s="46">
        <f>'３月(月間)'!F44-'[7]3月(上旬～中旬)'!F43</f>
        <v>5654</v>
      </c>
      <c r="G44" s="94">
        <f>'３月(月間)'!G44-'[7]3月(上旬～中旬)'!G43</f>
        <v>5654</v>
      </c>
      <c r="H44" s="58">
        <f t="shared" si="9"/>
        <v>1</v>
      </c>
      <c r="I44" s="68">
        <f t="shared" si="10"/>
        <v>0</v>
      </c>
      <c r="J44" s="44">
        <f t="shared" si="11"/>
        <v>0.91581181464449946</v>
      </c>
      <c r="K44" s="44">
        <f t="shared" si="12"/>
        <v>0.83445348425893173</v>
      </c>
      <c r="L44" s="43">
        <f t="shared" si="13"/>
        <v>8.1358330385567723E-2</v>
      </c>
    </row>
    <row r="45" spans="1:12" x14ac:dyDescent="0.4">
      <c r="A45" s="61" t="s">
        <v>124</v>
      </c>
      <c r="B45" s="46">
        <f>'３月(月間)'!B45-'[7]3月(上旬～中旬)'!B44</f>
        <v>8231</v>
      </c>
      <c r="C45" s="46">
        <f>'３月(月間)'!C45-'[7]3月(上旬～中旬)'!C44</f>
        <v>7666</v>
      </c>
      <c r="D45" s="64">
        <f t="shared" si="7"/>
        <v>1.0737020610487868</v>
      </c>
      <c r="E45" s="75">
        <f t="shared" si="8"/>
        <v>565</v>
      </c>
      <c r="F45" s="46">
        <f>'３月(月間)'!F45-'[7]3月(上旬～中旬)'!F44</f>
        <v>10672</v>
      </c>
      <c r="G45" s="98">
        <f>'３月(月間)'!G45-'[7]3月(上旬～中旬)'!G44</f>
        <v>11507</v>
      </c>
      <c r="H45" s="58">
        <f t="shared" si="9"/>
        <v>0.92743547405926829</v>
      </c>
      <c r="I45" s="68">
        <f t="shared" si="10"/>
        <v>-835</v>
      </c>
      <c r="J45" s="44">
        <f t="shared" si="11"/>
        <v>0.77127061469265368</v>
      </c>
      <c r="K45" s="44">
        <f t="shared" si="12"/>
        <v>0.66620318067263407</v>
      </c>
      <c r="L45" s="43">
        <f t="shared" si="13"/>
        <v>0.10506743402001961</v>
      </c>
    </row>
    <row r="46" spans="1:12" x14ac:dyDescent="0.4">
      <c r="A46" s="61" t="s">
        <v>123</v>
      </c>
      <c r="B46" s="89">
        <f>'３月(月間)'!B46-'[7]3月(上旬～中旬)'!B45</f>
        <v>4803</v>
      </c>
      <c r="C46" s="89">
        <f>'３月(月間)'!C46-'[7]3月(上旬～中旬)'!C45</f>
        <v>4403</v>
      </c>
      <c r="D46" s="64">
        <f t="shared" si="7"/>
        <v>1.0908471496706791</v>
      </c>
      <c r="E46" s="75">
        <f t="shared" si="8"/>
        <v>400</v>
      </c>
      <c r="F46" s="89">
        <f>'３月(月間)'!F46-'[7]3月(上旬～中旬)'!F45</f>
        <v>7035</v>
      </c>
      <c r="G46" s="101">
        <f>'３月(月間)'!G46-'[7]3月(上旬～中旬)'!G45</f>
        <v>7142</v>
      </c>
      <c r="H46" s="58">
        <f t="shared" si="9"/>
        <v>0.98501820218426206</v>
      </c>
      <c r="I46" s="68">
        <f t="shared" si="10"/>
        <v>-107</v>
      </c>
      <c r="J46" s="44">
        <f t="shared" si="11"/>
        <v>0.68272921108742002</v>
      </c>
      <c r="K46" s="44">
        <f t="shared" si="12"/>
        <v>0.61649397927751326</v>
      </c>
      <c r="L46" s="43">
        <f t="shared" si="13"/>
        <v>6.6235231809906758E-2</v>
      </c>
    </row>
    <row r="47" spans="1:12" x14ac:dyDescent="0.4">
      <c r="A47" s="49" t="s">
        <v>84</v>
      </c>
      <c r="B47" s="46">
        <f>'３月(月間)'!B47-'[7]3月(上旬～中旬)'!B46</f>
        <v>14429</v>
      </c>
      <c r="C47" s="46">
        <f>'３月(月間)'!C47-'[7]3月(上旬～中旬)'!C46</f>
        <v>13502</v>
      </c>
      <c r="D47" s="64">
        <f t="shared" si="7"/>
        <v>1.0686564953340245</v>
      </c>
      <c r="E47" s="75">
        <f t="shared" si="8"/>
        <v>927</v>
      </c>
      <c r="F47" s="46">
        <f>'３月(月間)'!F47-'[7]3月(上旬～中旬)'!F46</f>
        <v>19285</v>
      </c>
      <c r="G47" s="94">
        <f>'３月(月間)'!G47-'[7]3月(上旬～中旬)'!G46</f>
        <v>19893</v>
      </c>
      <c r="H47" s="58">
        <f t="shared" si="9"/>
        <v>0.9694364851957975</v>
      </c>
      <c r="I47" s="68">
        <f t="shared" si="10"/>
        <v>-608</v>
      </c>
      <c r="J47" s="44">
        <f t="shared" si="11"/>
        <v>0.74819808141042266</v>
      </c>
      <c r="K47" s="44">
        <f t="shared" si="12"/>
        <v>0.67873121198411501</v>
      </c>
      <c r="L47" s="43">
        <f t="shared" si="13"/>
        <v>6.9466869426307642E-2</v>
      </c>
    </row>
    <row r="48" spans="1:12" x14ac:dyDescent="0.4">
      <c r="A48" s="49" t="s">
        <v>126</v>
      </c>
      <c r="B48" s="46">
        <f>'３月(月間)'!B48-'[7]3月(上旬～中旬)'!B47</f>
        <v>1473</v>
      </c>
      <c r="C48" s="46">
        <f>'３月(月間)'!C48-'[7]3月(上旬～中旬)'!C47</f>
        <v>1492</v>
      </c>
      <c r="D48" s="64">
        <f t="shared" si="7"/>
        <v>0.9872654155495979</v>
      </c>
      <c r="E48" s="75">
        <f t="shared" si="8"/>
        <v>-19</v>
      </c>
      <c r="F48" s="46">
        <f>'３月(月間)'!F48-'[7]3月(上旬～中旬)'!F47</f>
        <v>2970</v>
      </c>
      <c r="G48" s="94">
        <f>'３月(月間)'!G48-'[7]3月(上旬～中旬)'!G47</f>
        <v>2970</v>
      </c>
      <c r="H48" s="58">
        <f t="shared" si="9"/>
        <v>1</v>
      </c>
      <c r="I48" s="68">
        <f t="shared" si="10"/>
        <v>0</v>
      </c>
      <c r="J48" s="44">
        <f t="shared" si="11"/>
        <v>0.49595959595959593</v>
      </c>
      <c r="K48" s="44">
        <f t="shared" si="12"/>
        <v>0.50235690235690234</v>
      </c>
      <c r="L48" s="43">
        <f t="shared" si="13"/>
        <v>-6.3973063973064015E-3</v>
      </c>
    </row>
    <row r="49" spans="1:12" x14ac:dyDescent="0.4">
      <c r="A49" s="49" t="s">
        <v>85</v>
      </c>
      <c r="B49" s="89">
        <f>'３月(月間)'!B49-'[7]3月(上旬～中旬)'!B48</f>
        <v>8218</v>
      </c>
      <c r="C49" s="89">
        <f>'３月(月間)'!C49-'[7]3月(上旬～中旬)'!C48</f>
        <v>7844</v>
      </c>
      <c r="D49" s="86">
        <f t="shared" si="7"/>
        <v>1.047679755226925</v>
      </c>
      <c r="E49" s="75">
        <f t="shared" si="8"/>
        <v>374</v>
      </c>
      <c r="F49" s="89">
        <f>'３月(月間)'!F49-'[7]3月(上旬～中旬)'!F48</f>
        <v>9797</v>
      </c>
      <c r="G49" s="94">
        <f>'３月(月間)'!G49-'[7]3月(上旬～中旬)'!G48</f>
        <v>10270</v>
      </c>
      <c r="H49" s="58">
        <f t="shared" si="9"/>
        <v>0.95394352482960076</v>
      </c>
      <c r="I49" s="68">
        <f t="shared" si="10"/>
        <v>-473</v>
      </c>
      <c r="J49" s="44">
        <f t="shared" si="11"/>
        <v>0.83882821271817909</v>
      </c>
      <c r="K49" s="44">
        <f t="shared" si="12"/>
        <v>0.76377799415774095</v>
      </c>
      <c r="L49" s="43">
        <f t="shared" si="13"/>
        <v>7.5050218560438142E-2</v>
      </c>
    </row>
    <row r="50" spans="1:12" x14ac:dyDescent="0.4">
      <c r="A50" s="49" t="s">
        <v>83</v>
      </c>
      <c r="B50" s="46">
        <f>'３月(月間)'!B50-'[7]3月(上旬～中旬)'!B49</f>
        <v>2594</v>
      </c>
      <c r="C50" s="46">
        <f>'３月(月間)'!C50-'[7]3月(上旬～中旬)'!C49</f>
        <v>0</v>
      </c>
      <c r="D50" s="44" t="e">
        <f t="shared" si="7"/>
        <v>#DIV/0!</v>
      </c>
      <c r="E50" s="75">
        <f t="shared" si="8"/>
        <v>2594</v>
      </c>
      <c r="F50" s="46">
        <f>'３月(月間)'!F50-'[7]3月(上旬～中旬)'!F49</f>
        <v>2970</v>
      </c>
      <c r="G50" s="96">
        <f>'３月(月間)'!G50-'[7]3月(上旬～中旬)'!G49</f>
        <v>0</v>
      </c>
      <c r="H50" s="58" t="e">
        <f t="shared" si="9"/>
        <v>#DIV/0!</v>
      </c>
      <c r="I50" s="68">
        <f t="shared" si="10"/>
        <v>2970</v>
      </c>
      <c r="J50" s="44">
        <f t="shared" si="11"/>
        <v>0.8734006734006734</v>
      </c>
      <c r="K50" s="44" t="e">
        <f t="shared" si="12"/>
        <v>#DIV/0!</v>
      </c>
      <c r="L50" s="43" t="e">
        <f t="shared" si="13"/>
        <v>#DIV/0!</v>
      </c>
    </row>
    <row r="51" spans="1:12" x14ac:dyDescent="0.4">
      <c r="A51" s="49" t="s">
        <v>122</v>
      </c>
      <c r="B51" s="89">
        <f>'３月(月間)'!B51-'[7]3月(上旬～中旬)'!B50</f>
        <v>939</v>
      </c>
      <c r="C51" s="89">
        <f>'３月(月間)'!C51-'[7]3月(上旬～中旬)'!C50</f>
        <v>664</v>
      </c>
      <c r="D51" s="64">
        <f t="shared" si="7"/>
        <v>1.4141566265060241</v>
      </c>
      <c r="E51" s="75">
        <f t="shared" si="8"/>
        <v>275</v>
      </c>
      <c r="F51" s="89">
        <f>'３月(月間)'!F51-'[7]3月(上旬～中旬)'!F50</f>
        <v>1386</v>
      </c>
      <c r="G51" s="94">
        <f>'３月(月間)'!G51-'[7]3月(上旬～中旬)'!G50</f>
        <v>1350</v>
      </c>
      <c r="H51" s="58">
        <f t="shared" si="9"/>
        <v>1.0266666666666666</v>
      </c>
      <c r="I51" s="68">
        <f t="shared" si="10"/>
        <v>36</v>
      </c>
      <c r="J51" s="44">
        <f t="shared" si="11"/>
        <v>0.67748917748917747</v>
      </c>
      <c r="K51" s="44">
        <f t="shared" si="12"/>
        <v>0.49185185185185187</v>
      </c>
      <c r="L51" s="43">
        <f t="shared" si="13"/>
        <v>0.1856373256373256</v>
      </c>
    </row>
    <row r="52" spans="1:12" x14ac:dyDescent="0.4">
      <c r="A52" s="49" t="s">
        <v>121</v>
      </c>
      <c r="B52" s="46">
        <f>'３月(月間)'!B52-'[7]3月(上旬～中旬)'!B51</f>
        <v>1138</v>
      </c>
      <c r="C52" s="46">
        <f>'３月(月間)'!C52-'[7]3月(上旬～中旬)'!C51</f>
        <v>1070</v>
      </c>
      <c r="D52" s="44">
        <f t="shared" si="7"/>
        <v>1.063551401869159</v>
      </c>
      <c r="E52" s="75">
        <f t="shared" si="8"/>
        <v>68</v>
      </c>
      <c r="F52" s="46">
        <f>'３月(月間)'!F52-'[7]3月(上旬～中旬)'!F51</f>
        <v>1200</v>
      </c>
      <c r="G52" s="101">
        <f>'３月(月間)'!G52-'[7]3月(上旬～中旬)'!G51</f>
        <v>1320</v>
      </c>
      <c r="H52" s="58">
        <f t="shared" si="9"/>
        <v>0.90909090909090906</v>
      </c>
      <c r="I52" s="68">
        <f t="shared" si="10"/>
        <v>-120</v>
      </c>
      <c r="J52" s="44">
        <f t="shared" si="11"/>
        <v>0.94833333333333336</v>
      </c>
      <c r="K52" s="44">
        <f t="shared" si="12"/>
        <v>0.81060606060606055</v>
      </c>
      <c r="L52" s="43">
        <f t="shared" si="13"/>
        <v>0.13772727272727281</v>
      </c>
    </row>
    <row r="53" spans="1:12" x14ac:dyDescent="0.4">
      <c r="A53" s="49" t="s">
        <v>82</v>
      </c>
      <c r="B53" s="46">
        <f>'３月(月間)'!B53-'[7]3月(上旬～中旬)'!B52</f>
        <v>2874</v>
      </c>
      <c r="C53" s="46">
        <f>'３月(月間)'!C53-'[7]3月(上旬～中旬)'!C52</f>
        <v>1876</v>
      </c>
      <c r="D53" s="64">
        <f t="shared" si="7"/>
        <v>1.5319829424307037</v>
      </c>
      <c r="E53" s="75">
        <f t="shared" si="8"/>
        <v>998</v>
      </c>
      <c r="F53" s="46">
        <f>'３月(月間)'!F53-'[7]3月(上旬～中旬)'!F52</f>
        <v>3652</v>
      </c>
      <c r="G53" s="94">
        <f>'３月(月間)'!G53-'[7]3月(上旬～中旬)'!G52</f>
        <v>2820</v>
      </c>
      <c r="H53" s="58">
        <f t="shared" si="9"/>
        <v>1.2950354609929078</v>
      </c>
      <c r="I53" s="68">
        <f t="shared" si="10"/>
        <v>832</v>
      </c>
      <c r="J53" s="44">
        <f t="shared" si="11"/>
        <v>0.78696604600219056</v>
      </c>
      <c r="K53" s="44">
        <f t="shared" si="12"/>
        <v>0.66524822695035457</v>
      </c>
      <c r="L53" s="43">
        <f t="shared" si="13"/>
        <v>0.12171781905183598</v>
      </c>
    </row>
    <row r="54" spans="1:12" x14ac:dyDescent="0.4">
      <c r="A54" s="49" t="s">
        <v>81</v>
      </c>
      <c r="B54" s="46">
        <f>'３月(月間)'!B54-'[7]3月(上旬～中旬)'!B53</f>
        <v>2384</v>
      </c>
      <c r="C54" s="46">
        <f>'３月(月間)'!C54-'[7]3月(上旬～中旬)'!C53</f>
        <v>2375</v>
      </c>
      <c r="D54" s="64">
        <f t="shared" si="7"/>
        <v>1.0037894736842106</v>
      </c>
      <c r="E54" s="68">
        <f t="shared" si="8"/>
        <v>9</v>
      </c>
      <c r="F54" s="46">
        <f>'３月(月間)'!F54-'[7]3月(上旬～中旬)'!F53</f>
        <v>2700</v>
      </c>
      <c r="G54" s="98">
        <f>'３月(月間)'!G54-'[7]3月(上旬～中旬)'!G53</f>
        <v>2970</v>
      </c>
      <c r="H54" s="44">
        <f t="shared" si="9"/>
        <v>0.90909090909090906</v>
      </c>
      <c r="I54" s="68">
        <f t="shared" si="10"/>
        <v>-270</v>
      </c>
      <c r="J54" s="44">
        <f t="shared" si="11"/>
        <v>0.88296296296296295</v>
      </c>
      <c r="K54" s="44">
        <f t="shared" si="12"/>
        <v>0.79966329966329963</v>
      </c>
      <c r="L54" s="43">
        <f t="shared" si="13"/>
        <v>8.3299663299663318E-2</v>
      </c>
    </row>
    <row r="55" spans="1:12" x14ac:dyDescent="0.4">
      <c r="A55" s="49" t="s">
        <v>236</v>
      </c>
      <c r="B55" s="46">
        <f>'３月(月間)'!B55-'[7]3月(上旬～中旬)'!B54</f>
        <v>1178</v>
      </c>
      <c r="C55" s="46">
        <f>'３月(月間)'!C55-'[7]3月(上旬～中旬)'!C54</f>
        <v>0</v>
      </c>
      <c r="D55" s="64" t="e">
        <f t="shared" si="7"/>
        <v>#DIV/0!</v>
      </c>
      <c r="E55" s="68">
        <f t="shared" si="8"/>
        <v>1178</v>
      </c>
      <c r="F55" s="46">
        <f>'３月(月間)'!F55-'[7]3月(上旬～中旬)'!F54</f>
        <v>1344</v>
      </c>
      <c r="G55" s="98">
        <f>'３月(月間)'!G55-'[7]3月(上旬～中旬)'!G54</f>
        <v>0</v>
      </c>
      <c r="H55" s="44" t="e">
        <f t="shared" si="9"/>
        <v>#DIV/0!</v>
      </c>
      <c r="I55" s="68">
        <f t="shared" si="10"/>
        <v>1344</v>
      </c>
      <c r="J55" s="44">
        <f t="shared" si="11"/>
        <v>0.87648809523809523</v>
      </c>
      <c r="K55" s="44" t="e">
        <f t="shared" si="12"/>
        <v>#DIV/0!</v>
      </c>
      <c r="L55" s="43" t="e">
        <f t="shared" si="13"/>
        <v>#DIV/0!</v>
      </c>
    </row>
    <row r="56" spans="1:12" x14ac:dyDescent="0.4">
      <c r="A56" s="61" t="s">
        <v>80</v>
      </c>
      <c r="B56" s="89">
        <f>'３月(月間)'!B56-'[7]3月(上旬～中旬)'!B55</f>
        <v>917</v>
      </c>
      <c r="C56" s="89">
        <f>'３月(月間)'!C56-'[7]3月(上旬～中旬)'!C55</f>
        <v>934</v>
      </c>
      <c r="D56" s="64">
        <f t="shared" si="7"/>
        <v>0.9817987152034261</v>
      </c>
      <c r="E56" s="75">
        <f t="shared" si="8"/>
        <v>-17</v>
      </c>
      <c r="F56" s="89">
        <f>'３月(月間)'!F56-'[7]3月(上旬～中旬)'!F55</f>
        <v>1320</v>
      </c>
      <c r="G56" s="94">
        <f>'３月(月間)'!G56-'[7]3月(上旬～中旬)'!G55</f>
        <v>1310</v>
      </c>
      <c r="H56" s="58">
        <f t="shared" si="9"/>
        <v>1.0076335877862594</v>
      </c>
      <c r="I56" s="68">
        <f t="shared" si="10"/>
        <v>10</v>
      </c>
      <c r="J56" s="44">
        <f t="shared" si="11"/>
        <v>0.6946969696969697</v>
      </c>
      <c r="K56" s="58">
        <f t="shared" si="12"/>
        <v>0.71297709923664121</v>
      </c>
      <c r="L56" s="57">
        <f t="shared" si="13"/>
        <v>-1.8280129539671508E-2</v>
      </c>
    </row>
    <row r="57" spans="1:12" x14ac:dyDescent="0.4">
      <c r="A57" s="49" t="s">
        <v>79</v>
      </c>
      <c r="B57" s="89">
        <f>'３月(月間)'!B57-'[7]3月(上旬～中旬)'!B56</f>
        <v>917</v>
      </c>
      <c r="C57" s="89">
        <f>'３月(月間)'!C57-'[7]3月(上旬～中旬)'!C56</f>
        <v>634</v>
      </c>
      <c r="D57" s="64">
        <f t="shared" si="7"/>
        <v>1.446372239747634</v>
      </c>
      <c r="E57" s="68">
        <f t="shared" si="8"/>
        <v>283</v>
      </c>
      <c r="F57" s="89">
        <f>'３月(月間)'!F57-'[7]3月(上旬～中旬)'!F56</f>
        <v>1320</v>
      </c>
      <c r="G57" s="94">
        <f>'３月(月間)'!G57-'[7]3月(上旬～中旬)'!G56</f>
        <v>1320</v>
      </c>
      <c r="H57" s="44">
        <f t="shared" si="9"/>
        <v>1</v>
      </c>
      <c r="I57" s="68">
        <f t="shared" si="10"/>
        <v>0</v>
      </c>
      <c r="J57" s="44">
        <f t="shared" si="11"/>
        <v>0.6946969696969697</v>
      </c>
      <c r="K57" s="44">
        <f t="shared" si="12"/>
        <v>0.48030303030303029</v>
      </c>
      <c r="L57" s="43">
        <f t="shared" si="13"/>
        <v>0.21439393939393941</v>
      </c>
    </row>
    <row r="58" spans="1:12" x14ac:dyDescent="0.4">
      <c r="A58" s="49" t="s">
        <v>78</v>
      </c>
      <c r="B58" s="46">
        <f>'３月(月間)'!B58-'[7]3月(上旬～中旬)'!B57</f>
        <v>988</v>
      </c>
      <c r="C58" s="46">
        <f>'３月(月間)'!C58-'[7]3月(上旬～中旬)'!C57</f>
        <v>730</v>
      </c>
      <c r="D58" s="64">
        <f t="shared" si="7"/>
        <v>1.3534246575342466</v>
      </c>
      <c r="E58" s="68">
        <f t="shared" si="8"/>
        <v>258</v>
      </c>
      <c r="F58" s="46">
        <f>'３月(月間)'!F58-'[7]3月(上旬～中旬)'!F57</f>
        <v>1294</v>
      </c>
      <c r="G58" s="98">
        <f>'３月(月間)'!G58-'[7]3月(上旬～中旬)'!G57</f>
        <v>1317</v>
      </c>
      <c r="H58" s="44">
        <f t="shared" si="9"/>
        <v>0.98253606681852701</v>
      </c>
      <c r="I58" s="68">
        <f t="shared" si="10"/>
        <v>-23</v>
      </c>
      <c r="J58" s="44">
        <f t="shared" si="11"/>
        <v>0.7635239567233385</v>
      </c>
      <c r="K58" s="44">
        <f t="shared" si="12"/>
        <v>0.55429005315110103</v>
      </c>
      <c r="L58" s="43">
        <f t="shared" si="13"/>
        <v>0.20923390357223748</v>
      </c>
    </row>
    <row r="59" spans="1:12" x14ac:dyDescent="0.4">
      <c r="A59" s="49" t="s">
        <v>77</v>
      </c>
      <c r="B59" s="46">
        <f>'３月(月間)'!B59-'[7]3月(上旬～中旬)'!B58</f>
        <v>2732</v>
      </c>
      <c r="C59" s="46">
        <f>'３月(月間)'!C59-'[7]3月(上旬～中旬)'!C58</f>
        <v>2034</v>
      </c>
      <c r="D59" s="64">
        <f t="shared" si="7"/>
        <v>1.343166175024582</v>
      </c>
      <c r="E59" s="68">
        <f t="shared" si="8"/>
        <v>698</v>
      </c>
      <c r="F59" s="46">
        <f>'３月(月間)'!F59-'[7]3月(上旬～中旬)'!F58</f>
        <v>4346</v>
      </c>
      <c r="G59" s="94">
        <f>'３月(月間)'!G59-'[7]3月(上旬～中旬)'!G58</f>
        <v>4015</v>
      </c>
      <c r="H59" s="44">
        <f t="shared" si="9"/>
        <v>1.0824408468244084</v>
      </c>
      <c r="I59" s="68">
        <f t="shared" si="10"/>
        <v>331</v>
      </c>
      <c r="J59" s="44">
        <f t="shared" si="11"/>
        <v>0.62862402208927748</v>
      </c>
      <c r="K59" s="44">
        <f t="shared" si="12"/>
        <v>0.50660024906600254</v>
      </c>
      <c r="L59" s="43">
        <f t="shared" si="13"/>
        <v>0.12202377302327494</v>
      </c>
    </row>
    <row r="60" spans="1:12" x14ac:dyDescent="0.4">
      <c r="A60" s="55" t="s">
        <v>120</v>
      </c>
      <c r="B60" s="63">
        <f>'３月(月間)'!B60-'[7]3月(上旬～中旬)'!B59</f>
        <v>0</v>
      </c>
      <c r="C60" s="63">
        <f>'３月(月間)'!C60-'[7]3月(上旬～中旬)'!C59</f>
        <v>0</v>
      </c>
      <c r="D60" s="86" t="e">
        <f t="shared" si="7"/>
        <v>#DIV/0!</v>
      </c>
      <c r="E60" s="75">
        <f t="shared" si="8"/>
        <v>0</v>
      </c>
      <c r="F60" s="63">
        <f>'３月(月間)'!F60-'[7]3月(上旬～中旬)'!F59</f>
        <v>0</v>
      </c>
      <c r="G60" s="101">
        <f>'３月(月間)'!G60-'[7]3月(上旬～中旬)'!G59</f>
        <v>0</v>
      </c>
      <c r="H60" s="58" t="e">
        <f t="shared" si="9"/>
        <v>#DIV/0!</v>
      </c>
      <c r="I60" s="75">
        <f t="shared" si="10"/>
        <v>0</v>
      </c>
      <c r="J60" s="58" t="e">
        <f t="shared" si="11"/>
        <v>#DIV/0!</v>
      </c>
      <c r="K60" s="58" t="e">
        <f t="shared" si="12"/>
        <v>#DIV/0!</v>
      </c>
      <c r="L60" s="57" t="e">
        <f t="shared" si="13"/>
        <v>#DIV/0!</v>
      </c>
    </row>
    <row r="61" spans="1:12" x14ac:dyDescent="0.4">
      <c r="A61" s="42" t="s">
        <v>119</v>
      </c>
      <c r="B61" s="40">
        <f>'３月(月間)'!B61-'[7]3月(上旬～中旬)'!B60</f>
        <v>0</v>
      </c>
      <c r="C61" s="40">
        <f>'３月(月間)'!C61-'[7]3月(上旬～中旬)'!C60</f>
        <v>0</v>
      </c>
      <c r="D61" s="38" t="e">
        <f t="shared" si="7"/>
        <v>#DIV/0!</v>
      </c>
      <c r="E61" s="92">
        <f t="shared" si="8"/>
        <v>0</v>
      </c>
      <c r="F61" s="40">
        <f>'３月(月間)'!F61-'[7]3月(上旬～中旬)'!F60</f>
        <v>0</v>
      </c>
      <c r="G61" s="100">
        <f>'３月(月間)'!G61-'[7]3月(上旬～中旬)'!G60</f>
        <v>0</v>
      </c>
      <c r="H61" s="38" t="e">
        <f t="shared" si="9"/>
        <v>#DIV/0!</v>
      </c>
      <c r="I61" s="92">
        <f t="shared" si="10"/>
        <v>0</v>
      </c>
      <c r="J61" s="38" t="e">
        <f t="shared" si="11"/>
        <v>#DIV/0!</v>
      </c>
      <c r="K61" s="38" t="e">
        <f t="shared" si="12"/>
        <v>#DIV/0!</v>
      </c>
      <c r="L61" s="37" t="e">
        <f t="shared" si="13"/>
        <v>#DIV/0!</v>
      </c>
    </row>
    <row r="62" spans="1:12" x14ac:dyDescent="0.4">
      <c r="A62" s="160" t="s">
        <v>118</v>
      </c>
      <c r="B62" s="665">
        <f>SUM(B63:B66)</f>
        <v>1565</v>
      </c>
      <c r="C62" s="665">
        <f>SUM(C63:C66)</f>
        <v>1277</v>
      </c>
      <c r="D62" s="143">
        <f t="shared" si="7"/>
        <v>1.2255285826155051</v>
      </c>
      <c r="E62" s="664">
        <f t="shared" si="8"/>
        <v>288</v>
      </c>
      <c r="F62" s="665">
        <f>SUM(F63:F66)</f>
        <v>1968</v>
      </c>
      <c r="G62" s="665">
        <f>SUM(G63:G66)</f>
        <v>1672</v>
      </c>
      <c r="H62" s="143">
        <f t="shared" si="9"/>
        <v>1.1770334928229664</v>
      </c>
      <c r="I62" s="664">
        <f t="shared" si="10"/>
        <v>296</v>
      </c>
      <c r="J62" s="143">
        <f t="shared" si="11"/>
        <v>0.79522357723577231</v>
      </c>
      <c r="K62" s="143">
        <f t="shared" si="12"/>
        <v>0.76375598086124397</v>
      </c>
      <c r="L62" s="164">
        <f t="shared" si="13"/>
        <v>3.1467596374528339E-2</v>
      </c>
    </row>
    <row r="63" spans="1:12" x14ac:dyDescent="0.4">
      <c r="A63" s="55" t="s">
        <v>76</v>
      </c>
      <c r="B63" s="99">
        <v>324</v>
      </c>
      <c r="C63" s="99">
        <v>280</v>
      </c>
      <c r="D63" s="64">
        <f t="shared" si="7"/>
        <v>1.1571428571428573</v>
      </c>
      <c r="E63" s="73">
        <f t="shared" si="8"/>
        <v>44</v>
      </c>
      <c r="F63" s="99">
        <v>355</v>
      </c>
      <c r="G63" s="99">
        <v>333</v>
      </c>
      <c r="H63" s="64">
        <f t="shared" si="9"/>
        <v>1.0660660660660661</v>
      </c>
      <c r="I63" s="73">
        <f t="shared" si="10"/>
        <v>22</v>
      </c>
      <c r="J63" s="64">
        <f t="shared" si="11"/>
        <v>0.91267605633802817</v>
      </c>
      <c r="K63" s="64">
        <f t="shared" si="12"/>
        <v>0.84084084084084088</v>
      </c>
      <c r="L63" s="81">
        <f t="shared" si="13"/>
        <v>7.1835215497187299E-2</v>
      </c>
    </row>
    <row r="64" spans="1:12" x14ac:dyDescent="0.4">
      <c r="A64" s="49" t="s">
        <v>117</v>
      </c>
      <c r="B64" s="97">
        <v>440</v>
      </c>
      <c r="C64" s="97">
        <v>274</v>
      </c>
      <c r="D64" s="64">
        <f t="shared" si="7"/>
        <v>1.6058394160583942</v>
      </c>
      <c r="E64" s="73">
        <f t="shared" si="8"/>
        <v>166</v>
      </c>
      <c r="F64" s="97">
        <v>594</v>
      </c>
      <c r="G64" s="97">
        <v>339</v>
      </c>
      <c r="H64" s="64">
        <f t="shared" si="9"/>
        <v>1.752212389380531</v>
      </c>
      <c r="I64" s="73">
        <f t="shared" si="10"/>
        <v>255</v>
      </c>
      <c r="J64" s="64">
        <f t="shared" si="11"/>
        <v>0.7407407407407407</v>
      </c>
      <c r="K64" s="64">
        <f t="shared" si="12"/>
        <v>0.80825958702064893</v>
      </c>
      <c r="L64" s="81">
        <f t="shared" si="13"/>
        <v>-6.7518846279908229E-2</v>
      </c>
    </row>
    <row r="65" spans="1:12" x14ac:dyDescent="0.4">
      <c r="A65" s="48" t="s">
        <v>116</v>
      </c>
      <c r="B65" s="95">
        <v>257</v>
      </c>
      <c r="C65" s="79">
        <v>234</v>
      </c>
      <c r="D65" s="64">
        <f t="shared" si="7"/>
        <v>1.0982905982905984</v>
      </c>
      <c r="E65" s="73">
        <f t="shared" si="8"/>
        <v>23</v>
      </c>
      <c r="F65" s="79">
        <v>330</v>
      </c>
      <c r="G65" s="95">
        <v>329</v>
      </c>
      <c r="H65" s="64">
        <f t="shared" si="9"/>
        <v>1.0030395136778116</v>
      </c>
      <c r="I65" s="73">
        <f t="shared" si="10"/>
        <v>1</v>
      </c>
      <c r="J65" s="64">
        <f t="shared" si="11"/>
        <v>0.77878787878787881</v>
      </c>
      <c r="K65" s="64">
        <f t="shared" si="12"/>
        <v>0.71124620060790278</v>
      </c>
      <c r="L65" s="81">
        <f t="shared" si="13"/>
        <v>6.7541678179976028E-2</v>
      </c>
    </row>
    <row r="66" spans="1:12" x14ac:dyDescent="0.4">
      <c r="A66" s="42" t="s">
        <v>115</v>
      </c>
      <c r="B66" s="97">
        <v>544</v>
      </c>
      <c r="C66" s="47">
        <v>489</v>
      </c>
      <c r="D66" s="64">
        <f t="shared" si="7"/>
        <v>1.112474437627812</v>
      </c>
      <c r="E66" s="68">
        <f t="shared" si="8"/>
        <v>55</v>
      </c>
      <c r="F66" s="41">
        <v>689</v>
      </c>
      <c r="G66" s="93">
        <v>671</v>
      </c>
      <c r="H66" s="44">
        <f t="shared" si="9"/>
        <v>1.0268256333830104</v>
      </c>
      <c r="I66" s="68">
        <f t="shared" si="10"/>
        <v>18</v>
      </c>
      <c r="J66" s="44">
        <f t="shared" si="11"/>
        <v>0.7895500725689405</v>
      </c>
      <c r="K66" s="44">
        <f t="shared" si="12"/>
        <v>0.72876304023845007</v>
      </c>
      <c r="L66" s="43">
        <f t="shared" si="13"/>
        <v>6.0787032330490431E-2</v>
      </c>
    </row>
    <row r="67" spans="1:12" x14ac:dyDescent="0.4">
      <c r="A67" s="136" t="s">
        <v>98</v>
      </c>
      <c r="B67" s="435"/>
      <c r="C67" s="660"/>
      <c r="D67" s="275"/>
      <c r="E67" s="276"/>
      <c r="F67" s="435"/>
      <c r="G67" s="660"/>
      <c r="H67" s="275"/>
      <c r="I67" s="276"/>
      <c r="J67" s="275"/>
      <c r="K67" s="275"/>
      <c r="L67" s="274"/>
    </row>
    <row r="68" spans="1:12" x14ac:dyDescent="0.4">
      <c r="A68" s="227" t="s">
        <v>114</v>
      </c>
      <c r="B68" s="433"/>
      <c r="C68" s="658"/>
      <c r="D68" s="271"/>
      <c r="E68" s="270"/>
      <c r="F68" s="433"/>
      <c r="G68" s="658"/>
      <c r="H68" s="271"/>
      <c r="I68" s="270"/>
      <c r="J68" s="269"/>
      <c r="K68" s="269"/>
      <c r="L68" s="268"/>
    </row>
    <row r="69" spans="1:12" x14ac:dyDescent="0.4">
      <c r="A69" s="49" t="s">
        <v>255</v>
      </c>
      <c r="B69" s="647"/>
      <c r="C69" s="647"/>
      <c r="D69" s="646"/>
      <c r="E69" s="645"/>
      <c r="F69" s="647"/>
      <c r="G69" s="647"/>
      <c r="H69" s="646"/>
      <c r="I69" s="645"/>
      <c r="J69" s="644"/>
      <c r="K69" s="644"/>
      <c r="L69" s="643"/>
    </row>
    <row r="70" spans="1:12" s="33" customFormat="1" x14ac:dyDescent="0.4">
      <c r="A70" s="61" t="s">
        <v>113</v>
      </c>
      <c r="B70" s="431"/>
      <c r="C70" s="465"/>
      <c r="D70" s="265"/>
      <c r="E70" s="264"/>
      <c r="F70" s="431"/>
      <c r="G70" s="465"/>
      <c r="H70" s="265"/>
      <c r="I70" s="264"/>
      <c r="J70" s="263"/>
      <c r="K70" s="263"/>
      <c r="L70" s="262"/>
    </row>
    <row r="71" spans="1:12" s="33" customFormat="1" x14ac:dyDescent="0.4">
      <c r="A71" s="61" t="s">
        <v>285</v>
      </c>
      <c r="B71" s="431"/>
      <c r="C71" s="465"/>
      <c r="D71" s="265"/>
      <c r="E71" s="264"/>
      <c r="F71" s="431"/>
      <c r="G71" s="465"/>
      <c r="H71" s="265"/>
      <c r="I71" s="264"/>
      <c r="J71" s="263"/>
      <c r="K71" s="263"/>
      <c r="L71" s="262"/>
    </row>
    <row r="72" spans="1:12" s="33" customFormat="1" x14ac:dyDescent="0.4">
      <c r="A72" s="61" t="s">
        <v>97</v>
      </c>
      <c r="B72" s="431"/>
      <c r="C72" s="465"/>
      <c r="D72" s="265"/>
      <c r="E72" s="264"/>
      <c r="F72" s="431"/>
      <c r="G72" s="465"/>
      <c r="H72" s="265"/>
      <c r="I72" s="264"/>
      <c r="J72" s="263"/>
      <c r="K72" s="263"/>
      <c r="L72" s="262"/>
    </row>
    <row r="73" spans="1:12" s="33" customFormat="1" x14ac:dyDescent="0.4">
      <c r="A73" s="61" t="s">
        <v>112</v>
      </c>
      <c r="B73" s="431"/>
      <c r="C73" s="465"/>
      <c r="D73" s="265"/>
      <c r="E73" s="264"/>
      <c r="F73" s="431"/>
      <c r="G73" s="465"/>
      <c r="H73" s="265"/>
      <c r="I73" s="264"/>
      <c r="J73" s="263"/>
      <c r="K73" s="263"/>
      <c r="L73" s="262"/>
    </row>
    <row r="74" spans="1:12" s="33" customFormat="1" x14ac:dyDescent="0.4">
      <c r="A74" s="42" t="s">
        <v>96</v>
      </c>
      <c r="B74" s="428"/>
      <c r="C74" s="464"/>
      <c r="D74" s="265"/>
      <c r="E74" s="264"/>
      <c r="F74" s="428"/>
      <c r="G74" s="464"/>
      <c r="H74" s="265"/>
      <c r="I74" s="264"/>
      <c r="J74" s="263"/>
      <c r="K74" s="263"/>
      <c r="L74" s="262"/>
    </row>
    <row r="75" spans="1:12" s="33" customFormat="1" x14ac:dyDescent="0.4">
      <c r="A75" s="136" t="s">
        <v>111</v>
      </c>
      <c r="B75" s="424"/>
      <c r="C75" s="463"/>
      <c r="D75" s="252"/>
      <c r="E75" s="251"/>
      <c r="F75" s="424"/>
      <c r="G75" s="463"/>
      <c r="H75" s="252"/>
      <c r="I75" s="251"/>
      <c r="J75" s="250"/>
      <c r="K75" s="250"/>
      <c r="L75" s="249"/>
    </row>
    <row r="76" spans="1:12" s="33" customFormat="1" x14ac:dyDescent="0.4">
      <c r="A76" s="214" t="s">
        <v>110</v>
      </c>
      <c r="B76" s="426"/>
      <c r="C76" s="463"/>
      <c r="D76" s="252"/>
      <c r="E76" s="251"/>
      <c r="F76" s="424"/>
      <c r="G76" s="463"/>
      <c r="H76" s="252"/>
      <c r="I76" s="251"/>
      <c r="J76" s="250"/>
      <c r="K76" s="250"/>
      <c r="L76" s="249"/>
    </row>
    <row r="77" spans="1:12" x14ac:dyDescent="0.4">
      <c r="A77" s="33" t="s">
        <v>109</v>
      </c>
      <c r="B77" s="34"/>
      <c r="C77" s="33"/>
      <c r="D77" s="33"/>
      <c r="E77" s="34"/>
      <c r="F77" s="34"/>
      <c r="G77" s="33"/>
      <c r="H77" s="33"/>
      <c r="I77" s="34"/>
      <c r="J77" s="34"/>
      <c r="K77" s="33"/>
      <c r="L77" s="33"/>
    </row>
    <row r="78" spans="1:12" x14ac:dyDescent="0.4">
      <c r="A78" s="35" t="s">
        <v>108</v>
      </c>
      <c r="B78" s="34"/>
      <c r="C78" s="33"/>
      <c r="D78" s="33"/>
      <c r="E78" s="34"/>
      <c r="F78" s="34"/>
      <c r="G78" s="33"/>
      <c r="H78" s="33"/>
      <c r="I78" s="34"/>
      <c r="J78" s="34"/>
      <c r="K78" s="33"/>
      <c r="L78" s="33"/>
    </row>
    <row r="79" spans="1:12" s="33" customFormat="1" x14ac:dyDescent="0.4">
      <c r="A79" s="33" t="s">
        <v>107</v>
      </c>
      <c r="B79" s="34"/>
      <c r="C79" s="34"/>
      <c r="F79" s="34"/>
      <c r="G79" s="34"/>
      <c r="J79" s="34"/>
      <c r="K79" s="34"/>
    </row>
    <row r="80" spans="1:12" x14ac:dyDescent="0.4">
      <c r="A80" s="33" t="s">
        <v>95</v>
      </c>
      <c r="B80" s="34"/>
      <c r="C80" s="34"/>
      <c r="D80" s="33"/>
      <c r="E80" s="33"/>
      <c r="F80" s="34"/>
      <c r="G80" s="34"/>
      <c r="H80" s="33"/>
      <c r="I80" s="33"/>
      <c r="J80" s="34"/>
      <c r="K80" s="34"/>
      <c r="L80" s="3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2011年&amp;A航空旅客輸送実績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view="pageBreakPreview" zoomScale="85" zoomScaleNormal="70" zoomScaleSheetLayoutView="85" workbookViewId="0">
      <selection sqref="A1:B1"/>
    </sheetView>
  </sheetViews>
  <sheetFormatPr defaultRowHeight="13.5" x14ac:dyDescent="0.15"/>
  <cols>
    <col min="1" max="1" width="11.375" style="110" customWidth="1"/>
    <col min="2" max="2" width="5.625" style="110" customWidth="1"/>
    <col min="3" max="4" width="9.375" style="108" customWidth="1"/>
    <col min="5" max="5" width="7.375" style="108" customWidth="1"/>
    <col min="6" max="6" width="9.625" style="108" customWidth="1"/>
    <col min="7" max="8" width="9.375" style="108" customWidth="1"/>
    <col min="9" max="9" width="7.375" style="108" customWidth="1"/>
    <col min="10" max="10" width="9.625" style="108" customWidth="1"/>
    <col min="11" max="11" width="9" style="109"/>
    <col min="12" max="16384" width="9" style="108"/>
  </cols>
  <sheetData>
    <row r="1" spans="1:11" ht="19.5" thickBot="1" x14ac:dyDescent="0.2">
      <c r="A1" s="714" t="str">
        <f>'h23'!A1</f>
        <v>平成23年度</v>
      </c>
      <c r="B1" s="714"/>
      <c r="C1" s="1"/>
      <c r="D1" s="1"/>
      <c r="E1" s="1"/>
      <c r="F1" s="5" t="str">
        <f ca="1">RIGHT(CELL("filename",$A$1),LEN(CELL("filename",$A$1))-FIND("]",CELL("filename",$A$1)))</f>
        <v>３月月間</v>
      </c>
      <c r="G1" s="4" t="s">
        <v>69</v>
      </c>
      <c r="H1" s="2"/>
      <c r="I1" s="2"/>
      <c r="J1" s="2"/>
    </row>
    <row r="2" spans="1:11" ht="18" customHeight="1" x14ac:dyDescent="0.15">
      <c r="A2" s="121"/>
      <c r="B2" s="384"/>
      <c r="C2" s="754" t="s">
        <v>190</v>
      </c>
      <c r="D2" s="755"/>
      <c r="E2" s="756"/>
      <c r="F2" s="757"/>
      <c r="G2" s="754" t="s">
        <v>189</v>
      </c>
      <c r="H2" s="755"/>
      <c r="I2" s="756"/>
      <c r="J2" s="757"/>
    </row>
    <row r="3" spans="1:11" ht="18.75" customHeight="1" x14ac:dyDescent="0.15">
      <c r="A3" s="115"/>
      <c r="B3" s="635"/>
      <c r="C3" s="758" t="s">
        <v>298</v>
      </c>
      <c r="D3" s="760" t="s">
        <v>297</v>
      </c>
      <c r="E3" s="762" t="s">
        <v>184</v>
      </c>
      <c r="F3" s="763"/>
      <c r="G3" s="764" t="str">
        <f>C3</f>
        <v>12.3月</v>
      </c>
      <c r="H3" s="766" t="str">
        <f>D3</f>
        <v>11.3月</v>
      </c>
      <c r="I3" s="762" t="s">
        <v>184</v>
      </c>
      <c r="J3" s="763"/>
    </row>
    <row r="4" spans="1:11" ht="18" customHeight="1" x14ac:dyDescent="0.15">
      <c r="A4" s="119"/>
      <c r="B4" s="634"/>
      <c r="C4" s="759"/>
      <c r="D4" s="761"/>
      <c r="E4" s="120" t="s">
        <v>183</v>
      </c>
      <c r="F4" s="633" t="s">
        <v>182</v>
      </c>
      <c r="G4" s="765"/>
      <c r="H4" s="767"/>
      <c r="I4" s="120" t="s">
        <v>183</v>
      </c>
      <c r="J4" s="633" t="s">
        <v>182</v>
      </c>
    </row>
    <row r="5" spans="1:11" ht="13.5" customHeight="1" x14ac:dyDescent="0.15">
      <c r="A5" s="710" t="s">
        <v>181</v>
      </c>
      <c r="B5" s="751"/>
      <c r="C5" s="745">
        <f>C7+C12+C17+C22+C27</f>
        <v>557788</v>
      </c>
      <c r="D5" s="752">
        <f>D7+D12+D17+D22+D27</f>
        <v>456680</v>
      </c>
      <c r="E5" s="749">
        <f>C5/D5</f>
        <v>1.2213979153893317</v>
      </c>
      <c r="F5" s="742">
        <f>C5-D5</f>
        <v>101108</v>
      </c>
      <c r="G5" s="745">
        <f>G7+G12+G17+G22+G27</f>
        <v>731876</v>
      </c>
      <c r="H5" s="747">
        <f>H7+H12+H17+H22+H27</f>
        <v>662116</v>
      </c>
      <c r="I5" s="749">
        <f>G5/H5</f>
        <v>1.1053591817747948</v>
      </c>
      <c r="J5" s="742">
        <f>G5-H5</f>
        <v>69760</v>
      </c>
    </row>
    <row r="6" spans="1:11" ht="13.5" customHeight="1" x14ac:dyDescent="0.15">
      <c r="A6" s="719" t="s">
        <v>105</v>
      </c>
      <c r="B6" s="744"/>
      <c r="C6" s="746"/>
      <c r="D6" s="753"/>
      <c r="E6" s="750"/>
      <c r="F6" s="743"/>
      <c r="G6" s="746"/>
      <c r="H6" s="748"/>
      <c r="I6" s="750"/>
      <c r="J6" s="743"/>
    </row>
    <row r="7" spans="1:11" ht="18" customHeight="1" x14ac:dyDescent="0.15">
      <c r="A7" s="740" t="s">
        <v>180</v>
      </c>
      <c r="B7" s="741"/>
      <c r="C7" s="609">
        <f>SUM(C8:C11)</f>
        <v>277460</v>
      </c>
      <c r="D7" s="610">
        <f>SUM(D8:D11)</f>
        <v>210980</v>
      </c>
      <c r="E7" s="607">
        <f t="shared" ref="E7:E32" si="0">C7/D7</f>
        <v>1.3151009574367238</v>
      </c>
      <c r="F7" s="606">
        <f t="shared" ref="F7:F32" si="1">C7-D7</f>
        <v>66480</v>
      </c>
      <c r="G7" s="609">
        <f>SUM(G8:G11)</f>
        <v>362001</v>
      </c>
      <c r="H7" s="608">
        <f>SUM(H8:H11)</f>
        <v>327854</v>
      </c>
      <c r="I7" s="607">
        <f t="shared" ref="I7:I32" si="2">G7/H7</f>
        <v>1.1041530681339864</v>
      </c>
      <c r="J7" s="606">
        <f t="shared" ref="J7:J32" si="3">G7-H7</f>
        <v>34147</v>
      </c>
      <c r="K7" s="112"/>
    </row>
    <row r="8" spans="1:11" ht="18" customHeight="1" x14ac:dyDescent="0.15">
      <c r="A8" s="372" t="s">
        <v>179</v>
      </c>
      <c r="B8" s="118" t="s">
        <v>103</v>
      </c>
      <c r="C8" s="619">
        <f>'３月(月間)'!B9+'３月(月間)'!B14</f>
        <v>119392</v>
      </c>
      <c r="D8" s="620">
        <f>'３月(月間)'!C9+'３月(月間)'!C14</f>
        <v>87416</v>
      </c>
      <c r="E8" s="617">
        <f t="shared" si="0"/>
        <v>1.3657911595131327</v>
      </c>
      <c r="F8" s="616">
        <f t="shared" si="1"/>
        <v>31976</v>
      </c>
      <c r="G8" s="619">
        <f>'３月(月間)'!F9+'３月(月間)'!F14</f>
        <v>164266</v>
      </c>
      <c r="H8" s="618">
        <f>'３月(月間)'!G9+'３月(月間)'!G14</f>
        <v>146316</v>
      </c>
      <c r="I8" s="617">
        <f t="shared" si="2"/>
        <v>1.1226796795975833</v>
      </c>
      <c r="J8" s="616">
        <f t="shared" si="3"/>
        <v>17950</v>
      </c>
      <c r="K8" s="112"/>
    </row>
    <row r="9" spans="1:11" ht="18" customHeight="1" x14ac:dyDescent="0.15">
      <c r="A9" s="116"/>
      <c r="B9" s="597" t="s">
        <v>102</v>
      </c>
      <c r="C9" s="595">
        <f>'３月(月間)'!B19+'３月(月間)'!B22+'３月(月間)'!B23+'３月(月間)'!B24</f>
        <v>10059</v>
      </c>
      <c r="D9" s="596">
        <f>'３月(月間)'!C19+'３月(月間)'!C22+'３月(月間)'!C23+'３月(月間)'!C24</f>
        <v>7476</v>
      </c>
      <c r="E9" s="593">
        <f t="shared" si="0"/>
        <v>1.345505617977528</v>
      </c>
      <c r="F9" s="592">
        <f t="shared" si="1"/>
        <v>2583</v>
      </c>
      <c r="G9" s="595">
        <f>'３月(月間)'!F19+'３月(月間)'!F22+'３月(月間)'!F23+'３月(月間)'!F24</f>
        <v>13445</v>
      </c>
      <c r="H9" s="594">
        <f>'３月(月間)'!G19+'３月(月間)'!G22+'３月(月間)'!G23+'３月(月間)'!G24</f>
        <v>13360</v>
      </c>
      <c r="I9" s="593">
        <f t="shared" si="2"/>
        <v>1.0063622754491017</v>
      </c>
      <c r="J9" s="592">
        <f t="shared" si="3"/>
        <v>85</v>
      </c>
      <c r="K9" s="112"/>
    </row>
    <row r="10" spans="1:11" ht="18" customHeight="1" x14ac:dyDescent="0.15">
      <c r="A10" s="116"/>
      <c r="B10" s="597" t="s">
        <v>100</v>
      </c>
      <c r="C10" s="595">
        <f>'３月(月間)'!B43+'３月(月間)'!B48</f>
        <v>122854</v>
      </c>
      <c r="D10" s="596">
        <f>'３月(月間)'!C43+'３月(月間)'!C48</f>
        <v>99998</v>
      </c>
      <c r="E10" s="593">
        <f t="shared" si="0"/>
        <v>1.2285645712914259</v>
      </c>
      <c r="F10" s="592">
        <f t="shared" si="1"/>
        <v>22856</v>
      </c>
      <c r="G10" s="595">
        <f>'３月(月間)'!F43+'３月(月間)'!F48</f>
        <v>150660</v>
      </c>
      <c r="H10" s="594">
        <f>'３月(月間)'!G43+'３月(月間)'!G48</f>
        <v>149947</v>
      </c>
      <c r="I10" s="593">
        <f t="shared" si="2"/>
        <v>1.0047550134380814</v>
      </c>
      <c r="J10" s="592">
        <f t="shared" si="3"/>
        <v>713</v>
      </c>
      <c r="K10" s="112"/>
    </row>
    <row r="11" spans="1:11" ht="18" customHeight="1" x14ac:dyDescent="0.15">
      <c r="A11" s="122"/>
      <c r="B11" s="591" t="s">
        <v>104</v>
      </c>
      <c r="C11" s="615">
        <f>'３月(月間)'!B68+'３月(月間)'!B69</f>
        <v>25155</v>
      </c>
      <c r="D11" s="622">
        <f>'３月(月間)'!C68+'３月(月間)'!C69</f>
        <v>16090</v>
      </c>
      <c r="E11" s="612">
        <f t="shared" si="0"/>
        <v>1.5633934120571784</v>
      </c>
      <c r="F11" s="611">
        <f t="shared" si="1"/>
        <v>9065</v>
      </c>
      <c r="G11" s="615">
        <f>'３月(月間)'!F68+'３月(月間)'!F69</f>
        <v>33630</v>
      </c>
      <c r="H11" s="622">
        <f>'３月(月間)'!G68+'３月(月間)'!G69</f>
        <v>18231</v>
      </c>
      <c r="I11" s="612">
        <f t="shared" si="2"/>
        <v>1.8446601941747574</v>
      </c>
      <c r="J11" s="611">
        <f t="shared" si="3"/>
        <v>15399</v>
      </c>
      <c r="K11" s="112"/>
    </row>
    <row r="12" spans="1:11" ht="18" customHeight="1" x14ac:dyDescent="0.15">
      <c r="A12" s="740" t="s">
        <v>178</v>
      </c>
      <c r="B12" s="741"/>
      <c r="C12" s="632">
        <f>SUM(C13:C16)</f>
        <v>103375</v>
      </c>
      <c r="D12" s="631">
        <f>SUM(D13:D16)</f>
        <v>93057</v>
      </c>
      <c r="E12" s="630">
        <f t="shared" si="0"/>
        <v>1.1108782789043274</v>
      </c>
      <c r="F12" s="629">
        <f t="shared" si="1"/>
        <v>10318</v>
      </c>
      <c r="G12" s="632">
        <f>SUM(G13:G16)</f>
        <v>131559</v>
      </c>
      <c r="H12" s="631">
        <f>SUM(H13:H16)</f>
        <v>121244</v>
      </c>
      <c r="I12" s="630">
        <f t="shared" si="2"/>
        <v>1.0850763749133978</v>
      </c>
      <c r="J12" s="629">
        <f t="shared" si="3"/>
        <v>10315</v>
      </c>
      <c r="K12" s="112"/>
    </row>
    <row r="13" spans="1:11" ht="18" customHeight="1" x14ac:dyDescent="0.15">
      <c r="A13" s="372" t="s">
        <v>177</v>
      </c>
      <c r="B13" s="628" t="s">
        <v>103</v>
      </c>
      <c r="C13" s="626">
        <f>'３月(月間)'!B10+'３月(月間)'!B11+'３月(月間)'!B16</f>
        <v>33579</v>
      </c>
      <c r="D13" s="627">
        <f>'３月(月間)'!C10+'３月(月間)'!C11+'３月(月間)'!C16</f>
        <v>30268</v>
      </c>
      <c r="E13" s="624">
        <f t="shared" si="0"/>
        <v>1.1093894542090657</v>
      </c>
      <c r="F13" s="623">
        <f t="shared" si="1"/>
        <v>3311</v>
      </c>
      <c r="G13" s="626">
        <f>'３月(月間)'!F10+'３月(月間)'!F11+'３月(月間)'!F16</f>
        <v>40011</v>
      </c>
      <c r="H13" s="627">
        <f>'３月(月間)'!G10+'３月(月間)'!G11+'３月(月間)'!G16</f>
        <v>40509</v>
      </c>
      <c r="I13" s="624">
        <f t="shared" si="2"/>
        <v>0.98770643560690219</v>
      </c>
      <c r="J13" s="623">
        <f t="shared" si="3"/>
        <v>-498</v>
      </c>
      <c r="K13" s="112"/>
    </row>
    <row r="14" spans="1:11" ht="18" customHeight="1" x14ac:dyDescent="0.15">
      <c r="A14" s="116"/>
      <c r="B14" s="597" t="s">
        <v>102</v>
      </c>
      <c r="C14" s="595">
        <f>'３月(月間)'!B20+'３月(月間)'!B25+'３月(月間)'!B26+'３月(月間)'!B27+'３月(月間)'!B36</f>
        <v>5999</v>
      </c>
      <c r="D14" s="596">
        <f>'３月(月間)'!C20+'３月(月間)'!C25+'３月(月間)'!C26+'３月(月間)'!C27+'３月(月間)'!C36</f>
        <v>3508</v>
      </c>
      <c r="E14" s="593">
        <f t="shared" si="0"/>
        <v>1.7100912200684151</v>
      </c>
      <c r="F14" s="592">
        <f t="shared" si="1"/>
        <v>2491</v>
      </c>
      <c r="G14" s="595">
        <f>'３月(月間)'!F20+'３月(月間)'!F25+'３月(月間)'!F26+'３月(月間)'!F27+'３月(月間)'!F36</f>
        <v>6790</v>
      </c>
      <c r="H14" s="596">
        <f>'３月(月間)'!G20+'３月(月間)'!G25+'３月(月間)'!G26+'３月(月間)'!G27+'３月(月間)'!G36</f>
        <v>4550</v>
      </c>
      <c r="I14" s="593">
        <f t="shared" si="2"/>
        <v>1.4923076923076923</v>
      </c>
      <c r="J14" s="592">
        <f t="shared" si="3"/>
        <v>2240</v>
      </c>
      <c r="K14" s="112"/>
    </row>
    <row r="15" spans="1:11" ht="18" customHeight="1" x14ac:dyDescent="0.15">
      <c r="A15" s="116"/>
      <c r="B15" s="597" t="s">
        <v>100</v>
      </c>
      <c r="C15" s="595">
        <f>'３月(月間)'!B44+'３月(月間)'!B45+'３月(月間)'!B46+'３月(月間)'!B61</f>
        <v>52704</v>
      </c>
      <c r="D15" s="596">
        <f>'３月(月間)'!C44+'３月(月間)'!C45+'３月(月間)'!C46+'３月(月間)'!C61</f>
        <v>49522</v>
      </c>
      <c r="E15" s="593">
        <f t="shared" si="0"/>
        <v>1.0642542708291265</v>
      </c>
      <c r="F15" s="592">
        <f t="shared" si="1"/>
        <v>3182</v>
      </c>
      <c r="G15" s="595">
        <f>'３月(月間)'!F44+'３月(月間)'!F45+'３月(月間)'!F46+'３月(月間)'!F61</f>
        <v>72545</v>
      </c>
      <c r="H15" s="596">
        <f>'３月(月間)'!G44+'３月(月間)'!G45+'３月(月間)'!G46+'３月(月間)'!G61</f>
        <v>65388</v>
      </c>
      <c r="I15" s="593">
        <f t="shared" si="2"/>
        <v>1.1094543341285863</v>
      </c>
      <c r="J15" s="592">
        <f t="shared" si="3"/>
        <v>7157</v>
      </c>
      <c r="K15" s="112"/>
    </row>
    <row r="16" spans="1:11" ht="18" customHeight="1" x14ac:dyDescent="0.15">
      <c r="A16" s="122"/>
      <c r="B16" s="591" t="s">
        <v>104</v>
      </c>
      <c r="C16" s="615">
        <f>'３月(月間)'!B71+'３月(月間)'!B72</f>
        <v>11093</v>
      </c>
      <c r="D16" s="613">
        <f>'３月(月間)'!C71+'３月(月間)'!C72</f>
        <v>9759</v>
      </c>
      <c r="E16" s="612">
        <f t="shared" si="0"/>
        <v>1.1366943334358028</v>
      </c>
      <c r="F16" s="611">
        <f t="shared" si="1"/>
        <v>1334</v>
      </c>
      <c r="G16" s="615">
        <f>'３月(月間)'!F71+'３月(月間)'!F72</f>
        <v>12213</v>
      </c>
      <c r="H16" s="613">
        <f>'３月(月間)'!G71+'３月(月間)'!G72</f>
        <v>10797</v>
      </c>
      <c r="I16" s="612">
        <f t="shared" si="2"/>
        <v>1.1311475409836065</v>
      </c>
      <c r="J16" s="611">
        <f t="shared" si="3"/>
        <v>1416</v>
      </c>
      <c r="K16" s="112"/>
    </row>
    <row r="17" spans="1:11" ht="18" customHeight="1" x14ac:dyDescent="0.15">
      <c r="A17" s="740" t="s">
        <v>176</v>
      </c>
      <c r="B17" s="741"/>
      <c r="C17" s="609">
        <f>SUM(C18:C21)</f>
        <v>71064</v>
      </c>
      <c r="D17" s="610">
        <f>SUM(D18:D21)</f>
        <v>63663</v>
      </c>
      <c r="E17" s="607">
        <f t="shared" si="0"/>
        <v>1.1162527684840489</v>
      </c>
      <c r="F17" s="606">
        <f t="shared" si="1"/>
        <v>7401</v>
      </c>
      <c r="G17" s="609">
        <f>SUM(G18:G21)</f>
        <v>98006</v>
      </c>
      <c r="H17" s="608">
        <f>SUM(H18:H21)</f>
        <v>89351</v>
      </c>
      <c r="I17" s="607">
        <f t="shared" si="2"/>
        <v>1.0968651721860976</v>
      </c>
      <c r="J17" s="606">
        <f t="shared" si="3"/>
        <v>8655</v>
      </c>
      <c r="K17" s="112"/>
    </row>
    <row r="18" spans="1:11" ht="18" customHeight="1" x14ac:dyDescent="0.15">
      <c r="A18" s="372" t="s">
        <v>175</v>
      </c>
      <c r="B18" s="628" t="s">
        <v>103</v>
      </c>
      <c r="C18" s="626">
        <f>'３月(月間)'!B12</f>
        <v>0</v>
      </c>
      <c r="D18" s="627">
        <f>'３月(月間)'!C12</f>
        <v>0</v>
      </c>
      <c r="E18" s="624" t="e">
        <f t="shared" si="0"/>
        <v>#DIV/0!</v>
      </c>
      <c r="F18" s="623">
        <f t="shared" si="1"/>
        <v>0</v>
      </c>
      <c r="G18" s="626">
        <f>'３月(月間)'!F12</f>
        <v>0</v>
      </c>
      <c r="H18" s="625">
        <f>'３月(月間)'!G12</f>
        <v>0</v>
      </c>
      <c r="I18" s="624" t="e">
        <f t="shared" si="2"/>
        <v>#DIV/0!</v>
      </c>
      <c r="J18" s="623">
        <f t="shared" si="3"/>
        <v>0</v>
      </c>
      <c r="K18" s="112"/>
    </row>
    <row r="19" spans="1:11" ht="18" customHeight="1" x14ac:dyDescent="0.15">
      <c r="A19" s="116"/>
      <c r="B19" s="597" t="s">
        <v>102</v>
      </c>
      <c r="C19" s="595">
        <f>'３月(月間)'!B21+'３月(月間)'!B35</f>
        <v>19823</v>
      </c>
      <c r="D19" s="596">
        <f>'３月(月間)'!C21+'３月(月間)'!C35</f>
        <v>16351</v>
      </c>
      <c r="E19" s="593">
        <f t="shared" si="0"/>
        <v>1.2123417527979941</v>
      </c>
      <c r="F19" s="592">
        <f t="shared" si="1"/>
        <v>3472</v>
      </c>
      <c r="G19" s="595">
        <f>'３月(月間)'!F21+'３月(月間)'!F35</f>
        <v>26880</v>
      </c>
      <c r="H19" s="594">
        <f>'３月(月間)'!G21+'３月(月間)'!G35</f>
        <v>23310</v>
      </c>
      <c r="I19" s="593">
        <f t="shared" si="2"/>
        <v>1.1531531531531531</v>
      </c>
      <c r="J19" s="592">
        <f t="shared" si="3"/>
        <v>3570</v>
      </c>
      <c r="K19" s="112"/>
    </row>
    <row r="20" spans="1:11" ht="18" customHeight="1" x14ac:dyDescent="0.15">
      <c r="A20" s="116"/>
      <c r="B20" s="597" t="s">
        <v>100</v>
      </c>
      <c r="C20" s="595">
        <f>'３月(月間)'!B47+'３月(月間)'!B60</f>
        <v>38269</v>
      </c>
      <c r="D20" s="596">
        <f>'３月(月間)'!C47+'３月(月間)'!C60</f>
        <v>37716</v>
      </c>
      <c r="E20" s="593">
        <f t="shared" si="0"/>
        <v>1.0146622123236824</v>
      </c>
      <c r="F20" s="592">
        <f t="shared" si="1"/>
        <v>553</v>
      </c>
      <c r="G20" s="595">
        <f>'３月(月間)'!F47+'３月(月間)'!F60</f>
        <v>54665</v>
      </c>
      <c r="H20" s="594">
        <f>'３月(月間)'!G47+'３月(月間)'!G60</f>
        <v>55067</v>
      </c>
      <c r="I20" s="593">
        <f t="shared" si="2"/>
        <v>0.99269980205930952</v>
      </c>
      <c r="J20" s="592">
        <f t="shared" si="3"/>
        <v>-402</v>
      </c>
      <c r="K20" s="112"/>
    </row>
    <row r="21" spans="1:11" ht="18" customHeight="1" x14ac:dyDescent="0.15">
      <c r="A21" s="122"/>
      <c r="B21" s="591" t="s">
        <v>104</v>
      </c>
      <c r="C21" s="615">
        <f>'３月(月間)'!B70+'３月(月間)'!B73</f>
        <v>12972</v>
      </c>
      <c r="D21" s="613">
        <f>'３月(月間)'!C70+'３月(月間)'!C73</f>
        <v>9596</v>
      </c>
      <c r="E21" s="612">
        <f t="shared" si="0"/>
        <v>1.3518132555231346</v>
      </c>
      <c r="F21" s="611">
        <f t="shared" si="1"/>
        <v>3376</v>
      </c>
      <c r="G21" s="615">
        <f>'３月(月間)'!F70+'３月(月間)'!F73</f>
        <v>16461</v>
      </c>
      <c r="H21" s="622">
        <f>'３月(月間)'!G70+'３月(月間)'!G73</f>
        <v>10974</v>
      </c>
      <c r="I21" s="621">
        <f t="shared" si="2"/>
        <v>1.5</v>
      </c>
      <c r="J21" s="611">
        <f t="shared" si="3"/>
        <v>5487</v>
      </c>
      <c r="K21" s="112"/>
    </row>
    <row r="22" spans="1:11" ht="18" customHeight="1" x14ac:dyDescent="0.15">
      <c r="A22" s="740" t="s">
        <v>174</v>
      </c>
      <c r="B22" s="741"/>
      <c r="C22" s="609">
        <f>SUM(C23:C26)</f>
        <v>49040</v>
      </c>
      <c r="D22" s="610">
        <f>SUM(D23:D26)</f>
        <v>44849</v>
      </c>
      <c r="E22" s="607">
        <f t="shared" si="0"/>
        <v>1.0934468995964235</v>
      </c>
      <c r="F22" s="606">
        <f t="shared" si="1"/>
        <v>4191</v>
      </c>
      <c r="G22" s="609">
        <f>SUM(G23:G26)</f>
        <v>61609</v>
      </c>
      <c r="H22" s="608">
        <f>SUM(H23:H26)</f>
        <v>55632</v>
      </c>
      <c r="I22" s="607">
        <f t="shared" si="2"/>
        <v>1.1074381650848433</v>
      </c>
      <c r="J22" s="606">
        <f t="shared" si="3"/>
        <v>5977</v>
      </c>
      <c r="K22" s="112"/>
    </row>
    <row r="23" spans="1:11" ht="18" customHeight="1" x14ac:dyDescent="0.15">
      <c r="A23" s="372"/>
      <c r="B23" s="118" t="s">
        <v>103</v>
      </c>
      <c r="C23" s="619">
        <f>'３月(月間)'!B13</f>
        <v>0</v>
      </c>
      <c r="D23" s="620">
        <f>'３月(月間)'!C13</f>
        <v>16438</v>
      </c>
      <c r="E23" s="617">
        <f t="shared" si="0"/>
        <v>0</v>
      </c>
      <c r="F23" s="616">
        <f t="shared" si="1"/>
        <v>-16438</v>
      </c>
      <c r="G23" s="619">
        <f>'３月(月間)'!F13</f>
        <v>0</v>
      </c>
      <c r="H23" s="618">
        <f>'３月(月間)'!G13</f>
        <v>19760</v>
      </c>
      <c r="I23" s="617">
        <f t="shared" si="2"/>
        <v>0</v>
      </c>
      <c r="J23" s="616">
        <f t="shared" si="3"/>
        <v>-19760</v>
      </c>
      <c r="K23" s="112"/>
    </row>
    <row r="24" spans="1:11" ht="18" customHeight="1" x14ac:dyDescent="0.15">
      <c r="A24" s="116"/>
      <c r="B24" s="597" t="s">
        <v>102</v>
      </c>
      <c r="C24" s="595">
        <f>'３月(月間)'!B28+'３月(月間)'!B37</f>
        <v>18871</v>
      </c>
      <c r="D24" s="596">
        <f>'３月(月間)'!C28+'３月(月間)'!C37</f>
        <v>5694</v>
      </c>
      <c r="E24" s="593">
        <f t="shared" si="0"/>
        <v>3.3141903758342113</v>
      </c>
      <c r="F24" s="592">
        <f t="shared" si="1"/>
        <v>13177</v>
      </c>
      <c r="G24" s="595">
        <f>'３月(月間)'!F28+'３月(月間)'!F37</f>
        <v>22340</v>
      </c>
      <c r="H24" s="594">
        <f>'３月(月間)'!G28+'３月(月間)'!G37</f>
        <v>7560</v>
      </c>
      <c r="I24" s="593">
        <f t="shared" si="2"/>
        <v>2.9550264550264549</v>
      </c>
      <c r="J24" s="592">
        <f t="shared" si="3"/>
        <v>14780</v>
      </c>
      <c r="K24" s="112"/>
    </row>
    <row r="25" spans="1:11" ht="18" customHeight="1" x14ac:dyDescent="0.15">
      <c r="A25" s="116"/>
      <c r="B25" s="597" t="s">
        <v>100</v>
      </c>
      <c r="C25" s="595">
        <f>'３月(月間)'!B49</f>
        <v>20859</v>
      </c>
      <c r="D25" s="596">
        <f>'３月(月間)'!C49</f>
        <v>22717</v>
      </c>
      <c r="E25" s="593">
        <f t="shared" si="0"/>
        <v>0.91821103138618654</v>
      </c>
      <c r="F25" s="592">
        <f t="shared" si="1"/>
        <v>-1858</v>
      </c>
      <c r="G25" s="595">
        <f>'３月(月間)'!F49</f>
        <v>28295</v>
      </c>
      <c r="H25" s="594">
        <f>'３月(月間)'!G49</f>
        <v>28312</v>
      </c>
      <c r="I25" s="593">
        <f t="shared" si="2"/>
        <v>0.99939954789488561</v>
      </c>
      <c r="J25" s="592">
        <f t="shared" si="3"/>
        <v>-17</v>
      </c>
      <c r="K25" s="112"/>
    </row>
    <row r="26" spans="1:11" ht="18" customHeight="1" x14ac:dyDescent="0.15">
      <c r="A26" s="122"/>
      <c r="B26" s="591" t="s">
        <v>104</v>
      </c>
      <c r="C26" s="615">
        <f>'３月(月間)'!B74</f>
        <v>9310</v>
      </c>
      <c r="D26" s="613">
        <f>'３月(月間)'!C74</f>
        <v>0</v>
      </c>
      <c r="E26" s="612" t="e">
        <f t="shared" si="0"/>
        <v>#DIV/0!</v>
      </c>
      <c r="F26" s="611">
        <f t="shared" si="1"/>
        <v>9310</v>
      </c>
      <c r="G26" s="614">
        <f>'３月(月間)'!F74</f>
        <v>10974</v>
      </c>
      <c r="H26" s="613">
        <f>'３月(月間)'!G74</f>
        <v>0</v>
      </c>
      <c r="I26" s="612" t="e">
        <f t="shared" si="2"/>
        <v>#DIV/0!</v>
      </c>
      <c r="J26" s="611">
        <f t="shared" si="3"/>
        <v>10974</v>
      </c>
      <c r="K26" s="112"/>
    </row>
    <row r="27" spans="1:11" ht="18" customHeight="1" x14ac:dyDescent="0.15">
      <c r="A27" s="740" t="s">
        <v>173</v>
      </c>
      <c r="B27" s="741"/>
      <c r="C27" s="609">
        <f>SUM(C28:C34)</f>
        <v>56849</v>
      </c>
      <c r="D27" s="610">
        <f>SUM(D28:D34)</f>
        <v>44131</v>
      </c>
      <c r="E27" s="607">
        <f t="shared" si="0"/>
        <v>1.2881874419342412</v>
      </c>
      <c r="F27" s="606">
        <f t="shared" si="1"/>
        <v>12718</v>
      </c>
      <c r="G27" s="609">
        <f>SUM(G28:G34)</f>
        <v>78701</v>
      </c>
      <c r="H27" s="608">
        <f>SUM(H28:H34)</f>
        <v>68035</v>
      </c>
      <c r="I27" s="607">
        <f t="shared" si="2"/>
        <v>1.1567722495774233</v>
      </c>
      <c r="J27" s="606">
        <f t="shared" si="3"/>
        <v>10666</v>
      </c>
      <c r="K27" s="112"/>
    </row>
    <row r="28" spans="1:11" ht="18" customHeight="1" x14ac:dyDescent="0.15">
      <c r="A28" s="372"/>
      <c r="B28" s="605" t="s">
        <v>103</v>
      </c>
      <c r="C28" s="603">
        <f>'３月(月間)'!B15+'３月(月間)'!B17</f>
        <v>0</v>
      </c>
      <c r="D28" s="604">
        <f>'３月(月間)'!C15+'３月(月間)'!C17</f>
        <v>0</v>
      </c>
      <c r="E28" s="601" t="e">
        <f t="shared" si="0"/>
        <v>#DIV/0!</v>
      </c>
      <c r="F28" s="600">
        <f t="shared" si="1"/>
        <v>0</v>
      </c>
      <c r="G28" s="603">
        <f>'３月(月間)'!F15+'３月(月間)'!F17</f>
        <v>0</v>
      </c>
      <c r="H28" s="602">
        <f>'３月(月間)'!G15+'３月(月間)'!G17</f>
        <v>0</v>
      </c>
      <c r="I28" s="601" t="e">
        <f t="shared" si="2"/>
        <v>#DIV/0!</v>
      </c>
      <c r="J28" s="600">
        <f t="shared" si="3"/>
        <v>0</v>
      </c>
      <c r="K28" s="112"/>
    </row>
    <row r="29" spans="1:11" ht="18" customHeight="1" x14ac:dyDescent="0.15">
      <c r="A29" s="116"/>
      <c r="B29" s="115" t="s">
        <v>102</v>
      </c>
      <c r="C29" s="114">
        <f>'３月(月間)'!B29+'３月(月間)'!B30+'３月(月間)'!B31+'３月(月間)'!B32+'３月(月間)'!B33+'３月(月間)'!B34</f>
        <v>7639</v>
      </c>
      <c r="D29" s="117">
        <f>'３月(月間)'!C29+'３月(月間)'!C30+'３月(月間)'!C31+'３月(月間)'!C32+'３月(月間)'!C33+'３月(月間)'!C34</f>
        <v>6780</v>
      </c>
      <c r="E29" s="599">
        <f t="shared" si="0"/>
        <v>1.1266961651917404</v>
      </c>
      <c r="F29" s="598">
        <f t="shared" si="1"/>
        <v>859</v>
      </c>
      <c r="G29" s="114">
        <f>'３月(月間)'!F29+'３月(月間)'!F30+'３月(月間)'!F31+'３月(月間)'!F32+'３月(月間)'!F33+'３月(月間)'!F34</f>
        <v>9125</v>
      </c>
      <c r="H29" s="113">
        <f>'３月(月間)'!G29+'３月(月間)'!G30+'３月(月間)'!G31+'３月(月間)'!G32+'３月(月間)'!G33+'３月(月間)'!G34</f>
        <v>9210</v>
      </c>
      <c r="I29" s="599">
        <f t="shared" si="2"/>
        <v>0.99077090119435396</v>
      </c>
      <c r="J29" s="598">
        <f t="shared" si="3"/>
        <v>-85</v>
      </c>
      <c r="K29" s="112"/>
    </row>
    <row r="30" spans="1:11" ht="18" customHeight="1" x14ac:dyDescent="0.15">
      <c r="A30" s="116"/>
      <c r="B30" s="597" t="s">
        <v>101</v>
      </c>
      <c r="C30" s="595">
        <f>'３月(月間)'!B38</f>
        <v>1855</v>
      </c>
      <c r="D30" s="596">
        <f>'３月(月間)'!C38</f>
        <v>1735</v>
      </c>
      <c r="E30" s="593">
        <f t="shared" si="0"/>
        <v>1.0691642651296831</v>
      </c>
      <c r="F30" s="592">
        <f t="shared" si="1"/>
        <v>120</v>
      </c>
      <c r="G30" s="595">
        <f>'３月(月間)'!F38</f>
        <v>3050</v>
      </c>
      <c r="H30" s="594">
        <f>'３月(月間)'!G38</f>
        <v>3160</v>
      </c>
      <c r="I30" s="593">
        <f t="shared" si="2"/>
        <v>0.96518987341772156</v>
      </c>
      <c r="J30" s="592">
        <f t="shared" si="3"/>
        <v>-110</v>
      </c>
      <c r="K30" s="112"/>
    </row>
    <row r="31" spans="1:11" ht="18" customHeight="1" x14ac:dyDescent="0.15">
      <c r="A31" s="116"/>
      <c r="B31" s="597" t="s">
        <v>100</v>
      </c>
      <c r="C31" s="595">
        <f>'３月(月間)'!B50+'３月(月間)'!B51+'３月(月間)'!B52+'３月(月間)'!B53+'３月(月間)'!B56+'３月(月間)'!B54+'３月(月間)'!B55+'３月(月間)'!B59+'３月(月間)'!B57+'３月(月間)'!B58</f>
        <v>43546</v>
      </c>
      <c r="D31" s="596">
        <f>'３月(月間)'!C50+'３月(月間)'!C51+'３月(月間)'!C52+'３月(月間)'!C53+'３月(月間)'!C56+'３月(月間)'!C54+'３月(月間)'!C55+'３月(月間)'!C59+'３月(月間)'!C57+'３月(月間)'!C58</f>
        <v>32296</v>
      </c>
      <c r="E31" s="593">
        <f t="shared" si="0"/>
        <v>1.3483403517463464</v>
      </c>
      <c r="F31" s="592">
        <f t="shared" si="1"/>
        <v>11250</v>
      </c>
      <c r="G31" s="595">
        <f>'３月(月間)'!F50+'３月(月間)'!F51+'３月(月間)'!F52+'３月(月間)'!F53+'３月(月間)'!F56+'３月(月間)'!F54+'３月(月間)'!F55+'３月(月間)'!F59+'３月(月間)'!F57+'３月(月間)'!F58</f>
        <v>60843</v>
      </c>
      <c r="H31" s="594">
        <f>'３月(月間)'!G50+'３月(月間)'!G51+'３月(月間)'!G52+'３月(月間)'!G53+'３月(月間)'!G56+'３月(月間)'!G54+'３月(月間)'!G55+'３月(月間)'!G59+'３月(月間)'!G57+'３月(月間)'!G58</f>
        <v>50728</v>
      </c>
      <c r="I31" s="593">
        <f t="shared" si="2"/>
        <v>1.1993967828418231</v>
      </c>
      <c r="J31" s="592">
        <f t="shared" si="3"/>
        <v>10115</v>
      </c>
      <c r="K31" s="112"/>
    </row>
    <row r="32" spans="1:11" ht="18" customHeight="1" x14ac:dyDescent="0.15">
      <c r="A32" s="116"/>
      <c r="B32" s="597" t="s">
        <v>99</v>
      </c>
      <c r="C32" s="595">
        <f>'３月(月間)'!B62</f>
        <v>3686</v>
      </c>
      <c r="D32" s="596">
        <f>'３月(月間)'!C62</f>
        <v>3213</v>
      </c>
      <c r="E32" s="593">
        <f t="shared" si="0"/>
        <v>1.1472144413320884</v>
      </c>
      <c r="F32" s="592">
        <f t="shared" si="1"/>
        <v>473</v>
      </c>
      <c r="G32" s="595">
        <f>'３月(月間)'!F62</f>
        <v>5413</v>
      </c>
      <c r="H32" s="594">
        <f>'３月(月間)'!G62</f>
        <v>4685</v>
      </c>
      <c r="I32" s="593">
        <f t="shared" si="2"/>
        <v>1.1553895410885806</v>
      </c>
      <c r="J32" s="592">
        <f t="shared" si="3"/>
        <v>728</v>
      </c>
      <c r="K32" s="112"/>
    </row>
    <row r="33" spans="1:11" ht="18" customHeight="1" x14ac:dyDescent="0.15">
      <c r="A33" s="116"/>
      <c r="B33" s="591" t="s">
        <v>104</v>
      </c>
      <c r="C33" s="589"/>
      <c r="D33" s="590"/>
      <c r="E33" s="587"/>
      <c r="F33" s="586"/>
      <c r="G33" s="589"/>
      <c r="H33" s="588"/>
      <c r="I33" s="587"/>
      <c r="J33" s="586"/>
      <c r="K33" s="112"/>
    </row>
    <row r="34" spans="1:11" ht="18" customHeight="1" thickBot="1" x14ac:dyDescent="0.2">
      <c r="A34" s="122"/>
      <c r="B34" s="585" t="s">
        <v>172</v>
      </c>
      <c r="C34" s="584">
        <f>'３月(月間)'!B76</f>
        <v>123</v>
      </c>
      <c r="D34" s="582">
        <f>'３月(月間)'!C76</f>
        <v>107</v>
      </c>
      <c r="E34" s="581">
        <f>C34/D34</f>
        <v>1.1495327102803738</v>
      </c>
      <c r="F34" s="580">
        <f>C34-D34</f>
        <v>16</v>
      </c>
      <c r="G34" s="583">
        <f>'３月(月間)'!F76</f>
        <v>270</v>
      </c>
      <c r="H34" s="582">
        <f>'３月(月間)'!G76</f>
        <v>252</v>
      </c>
      <c r="I34" s="581">
        <f>G34/H34</f>
        <v>1.0714285714285714</v>
      </c>
      <c r="J34" s="580">
        <f>G34-H34</f>
        <v>18</v>
      </c>
      <c r="K34" s="112"/>
    </row>
    <row r="35" spans="1:11" x14ac:dyDescent="0.15">
      <c r="C35" s="111"/>
      <c r="G35" s="111"/>
    </row>
    <row r="36" spans="1:11" x14ac:dyDescent="0.15">
      <c r="C36" s="111"/>
      <c r="G36" s="111"/>
    </row>
    <row r="37" spans="1:11" x14ac:dyDescent="0.15">
      <c r="C37" s="111"/>
      <c r="G37" s="111"/>
    </row>
    <row r="38" spans="1:11" x14ac:dyDescent="0.15">
      <c r="C38" s="111"/>
      <c r="G38" s="111"/>
    </row>
    <row r="39" spans="1:11" x14ac:dyDescent="0.15">
      <c r="C39" s="111"/>
      <c r="G39" s="111"/>
    </row>
    <row r="40" spans="1:11" x14ac:dyDescent="0.15">
      <c r="C40" s="111"/>
      <c r="G40" s="111"/>
    </row>
    <row r="41" spans="1:11" x14ac:dyDescent="0.15">
      <c r="C41" s="111"/>
      <c r="G41" s="111"/>
    </row>
    <row r="42" spans="1:11" x14ac:dyDescent="0.15">
      <c r="C42" s="111"/>
      <c r="G42" s="111"/>
    </row>
    <row r="43" spans="1:11" x14ac:dyDescent="0.15">
      <c r="C43" s="111"/>
      <c r="G43" s="111"/>
    </row>
    <row r="44" spans="1:11" x14ac:dyDescent="0.15">
      <c r="C44" s="111"/>
      <c r="G44" s="111"/>
    </row>
    <row r="45" spans="1:11" x14ac:dyDescent="0.15">
      <c r="C45" s="111"/>
      <c r="G45" s="111"/>
    </row>
    <row r="46" spans="1:11" x14ac:dyDescent="0.15">
      <c r="C46" s="111"/>
      <c r="G46" s="111"/>
    </row>
    <row r="47" spans="1:11" x14ac:dyDescent="0.15">
      <c r="C47" s="111"/>
      <c r="G47" s="111"/>
    </row>
    <row r="48" spans="1:11" x14ac:dyDescent="0.15">
      <c r="C48" s="111"/>
      <c r="G48" s="111"/>
    </row>
    <row r="49" spans="3:7" x14ac:dyDescent="0.15">
      <c r="C49" s="111"/>
      <c r="G49" s="111"/>
    </row>
    <row r="50" spans="3:7" x14ac:dyDescent="0.15">
      <c r="C50" s="111"/>
      <c r="G50" s="111"/>
    </row>
    <row r="51" spans="3:7" x14ac:dyDescent="0.15">
      <c r="C51" s="111"/>
      <c r="G51" s="111"/>
    </row>
    <row r="52" spans="3:7" x14ac:dyDescent="0.15">
      <c r="C52" s="111"/>
      <c r="G52" s="111"/>
    </row>
    <row r="53" spans="3:7" x14ac:dyDescent="0.15">
      <c r="C53" s="111"/>
      <c r="G53" s="111"/>
    </row>
    <row r="54" spans="3:7" x14ac:dyDescent="0.15">
      <c r="C54" s="111"/>
      <c r="G54" s="111"/>
    </row>
    <row r="55" spans="3:7" x14ac:dyDescent="0.15">
      <c r="C55" s="111"/>
      <c r="G55" s="111"/>
    </row>
    <row r="56" spans="3:7" x14ac:dyDescent="0.15">
      <c r="C56" s="111"/>
      <c r="G56" s="111"/>
    </row>
    <row r="57" spans="3:7" x14ac:dyDescent="0.15">
      <c r="C57" s="111"/>
      <c r="G57" s="111"/>
    </row>
    <row r="58" spans="3:7" x14ac:dyDescent="0.15">
      <c r="C58" s="111"/>
      <c r="G58" s="111"/>
    </row>
    <row r="59" spans="3:7" x14ac:dyDescent="0.15">
      <c r="C59" s="111"/>
      <c r="G59" s="111"/>
    </row>
    <row r="60" spans="3:7" x14ac:dyDescent="0.15">
      <c r="C60" s="111"/>
      <c r="G60" s="111"/>
    </row>
    <row r="61" spans="3:7" x14ac:dyDescent="0.15">
      <c r="C61" s="111"/>
      <c r="G61" s="111"/>
    </row>
    <row r="62" spans="3:7" x14ac:dyDescent="0.15">
      <c r="C62" s="111"/>
      <c r="G62" s="111"/>
    </row>
    <row r="63" spans="3:7" x14ac:dyDescent="0.15">
      <c r="C63" s="111"/>
      <c r="G63" s="111"/>
    </row>
    <row r="64" spans="3:7" x14ac:dyDescent="0.15">
      <c r="C64" s="111"/>
      <c r="G64" s="111"/>
    </row>
    <row r="65" spans="3:7" x14ac:dyDescent="0.15">
      <c r="C65" s="111"/>
      <c r="G65" s="111"/>
    </row>
    <row r="66" spans="3:7" x14ac:dyDescent="0.15">
      <c r="C66" s="111"/>
      <c r="G66" s="111"/>
    </row>
    <row r="67" spans="3:7" x14ac:dyDescent="0.15">
      <c r="C67" s="111"/>
      <c r="G67" s="111"/>
    </row>
    <row r="68" spans="3:7" x14ac:dyDescent="0.15">
      <c r="C68" s="111"/>
      <c r="G68" s="111"/>
    </row>
    <row r="69" spans="3:7" x14ac:dyDescent="0.15">
      <c r="C69" s="111"/>
      <c r="G69" s="111"/>
    </row>
    <row r="70" spans="3:7" x14ac:dyDescent="0.15">
      <c r="C70" s="111"/>
      <c r="G70" s="111"/>
    </row>
  </sheetData>
  <mergeCells count="24">
    <mergeCell ref="A1:B1"/>
    <mergeCell ref="G2:J2"/>
    <mergeCell ref="C3:C4"/>
    <mergeCell ref="D3:D4"/>
    <mergeCell ref="E3:F3"/>
    <mergeCell ref="G3:G4"/>
    <mergeCell ref="H3:H4"/>
    <mergeCell ref="I3:J3"/>
    <mergeCell ref="C2:F2"/>
    <mergeCell ref="A22:B22"/>
    <mergeCell ref="A27:B27"/>
    <mergeCell ref="J5:J6"/>
    <mergeCell ref="A6:B6"/>
    <mergeCell ref="A7:B7"/>
    <mergeCell ref="A12:B12"/>
    <mergeCell ref="F5:F6"/>
    <mergeCell ref="G5:G6"/>
    <mergeCell ref="H5:H6"/>
    <mergeCell ref="I5:I6"/>
    <mergeCell ref="A5:B5"/>
    <mergeCell ref="C5:C6"/>
    <mergeCell ref="D5:D6"/>
    <mergeCell ref="E5:E6"/>
    <mergeCell ref="A17:B17"/>
  </mergeCells>
  <phoneticPr fontId="3"/>
  <hyperlinks>
    <hyperlink ref="A1" location="'R3'!A1" display="令和３年度"/>
    <hyperlink ref="A1:B1" location="'h23'!A1" display="'h23'!A1"/>
  </hyperlinks>
  <pageMargins left="0.39370078740157483" right="0.39370078740157483" top="0.98425196850393704" bottom="0.98425196850393704" header="0.51181102362204722" footer="0.51181102362204722"/>
  <pageSetup paperSize="9" scale="76" orientation="landscape" r:id="rId1"/>
  <headerFooter alignWithMargins="0">
    <oddHeader>&amp;C2011年&amp;A航空旅客輸送実績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５月(月間)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2" t="s">
        <v>94</v>
      </c>
      <c r="C2" s="770"/>
      <c r="D2" s="770"/>
      <c r="E2" s="771"/>
      <c r="F2" s="772" t="s">
        <v>155</v>
      </c>
      <c r="G2" s="770"/>
      <c r="H2" s="770"/>
      <c r="I2" s="771"/>
      <c r="J2" s="772" t="s">
        <v>154</v>
      </c>
      <c r="K2" s="770"/>
      <c r="L2" s="771"/>
    </row>
    <row r="3" spans="1:12" x14ac:dyDescent="0.4">
      <c r="A3" s="685"/>
      <c r="B3" s="689"/>
      <c r="C3" s="690"/>
      <c r="D3" s="690"/>
      <c r="E3" s="691"/>
      <c r="F3" s="689"/>
      <c r="G3" s="690"/>
      <c r="H3" s="690"/>
      <c r="I3" s="691"/>
      <c r="J3" s="689"/>
      <c r="K3" s="690"/>
      <c r="L3" s="691"/>
    </row>
    <row r="4" spans="1:12" x14ac:dyDescent="0.4">
      <c r="A4" s="685"/>
      <c r="B4" s="686" t="s">
        <v>165</v>
      </c>
      <c r="C4" s="687" t="s">
        <v>164</v>
      </c>
      <c r="D4" s="692" t="s">
        <v>93</v>
      </c>
      <c r="E4" s="692"/>
      <c r="F4" s="693" t="s">
        <v>165</v>
      </c>
      <c r="G4" s="693" t="s">
        <v>164</v>
      </c>
      <c r="H4" s="692" t="s">
        <v>93</v>
      </c>
      <c r="I4" s="692"/>
      <c r="J4" s="693" t="s">
        <v>165</v>
      </c>
      <c r="K4" s="693" t="s">
        <v>164</v>
      </c>
      <c r="L4" s="694" t="s">
        <v>91</v>
      </c>
    </row>
    <row r="5" spans="1:12" s="107" customFormat="1" x14ac:dyDescent="0.4">
      <c r="A5" s="685"/>
      <c r="B5" s="686"/>
      <c r="C5" s="688"/>
      <c r="D5" s="248" t="s">
        <v>92</v>
      </c>
      <c r="E5" s="248" t="s">
        <v>91</v>
      </c>
      <c r="F5" s="693"/>
      <c r="G5" s="693"/>
      <c r="H5" s="248" t="s">
        <v>92</v>
      </c>
      <c r="I5" s="248" t="s">
        <v>91</v>
      </c>
      <c r="J5" s="693"/>
      <c r="K5" s="693"/>
      <c r="L5" s="695"/>
    </row>
    <row r="6" spans="1:12" s="80" customFormat="1" x14ac:dyDescent="0.4">
      <c r="A6" s="136" t="s">
        <v>151</v>
      </c>
      <c r="B6" s="215">
        <v>390959</v>
      </c>
      <c r="C6" s="215">
        <v>471629</v>
      </c>
      <c r="D6" s="168">
        <v>0.82895453841896916</v>
      </c>
      <c r="E6" s="169">
        <v>-80670</v>
      </c>
      <c r="F6" s="215">
        <v>643761</v>
      </c>
      <c r="G6" s="215">
        <v>754224</v>
      </c>
      <c r="H6" s="168">
        <v>0.85354085788837264</v>
      </c>
      <c r="I6" s="169">
        <v>-110463</v>
      </c>
      <c r="J6" s="168">
        <v>0.6073045742131008</v>
      </c>
      <c r="K6" s="168">
        <v>0.62531688198731417</v>
      </c>
      <c r="L6" s="184">
        <v>-1.8012307774213365E-2</v>
      </c>
    </row>
    <row r="7" spans="1:12" s="80" customFormat="1" x14ac:dyDescent="0.4">
      <c r="A7" s="136" t="s">
        <v>90</v>
      </c>
      <c r="B7" s="215">
        <v>157464</v>
      </c>
      <c r="C7" s="215">
        <v>218483</v>
      </c>
      <c r="D7" s="168">
        <v>0.7207151128463084</v>
      </c>
      <c r="E7" s="169">
        <v>-61019</v>
      </c>
      <c r="F7" s="215">
        <v>257074</v>
      </c>
      <c r="G7" s="215">
        <v>356178</v>
      </c>
      <c r="H7" s="168">
        <v>0.72175709897860063</v>
      </c>
      <c r="I7" s="169">
        <v>-99104</v>
      </c>
      <c r="J7" s="168">
        <v>0.61252402032099706</v>
      </c>
      <c r="K7" s="168">
        <v>0.61340958734116091</v>
      </c>
      <c r="L7" s="184">
        <v>-8.8556702016384659E-4</v>
      </c>
    </row>
    <row r="8" spans="1:12" x14ac:dyDescent="0.4">
      <c r="A8" s="160" t="s">
        <v>150</v>
      </c>
      <c r="B8" s="247">
        <v>104935</v>
      </c>
      <c r="C8" s="247">
        <v>174906</v>
      </c>
      <c r="D8" s="181">
        <v>0.599950830731936</v>
      </c>
      <c r="E8" s="166">
        <v>-69971</v>
      </c>
      <c r="F8" s="247">
        <v>173955</v>
      </c>
      <c r="G8" s="247">
        <v>289784</v>
      </c>
      <c r="H8" s="181">
        <v>0.60029194158407639</v>
      </c>
      <c r="I8" s="166">
        <v>-115829</v>
      </c>
      <c r="J8" s="181">
        <v>0.60323072058865801</v>
      </c>
      <c r="K8" s="181">
        <v>0.60357369627032553</v>
      </c>
      <c r="L8" s="180">
        <v>-3.4297568166752335E-4</v>
      </c>
    </row>
    <row r="9" spans="1:12" x14ac:dyDescent="0.4">
      <c r="A9" s="48" t="s">
        <v>86</v>
      </c>
      <c r="B9" s="246">
        <v>65138</v>
      </c>
      <c r="C9" s="246">
        <v>94687</v>
      </c>
      <c r="D9" s="175">
        <v>0.68792970523936758</v>
      </c>
      <c r="E9" s="176">
        <v>-29549</v>
      </c>
      <c r="F9" s="246">
        <v>116818</v>
      </c>
      <c r="G9" s="246">
        <v>172066</v>
      </c>
      <c r="H9" s="175">
        <v>0.67891390512942706</v>
      </c>
      <c r="I9" s="176">
        <v>-55248</v>
      </c>
      <c r="J9" s="175">
        <v>0.55760242428392881</v>
      </c>
      <c r="K9" s="175">
        <v>0.55029465437680891</v>
      </c>
      <c r="L9" s="174">
        <v>7.3077699071198987E-3</v>
      </c>
    </row>
    <row r="10" spans="1:12" x14ac:dyDescent="0.4">
      <c r="A10" s="49" t="s">
        <v>89</v>
      </c>
      <c r="B10" s="237">
        <v>13826</v>
      </c>
      <c r="C10" s="237">
        <v>14325</v>
      </c>
      <c r="D10" s="177">
        <v>0.96516579406631764</v>
      </c>
      <c r="E10" s="162">
        <v>-499</v>
      </c>
      <c r="F10" s="237">
        <v>15500</v>
      </c>
      <c r="G10" s="237">
        <v>15500</v>
      </c>
      <c r="H10" s="177">
        <v>1</v>
      </c>
      <c r="I10" s="162">
        <v>0</v>
      </c>
      <c r="J10" s="177">
        <v>0.89200000000000002</v>
      </c>
      <c r="K10" s="177">
        <v>0.92419354838709677</v>
      </c>
      <c r="L10" s="182">
        <v>-3.219354838709676E-2</v>
      </c>
    </row>
    <row r="11" spans="1:12" x14ac:dyDescent="0.4">
      <c r="A11" s="49" t="s">
        <v>124</v>
      </c>
      <c r="B11" s="237">
        <v>23805</v>
      </c>
      <c r="C11" s="237">
        <v>26752</v>
      </c>
      <c r="D11" s="177">
        <v>0.88984001196172247</v>
      </c>
      <c r="E11" s="162">
        <v>-2947</v>
      </c>
      <c r="F11" s="237">
        <v>37287</v>
      </c>
      <c r="G11" s="237">
        <v>33534</v>
      </c>
      <c r="H11" s="177">
        <v>1.1119162640901772</v>
      </c>
      <c r="I11" s="162">
        <v>3753</v>
      </c>
      <c r="J11" s="177">
        <v>0.63842626116340817</v>
      </c>
      <c r="K11" s="177">
        <v>0.79775749985089761</v>
      </c>
      <c r="L11" s="182">
        <v>-0.15933123868748944</v>
      </c>
    </row>
    <row r="12" spans="1:12" x14ac:dyDescent="0.4">
      <c r="A12" s="49" t="s">
        <v>84</v>
      </c>
      <c r="B12" s="237"/>
      <c r="C12" s="237">
        <v>16100</v>
      </c>
      <c r="D12" s="177">
        <v>0</v>
      </c>
      <c r="E12" s="162">
        <v>-16100</v>
      </c>
      <c r="F12" s="237"/>
      <c r="G12" s="237">
        <v>26741</v>
      </c>
      <c r="H12" s="177">
        <v>0</v>
      </c>
      <c r="I12" s="162">
        <v>-26741</v>
      </c>
      <c r="J12" s="177" t="e">
        <v>#DIV/0!</v>
      </c>
      <c r="K12" s="177">
        <v>0.60207172506637752</v>
      </c>
      <c r="L12" s="182" t="e">
        <v>#DIV/0!</v>
      </c>
    </row>
    <row r="13" spans="1:12" x14ac:dyDescent="0.4">
      <c r="A13" s="49" t="s">
        <v>85</v>
      </c>
      <c r="B13" s="237"/>
      <c r="C13" s="237">
        <v>20491</v>
      </c>
      <c r="D13" s="177">
        <v>0</v>
      </c>
      <c r="E13" s="162">
        <v>-20491</v>
      </c>
      <c r="F13" s="237"/>
      <c r="G13" s="237">
        <v>37789</v>
      </c>
      <c r="H13" s="177">
        <v>0</v>
      </c>
      <c r="I13" s="162">
        <v>-37789</v>
      </c>
      <c r="J13" s="177" t="e">
        <v>#DIV/0!</v>
      </c>
      <c r="K13" s="177">
        <v>0.54224774405250209</v>
      </c>
      <c r="L13" s="182" t="e">
        <v>#DIV/0!</v>
      </c>
    </row>
    <row r="14" spans="1:12" x14ac:dyDescent="0.4">
      <c r="A14" s="55" t="s">
        <v>149</v>
      </c>
      <c r="B14" s="237">
        <v>2166</v>
      </c>
      <c r="C14" s="237">
        <v>2551</v>
      </c>
      <c r="D14" s="177">
        <v>0.84907879263034103</v>
      </c>
      <c r="E14" s="162">
        <v>-385</v>
      </c>
      <c r="F14" s="237">
        <v>4350</v>
      </c>
      <c r="G14" s="237">
        <v>4154</v>
      </c>
      <c r="H14" s="177">
        <v>1.0471834376504574</v>
      </c>
      <c r="I14" s="162">
        <v>196</v>
      </c>
      <c r="J14" s="177">
        <v>0.49793103448275861</v>
      </c>
      <c r="K14" s="177">
        <v>0.61410688493018772</v>
      </c>
      <c r="L14" s="182">
        <v>-0.11617585044742912</v>
      </c>
    </row>
    <row r="15" spans="1:12" x14ac:dyDescent="0.4">
      <c r="A15" s="55" t="s">
        <v>148</v>
      </c>
      <c r="B15" s="237"/>
      <c r="C15" s="236"/>
      <c r="D15" s="44" t="e">
        <v>#DIV/0!</v>
      </c>
      <c r="E15" s="45">
        <v>0</v>
      </c>
      <c r="F15" s="237"/>
      <c r="G15" s="236"/>
      <c r="H15" s="177" t="e">
        <v>#DIV/0!</v>
      </c>
      <c r="I15" s="162">
        <v>0</v>
      </c>
      <c r="J15" s="177" t="e">
        <v>#DIV/0!</v>
      </c>
      <c r="K15" s="177" t="e">
        <v>#DIV/0!</v>
      </c>
      <c r="L15" s="182" t="e">
        <v>#DIV/0!</v>
      </c>
    </row>
    <row r="16" spans="1:12" s="33" customFormat="1" x14ac:dyDescent="0.4">
      <c r="A16" s="61" t="s">
        <v>147</v>
      </c>
      <c r="B16" s="236"/>
      <c r="C16" s="236"/>
      <c r="D16" s="44" t="e">
        <v>#DIV/0!</v>
      </c>
      <c r="E16" s="45">
        <v>0</v>
      </c>
      <c r="F16" s="236"/>
      <c r="G16" s="236"/>
      <c r="H16" s="44" t="e">
        <v>#DIV/0!</v>
      </c>
      <c r="I16" s="68">
        <v>0</v>
      </c>
      <c r="J16" s="44" t="e">
        <v>#DIV/0!</v>
      </c>
      <c r="K16" s="44" t="e">
        <v>#DIV/0!</v>
      </c>
      <c r="L16" s="43" t="e">
        <v>#DIV/0!</v>
      </c>
    </row>
    <row r="17" spans="1:12" x14ac:dyDescent="0.4">
      <c r="A17" s="61" t="s">
        <v>146</v>
      </c>
      <c r="B17" s="239"/>
      <c r="C17" s="239"/>
      <c r="D17" s="171" t="e">
        <v>#DIV/0!</v>
      </c>
      <c r="E17" s="161">
        <v>0</v>
      </c>
      <c r="F17" s="239"/>
      <c r="G17" s="239"/>
      <c r="H17" s="58" t="e">
        <v>#DIV/0!</v>
      </c>
      <c r="I17" s="161">
        <v>0</v>
      </c>
      <c r="J17" s="171" t="e">
        <v>#DIV/0!</v>
      </c>
      <c r="K17" s="171" t="e">
        <v>#DIV/0!</v>
      </c>
      <c r="L17" s="170" t="e">
        <v>#DIV/0!</v>
      </c>
    </row>
    <row r="18" spans="1:12" x14ac:dyDescent="0.4">
      <c r="A18" s="160" t="s">
        <v>145</v>
      </c>
      <c r="B18" s="247">
        <v>50996</v>
      </c>
      <c r="C18" s="247">
        <v>41674</v>
      </c>
      <c r="D18" s="181">
        <v>1.2236886308009791</v>
      </c>
      <c r="E18" s="166">
        <v>9322</v>
      </c>
      <c r="F18" s="247">
        <v>80260</v>
      </c>
      <c r="G18" s="247">
        <v>63720</v>
      </c>
      <c r="H18" s="181">
        <v>1.2595731324544883</v>
      </c>
      <c r="I18" s="166">
        <v>16540</v>
      </c>
      <c r="J18" s="181">
        <v>0.6353849987540493</v>
      </c>
      <c r="K18" s="181">
        <v>0.65401757689893281</v>
      </c>
      <c r="L18" s="180">
        <v>-1.8632578144883505E-2</v>
      </c>
    </row>
    <row r="19" spans="1:12" x14ac:dyDescent="0.4">
      <c r="A19" s="48" t="s">
        <v>144</v>
      </c>
      <c r="B19" s="351"/>
      <c r="C19" s="240"/>
      <c r="D19" s="175" t="e">
        <v>#DIV/0!</v>
      </c>
      <c r="E19" s="176">
        <v>0</v>
      </c>
      <c r="F19" s="246"/>
      <c r="G19" s="240"/>
      <c r="H19" s="175" t="e">
        <v>#DIV/0!</v>
      </c>
      <c r="I19" s="176">
        <v>0</v>
      </c>
      <c r="J19" s="175" t="e">
        <v>#DIV/0!</v>
      </c>
      <c r="K19" s="175" t="e">
        <v>#DIV/0!</v>
      </c>
      <c r="L19" s="174" t="e">
        <v>#DIV/0!</v>
      </c>
    </row>
    <row r="20" spans="1:12" x14ac:dyDescent="0.4">
      <c r="A20" s="49" t="s">
        <v>124</v>
      </c>
      <c r="B20" s="350"/>
      <c r="C20" s="236"/>
      <c r="D20" s="177" t="e">
        <v>#DIV/0!</v>
      </c>
      <c r="E20" s="162">
        <v>0</v>
      </c>
      <c r="F20" s="237"/>
      <c r="G20" s="236"/>
      <c r="H20" s="177" t="e">
        <v>#DIV/0!</v>
      </c>
      <c r="I20" s="162">
        <v>0</v>
      </c>
      <c r="J20" s="177" t="e">
        <v>#DIV/0!</v>
      </c>
      <c r="K20" s="177" t="e">
        <v>#DIV/0!</v>
      </c>
      <c r="L20" s="182" t="e">
        <v>#DIV/0!</v>
      </c>
    </row>
    <row r="21" spans="1:12" x14ac:dyDescent="0.4">
      <c r="A21" s="49" t="s">
        <v>113</v>
      </c>
      <c r="B21" s="350">
        <v>16774</v>
      </c>
      <c r="C21" s="236">
        <v>2859</v>
      </c>
      <c r="D21" s="177">
        <v>5.8670863938440014</v>
      </c>
      <c r="E21" s="162">
        <v>13915</v>
      </c>
      <c r="F21" s="237">
        <v>26825</v>
      </c>
      <c r="G21" s="236">
        <v>4495</v>
      </c>
      <c r="H21" s="177">
        <v>5.967741935483871</v>
      </c>
      <c r="I21" s="162">
        <v>22330</v>
      </c>
      <c r="J21" s="177">
        <v>0.62531220876048466</v>
      </c>
      <c r="K21" s="177">
        <v>0.63604004449388207</v>
      </c>
      <c r="L21" s="182">
        <v>-1.0727835733397417E-2</v>
      </c>
    </row>
    <row r="22" spans="1:12" x14ac:dyDescent="0.4">
      <c r="A22" s="49" t="s">
        <v>143</v>
      </c>
      <c r="B22" s="350">
        <v>5076</v>
      </c>
      <c r="C22" s="236">
        <v>5542</v>
      </c>
      <c r="D22" s="177">
        <v>0.91591483219054493</v>
      </c>
      <c r="E22" s="162">
        <v>-466</v>
      </c>
      <c r="F22" s="237">
        <v>9075</v>
      </c>
      <c r="G22" s="236">
        <v>9235</v>
      </c>
      <c r="H22" s="177">
        <v>0.98267460747157553</v>
      </c>
      <c r="I22" s="162">
        <v>-160</v>
      </c>
      <c r="J22" s="177">
        <v>0.55933884297520664</v>
      </c>
      <c r="K22" s="177">
        <v>0.6001082837033026</v>
      </c>
      <c r="L22" s="182">
        <v>-4.0769440728095963E-2</v>
      </c>
    </row>
    <row r="23" spans="1:12" x14ac:dyDescent="0.4">
      <c r="A23" s="49" t="s">
        <v>142</v>
      </c>
      <c r="B23" s="349">
        <v>3011</v>
      </c>
      <c r="C23" s="238">
        <v>3587</v>
      </c>
      <c r="D23" s="171">
        <v>0.83942012824086976</v>
      </c>
      <c r="E23" s="161">
        <v>-576</v>
      </c>
      <c r="F23" s="239">
        <v>4355</v>
      </c>
      <c r="G23" s="238">
        <v>4620</v>
      </c>
      <c r="H23" s="171">
        <v>0.94264069264069261</v>
      </c>
      <c r="I23" s="161">
        <v>-265</v>
      </c>
      <c r="J23" s="171">
        <v>0.69138920780711821</v>
      </c>
      <c r="K23" s="171">
        <v>0.77640692640692643</v>
      </c>
      <c r="L23" s="170">
        <v>-8.5017718599808223E-2</v>
      </c>
    </row>
    <row r="24" spans="1:12" x14ac:dyDescent="0.4">
      <c r="A24" s="61" t="s">
        <v>141</v>
      </c>
      <c r="B24" s="350"/>
      <c r="C24" s="236"/>
      <c r="D24" s="177" t="e">
        <v>#DIV/0!</v>
      </c>
      <c r="E24" s="162">
        <v>0</v>
      </c>
      <c r="F24" s="237"/>
      <c r="G24" s="236"/>
      <c r="H24" s="177" t="e">
        <v>#DIV/0!</v>
      </c>
      <c r="I24" s="162">
        <v>0</v>
      </c>
      <c r="J24" s="177" t="e">
        <v>#DIV/0!</v>
      </c>
      <c r="K24" s="177" t="e">
        <v>#DIV/0!</v>
      </c>
      <c r="L24" s="182" t="e">
        <v>#DIV/0!</v>
      </c>
    </row>
    <row r="25" spans="1:12" x14ac:dyDescent="0.4">
      <c r="A25" s="61" t="s">
        <v>140</v>
      </c>
      <c r="B25" s="350">
        <v>2485</v>
      </c>
      <c r="C25" s="236">
        <v>2683</v>
      </c>
      <c r="D25" s="177">
        <v>0.92620201267238167</v>
      </c>
      <c r="E25" s="162">
        <v>-198</v>
      </c>
      <c r="F25" s="237">
        <v>4640</v>
      </c>
      <c r="G25" s="236">
        <v>4654</v>
      </c>
      <c r="H25" s="177">
        <v>0.9969918349806618</v>
      </c>
      <c r="I25" s="162">
        <v>-14</v>
      </c>
      <c r="J25" s="177">
        <v>0.53556034482758619</v>
      </c>
      <c r="K25" s="177">
        <v>0.57649333906317146</v>
      </c>
      <c r="L25" s="182">
        <v>-4.0932994235585274E-2</v>
      </c>
    </row>
    <row r="26" spans="1:12" x14ac:dyDescent="0.4">
      <c r="A26" s="49" t="s">
        <v>139</v>
      </c>
      <c r="B26" s="350"/>
      <c r="C26" s="236">
        <v>1976</v>
      </c>
      <c r="D26" s="177">
        <v>0</v>
      </c>
      <c r="E26" s="162">
        <v>-1976</v>
      </c>
      <c r="F26" s="237"/>
      <c r="G26" s="236">
        <v>4642</v>
      </c>
      <c r="H26" s="177">
        <v>0</v>
      </c>
      <c r="I26" s="162">
        <v>-4642</v>
      </c>
      <c r="J26" s="177" t="e">
        <v>#DIV/0!</v>
      </c>
      <c r="K26" s="177">
        <v>0.42567858681602755</v>
      </c>
      <c r="L26" s="182" t="e">
        <v>#DIV/0!</v>
      </c>
    </row>
    <row r="27" spans="1:12" x14ac:dyDescent="0.4">
      <c r="A27" s="49" t="s">
        <v>138</v>
      </c>
      <c r="B27" s="350">
        <v>2513</v>
      </c>
      <c r="C27" s="236">
        <v>2510</v>
      </c>
      <c r="D27" s="177">
        <v>1.0011952191235061</v>
      </c>
      <c r="E27" s="162">
        <v>3</v>
      </c>
      <c r="F27" s="237">
        <v>4490</v>
      </c>
      <c r="G27" s="236">
        <v>4647</v>
      </c>
      <c r="H27" s="177">
        <v>0.96621476221217995</v>
      </c>
      <c r="I27" s="162">
        <v>-157</v>
      </c>
      <c r="J27" s="177">
        <v>0.55968819599109132</v>
      </c>
      <c r="K27" s="177">
        <v>0.5401334194103723</v>
      </c>
      <c r="L27" s="182">
        <v>1.9554776580719024E-2</v>
      </c>
    </row>
    <row r="28" spans="1:12" x14ac:dyDescent="0.4">
      <c r="A28" s="49" t="s">
        <v>137</v>
      </c>
      <c r="B28" s="349"/>
      <c r="C28" s="238">
        <v>2514</v>
      </c>
      <c r="D28" s="171">
        <v>0</v>
      </c>
      <c r="E28" s="161">
        <v>-2514</v>
      </c>
      <c r="F28" s="239"/>
      <c r="G28" s="238">
        <v>4465</v>
      </c>
      <c r="H28" s="171">
        <v>0</v>
      </c>
      <c r="I28" s="161">
        <v>-4465</v>
      </c>
      <c r="J28" s="171" t="e">
        <v>#DIV/0!</v>
      </c>
      <c r="K28" s="171">
        <v>0.56304591265397541</v>
      </c>
      <c r="L28" s="170" t="e">
        <v>#DIV/0!</v>
      </c>
    </row>
    <row r="29" spans="1:12" x14ac:dyDescent="0.4">
      <c r="A29" s="61" t="s">
        <v>136</v>
      </c>
      <c r="B29" s="350"/>
      <c r="C29" s="236"/>
      <c r="D29" s="177" t="e">
        <v>#DIV/0!</v>
      </c>
      <c r="E29" s="162">
        <v>0</v>
      </c>
      <c r="F29" s="237"/>
      <c r="G29" s="236"/>
      <c r="H29" s="177" t="e">
        <v>#DIV/0!</v>
      </c>
      <c r="I29" s="162">
        <v>0</v>
      </c>
      <c r="J29" s="177" t="e">
        <v>#DIV/0!</v>
      </c>
      <c r="K29" s="177" t="e">
        <v>#DIV/0!</v>
      </c>
      <c r="L29" s="182" t="e">
        <v>#DIV/0!</v>
      </c>
    </row>
    <row r="30" spans="1:12" x14ac:dyDescent="0.4">
      <c r="A30" s="49" t="s">
        <v>135</v>
      </c>
      <c r="B30" s="350">
        <v>6718</v>
      </c>
      <c r="C30" s="236">
        <v>7032</v>
      </c>
      <c r="D30" s="177">
        <v>0.95534698521046646</v>
      </c>
      <c r="E30" s="162">
        <v>-314</v>
      </c>
      <c r="F30" s="237">
        <v>8350</v>
      </c>
      <c r="G30" s="236">
        <v>8704</v>
      </c>
      <c r="H30" s="177">
        <v>0.95932904411764708</v>
      </c>
      <c r="I30" s="162">
        <v>-354</v>
      </c>
      <c r="J30" s="177">
        <v>0.80455089820359282</v>
      </c>
      <c r="K30" s="177">
        <v>0.80790441176470584</v>
      </c>
      <c r="L30" s="182">
        <v>-3.3535135611130196E-3</v>
      </c>
    </row>
    <row r="31" spans="1:12" x14ac:dyDescent="0.4">
      <c r="A31" s="61" t="s">
        <v>134</v>
      </c>
      <c r="B31" s="349"/>
      <c r="C31" s="238"/>
      <c r="D31" s="171" t="e">
        <v>#DIV/0!</v>
      </c>
      <c r="E31" s="161">
        <v>0</v>
      </c>
      <c r="F31" s="239"/>
      <c r="G31" s="238"/>
      <c r="H31" s="171" t="e">
        <v>#DIV/0!</v>
      </c>
      <c r="I31" s="161">
        <v>0</v>
      </c>
      <c r="J31" s="171" t="e">
        <v>#DIV/0!</v>
      </c>
      <c r="K31" s="171" t="e">
        <v>#DIV/0!</v>
      </c>
      <c r="L31" s="170" t="e">
        <v>#DIV/0!</v>
      </c>
    </row>
    <row r="32" spans="1:12" x14ac:dyDescent="0.4">
      <c r="A32" s="61" t="s">
        <v>133</v>
      </c>
      <c r="B32" s="349">
        <v>2720</v>
      </c>
      <c r="C32" s="238">
        <v>3160</v>
      </c>
      <c r="D32" s="171">
        <v>0.86075949367088611</v>
      </c>
      <c r="E32" s="161">
        <v>-440</v>
      </c>
      <c r="F32" s="239">
        <v>4605</v>
      </c>
      <c r="G32" s="238">
        <v>4785</v>
      </c>
      <c r="H32" s="171">
        <v>0.96238244514106586</v>
      </c>
      <c r="I32" s="161">
        <v>-180</v>
      </c>
      <c r="J32" s="171">
        <v>0.5906623235613464</v>
      </c>
      <c r="K32" s="171">
        <v>0.66039707419017768</v>
      </c>
      <c r="L32" s="170">
        <v>-6.9734750628831277E-2</v>
      </c>
    </row>
    <row r="33" spans="1:12" x14ac:dyDescent="0.4">
      <c r="A33" s="49" t="s">
        <v>132</v>
      </c>
      <c r="B33" s="350"/>
      <c r="C33" s="236">
        <v>409</v>
      </c>
      <c r="D33" s="177">
        <v>0</v>
      </c>
      <c r="E33" s="162">
        <v>-409</v>
      </c>
      <c r="F33" s="237"/>
      <c r="G33" s="236">
        <v>740</v>
      </c>
      <c r="H33" s="177">
        <v>0</v>
      </c>
      <c r="I33" s="162">
        <v>-740</v>
      </c>
      <c r="J33" s="177" t="e">
        <v>#DIV/0!</v>
      </c>
      <c r="K33" s="177">
        <v>0.55270270270270272</v>
      </c>
      <c r="L33" s="182" t="e">
        <v>#DIV/0!</v>
      </c>
    </row>
    <row r="34" spans="1:12" x14ac:dyDescent="0.4">
      <c r="A34" s="61" t="s">
        <v>88</v>
      </c>
      <c r="B34" s="349"/>
      <c r="C34" s="238">
        <v>9402</v>
      </c>
      <c r="D34" s="171">
        <v>0</v>
      </c>
      <c r="E34" s="161">
        <v>-9402</v>
      </c>
      <c r="F34" s="239"/>
      <c r="G34" s="238">
        <v>12733</v>
      </c>
      <c r="H34" s="171">
        <v>0</v>
      </c>
      <c r="I34" s="161">
        <v>-12733</v>
      </c>
      <c r="J34" s="171" t="e">
        <v>#DIV/0!</v>
      </c>
      <c r="K34" s="171">
        <v>0.73839629309667787</v>
      </c>
      <c r="L34" s="170" t="e">
        <v>#DIV/0!</v>
      </c>
    </row>
    <row r="35" spans="1:12" x14ac:dyDescent="0.4">
      <c r="A35" s="42" t="s">
        <v>131</v>
      </c>
      <c r="B35" s="348">
        <v>11699</v>
      </c>
      <c r="C35" s="231"/>
      <c r="D35" s="171" t="e">
        <v>#DIV/0!</v>
      </c>
      <c r="E35" s="161">
        <v>11699</v>
      </c>
      <c r="F35" s="232">
        <v>17920</v>
      </c>
      <c r="G35" s="231"/>
      <c r="H35" s="171" t="e">
        <v>#DIV/0!</v>
      </c>
      <c r="I35" s="161">
        <v>17920</v>
      </c>
      <c r="J35" s="171">
        <v>0.65284598214285716</v>
      </c>
      <c r="K35" s="171" t="e">
        <v>#DIV/0!</v>
      </c>
      <c r="L35" s="170" t="e">
        <v>#DIV/0!</v>
      </c>
    </row>
    <row r="36" spans="1:12" x14ac:dyDescent="0.4">
      <c r="A36" s="160" t="s">
        <v>130</v>
      </c>
      <c r="B36" s="247">
        <v>1533</v>
      </c>
      <c r="C36" s="247">
        <v>1903</v>
      </c>
      <c r="D36" s="181">
        <v>0.80557015239096164</v>
      </c>
      <c r="E36" s="166">
        <v>-370</v>
      </c>
      <c r="F36" s="247">
        <v>2859</v>
      </c>
      <c r="G36" s="247">
        <v>2674</v>
      </c>
      <c r="H36" s="181">
        <v>1.069184741959611</v>
      </c>
      <c r="I36" s="166">
        <v>185</v>
      </c>
      <c r="J36" s="181">
        <v>0.53620146904512067</v>
      </c>
      <c r="K36" s="181">
        <v>0.71166791323859391</v>
      </c>
      <c r="L36" s="180">
        <v>-0.17546644419347324</v>
      </c>
    </row>
    <row r="37" spans="1:12" x14ac:dyDescent="0.4">
      <c r="A37" s="48" t="s">
        <v>129</v>
      </c>
      <c r="B37" s="246">
        <v>964</v>
      </c>
      <c r="C37" s="240">
        <v>1196</v>
      </c>
      <c r="D37" s="175">
        <v>0.80602006688963213</v>
      </c>
      <c r="E37" s="176">
        <v>-232</v>
      </c>
      <c r="F37" s="246">
        <v>1689</v>
      </c>
      <c r="G37" s="240">
        <v>1465</v>
      </c>
      <c r="H37" s="175">
        <v>1.1529010238907851</v>
      </c>
      <c r="I37" s="176">
        <v>224</v>
      </c>
      <c r="J37" s="175">
        <v>0.57075192421551213</v>
      </c>
      <c r="K37" s="175">
        <v>0.81638225255972696</v>
      </c>
      <c r="L37" s="174">
        <v>-0.24563032834421483</v>
      </c>
    </row>
    <row r="38" spans="1:12" x14ac:dyDescent="0.4">
      <c r="A38" s="49" t="s">
        <v>128</v>
      </c>
      <c r="B38" s="237">
        <v>569</v>
      </c>
      <c r="C38" s="236">
        <v>707</v>
      </c>
      <c r="D38" s="177">
        <v>0.80480905233380484</v>
      </c>
      <c r="E38" s="162">
        <v>-138</v>
      </c>
      <c r="F38" s="237">
        <v>1170</v>
      </c>
      <c r="G38" s="236">
        <v>1209</v>
      </c>
      <c r="H38" s="177">
        <v>0.967741935483871</v>
      </c>
      <c r="I38" s="162">
        <v>-39</v>
      </c>
      <c r="J38" s="177">
        <v>0.48632478632478632</v>
      </c>
      <c r="K38" s="177">
        <v>0.58478081058726217</v>
      </c>
      <c r="L38" s="182">
        <v>-9.845602426247585E-2</v>
      </c>
    </row>
    <row r="39" spans="1:12" s="80" customFormat="1" x14ac:dyDescent="0.4">
      <c r="A39" s="136" t="s">
        <v>87</v>
      </c>
      <c r="B39" s="245">
        <v>204266</v>
      </c>
      <c r="C39" s="245">
        <v>225532</v>
      </c>
      <c r="D39" s="168">
        <v>0.90570739407268153</v>
      </c>
      <c r="E39" s="169">
        <v>-21266</v>
      </c>
      <c r="F39" s="245">
        <v>346292</v>
      </c>
      <c r="G39" s="245">
        <v>356658</v>
      </c>
      <c r="H39" s="168">
        <v>0.97093574236383318</v>
      </c>
      <c r="I39" s="169">
        <v>-10366</v>
      </c>
      <c r="J39" s="168">
        <v>0.5898663555612027</v>
      </c>
      <c r="K39" s="168">
        <v>0.63234807574763496</v>
      </c>
      <c r="L39" s="184">
        <v>-4.2481720186432259E-2</v>
      </c>
    </row>
    <row r="40" spans="1:12" s="80" customFormat="1" x14ac:dyDescent="0.4">
      <c r="A40" s="160" t="s">
        <v>127</v>
      </c>
      <c r="B40" s="215">
        <v>201852</v>
      </c>
      <c r="C40" s="215">
        <v>223408</v>
      </c>
      <c r="D40" s="168">
        <v>0.90351285540356652</v>
      </c>
      <c r="E40" s="169">
        <v>-21556</v>
      </c>
      <c r="F40" s="215">
        <v>341742</v>
      </c>
      <c r="G40" s="215">
        <v>352020</v>
      </c>
      <c r="H40" s="168">
        <v>0.97080279529572189</v>
      </c>
      <c r="I40" s="169">
        <v>-10278</v>
      </c>
      <c r="J40" s="168">
        <v>0.5906561089945046</v>
      </c>
      <c r="K40" s="168">
        <v>0.63464575876370666</v>
      </c>
      <c r="L40" s="184">
        <v>-4.3989649769202055E-2</v>
      </c>
    </row>
    <row r="41" spans="1:12" x14ac:dyDescent="0.4">
      <c r="A41" s="49" t="s">
        <v>86</v>
      </c>
      <c r="B41" s="236">
        <v>69839</v>
      </c>
      <c r="C41" s="244">
        <v>78492</v>
      </c>
      <c r="D41" s="201">
        <v>0.88975946593283395</v>
      </c>
      <c r="E41" s="161">
        <v>-8653</v>
      </c>
      <c r="F41" s="243">
        <v>123531</v>
      </c>
      <c r="G41" s="236">
        <v>130491</v>
      </c>
      <c r="H41" s="171">
        <v>0.94666298825206341</v>
      </c>
      <c r="I41" s="162">
        <v>-6960</v>
      </c>
      <c r="J41" s="177">
        <v>0.56535606446964726</v>
      </c>
      <c r="K41" s="177">
        <v>0.60151274800560961</v>
      </c>
      <c r="L41" s="182">
        <v>-3.6156683535962353E-2</v>
      </c>
    </row>
    <row r="42" spans="1:12" x14ac:dyDescent="0.4">
      <c r="A42" s="49" t="s">
        <v>126</v>
      </c>
      <c r="B42" s="236">
        <v>4340</v>
      </c>
      <c r="C42" s="236">
        <v>4757</v>
      </c>
      <c r="D42" s="175">
        <v>0.91233970990119828</v>
      </c>
      <c r="E42" s="161">
        <v>-417</v>
      </c>
      <c r="F42" s="237">
        <v>8098</v>
      </c>
      <c r="G42" s="236">
        <v>8369</v>
      </c>
      <c r="H42" s="171">
        <v>0.9676185924244235</v>
      </c>
      <c r="I42" s="162">
        <v>-271</v>
      </c>
      <c r="J42" s="177">
        <v>0.53593479871573224</v>
      </c>
      <c r="K42" s="177">
        <v>0.56840721711076592</v>
      </c>
      <c r="L42" s="182">
        <v>-3.2472418395033675E-2</v>
      </c>
    </row>
    <row r="43" spans="1:12" x14ac:dyDescent="0.4">
      <c r="A43" s="49" t="s">
        <v>125</v>
      </c>
      <c r="B43" s="236">
        <v>13783</v>
      </c>
      <c r="C43" s="236">
        <v>13220</v>
      </c>
      <c r="D43" s="175">
        <v>1.0425869894099848</v>
      </c>
      <c r="E43" s="161">
        <v>563</v>
      </c>
      <c r="F43" s="237">
        <v>15934</v>
      </c>
      <c r="G43" s="236">
        <v>15933</v>
      </c>
      <c r="H43" s="171">
        <v>1.000062762819306</v>
      </c>
      <c r="I43" s="162">
        <v>1</v>
      </c>
      <c r="J43" s="177">
        <v>0.86500564829923432</v>
      </c>
      <c r="K43" s="177">
        <v>0.82972447122324733</v>
      </c>
      <c r="L43" s="182">
        <v>3.5281177075986991E-2</v>
      </c>
    </row>
    <row r="44" spans="1:12" x14ac:dyDescent="0.4">
      <c r="A44" s="61" t="s">
        <v>124</v>
      </c>
      <c r="B44" s="236">
        <v>28774</v>
      </c>
      <c r="C44" s="236">
        <v>24377</v>
      </c>
      <c r="D44" s="175">
        <v>1.1803749435943718</v>
      </c>
      <c r="E44" s="161">
        <v>4397</v>
      </c>
      <c r="F44" s="237">
        <v>44391</v>
      </c>
      <c r="G44" s="236">
        <v>33653</v>
      </c>
      <c r="H44" s="171">
        <v>1.3190800225834249</v>
      </c>
      <c r="I44" s="162">
        <v>10738</v>
      </c>
      <c r="J44" s="177">
        <v>0.64819445383073149</v>
      </c>
      <c r="K44" s="177">
        <v>0.72436335542150776</v>
      </c>
      <c r="L44" s="182">
        <v>-7.6168901590776272E-2</v>
      </c>
    </row>
    <row r="45" spans="1:12" x14ac:dyDescent="0.4">
      <c r="A45" s="61" t="s">
        <v>123</v>
      </c>
      <c r="B45" s="236">
        <v>14479</v>
      </c>
      <c r="C45" s="236">
        <v>15759</v>
      </c>
      <c r="D45" s="175">
        <v>0.91877657211752017</v>
      </c>
      <c r="E45" s="161">
        <v>-1280</v>
      </c>
      <c r="F45" s="347">
        <v>22302</v>
      </c>
      <c r="G45" s="236">
        <v>21866</v>
      </c>
      <c r="H45" s="171">
        <v>1.0199396323058629</v>
      </c>
      <c r="I45" s="162">
        <v>436</v>
      </c>
      <c r="J45" s="177">
        <v>0.64922428481750516</v>
      </c>
      <c r="K45" s="177">
        <v>0.72070794841306141</v>
      </c>
      <c r="L45" s="182">
        <v>-7.1483663595556246E-2</v>
      </c>
    </row>
    <row r="46" spans="1:12" x14ac:dyDescent="0.4">
      <c r="A46" s="49" t="s">
        <v>84</v>
      </c>
      <c r="B46" s="236">
        <v>28515</v>
      </c>
      <c r="C46" s="236">
        <v>32542</v>
      </c>
      <c r="D46" s="175">
        <v>0.87625222789011126</v>
      </c>
      <c r="E46" s="161">
        <v>-4027</v>
      </c>
      <c r="F46" s="237">
        <v>55537</v>
      </c>
      <c r="G46" s="236">
        <v>54637</v>
      </c>
      <c r="H46" s="171">
        <v>1.0164723538993723</v>
      </c>
      <c r="I46" s="162">
        <v>900</v>
      </c>
      <c r="J46" s="177">
        <v>0.51344148945747881</v>
      </c>
      <c r="K46" s="177">
        <v>0.59560371177041194</v>
      </c>
      <c r="L46" s="182">
        <v>-8.2162222312933131E-2</v>
      </c>
    </row>
    <row r="47" spans="1:12" x14ac:dyDescent="0.4">
      <c r="A47" s="49" t="s">
        <v>85</v>
      </c>
      <c r="B47" s="236">
        <v>16896</v>
      </c>
      <c r="C47" s="236">
        <v>19889</v>
      </c>
      <c r="D47" s="175">
        <v>0.84951480717984817</v>
      </c>
      <c r="E47" s="161">
        <v>-2993</v>
      </c>
      <c r="F47" s="242">
        <v>28847</v>
      </c>
      <c r="G47" s="236">
        <v>31311</v>
      </c>
      <c r="H47" s="171">
        <v>0.92130561144645651</v>
      </c>
      <c r="I47" s="162">
        <v>-2464</v>
      </c>
      <c r="J47" s="177">
        <v>0.58571081914930501</v>
      </c>
      <c r="K47" s="177">
        <v>0.63520807383986455</v>
      </c>
      <c r="L47" s="182">
        <v>-4.9497254690559545E-2</v>
      </c>
    </row>
    <row r="48" spans="1:12" x14ac:dyDescent="0.4">
      <c r="A48" s="49" t="s">
        <v>83</v>
      </c>
      <c r="B48" s="236"/>
      <c r="C48" s="236">
        <v>4561</v>
      </c>
      <c r="D48" s="175">
        <v>0</v>
      </c>
      <c r="E48" s="161">
        <v>-4561</v>
      </c>
      <c r="F48" s="241"/>
      <c r="G48" s="236">
        <v>8370</v>
      </c>
      <c r="H48" s="171">
        <v>0</v>
      </c>
      <c r="I48" s="162">
        <v>-8370</v>
      </c>
      <c r="J48" s="177" t="e">
        <v>#DIV/0!</v>
      </c>
      <c r="K48" s="177">
        <v>0.5449223416965352</v>
      </c>
      <c r="L48" s="182" t="e">
        <v>#DIV/0!</v>
      </c>
    </row>
    <row r="49" spans="1:12" x14ac:dyDescent="0.4">
      <c r="A49" s="49" t="s">
        <v>122</v>
      </c>
      <c r="B49" s="236">
        <v>1608</v>
      </c>
      <c r="C49" s="240">
        <v>2239</v>
      </c>
      <c r="D49" s="175">
        <v>0.71817775792764627</v>
      </c>
      <c r="E49" s="161">
        <v>-631</v>
      </c>
      <c r="F49" s="237">
        <v>3906</v>
      </c>
      <c r="G49" s="236">
        <v>3720</v>
      </c>
      <c r="H49" s="171">
        <v>1.05</v>
      </c>
      <c r="I49" s="162">
        <v>186</v>
      </c>
      <c r="J49" s="177">
        <v>0.4116743471582181</v>
      </c>
      <c r="K49" s="177">
        <v>0.60188172043010757</v>
      </c>
      <c r="L49" s="182">
        <v>-0.19020737327188947</v>
      </c>
    </row>
    <row r="50" spans="1:12" x14ac:dyDescent="0.4">
      <c r="A50" s="49" t="s">
        <v>121</v>
      </c>
      <c r="B50" s="236">
        <v>1997</v>
      </c>
      <c r="C50" s="240">
        <v>2477</v>
      </c>
      <c r="D50" s="175">
        <v>0.80621719822365767</v>
      </c>
      <c r="E50" s="161">
        <v>-480</v>
      </c>
      <c r="F50" s="239">
        <v>3600</v>
      </c>
      <c r="G50" s="236">
        <v>3720</v>
      </c>
      <c r="H50" s="171">
        <v>0.967741935483871</v>
      </c>
      <c r="I50" s="162">
        <v>-120</v>
      </c>
      <c r="J50" s="177">
        <v>0.55472222222222223</v>
      </c>
      <c r="K50" s="177">
        <v>0.66586021505376347</v>
      </c>
      <c r="L50" s="182">
        <v>-0.11113799283154124</v>
      </c>
    </row>
    <row r="51" spans="1:12" x14ac:dyDescent="0.4">
      <c r="A51" s="49" t="s">
        <v>82</v>
      </c>
      <c r="B51" s="236">
        <v>4338</v>
      </c>
      <c r="C51" s="236">
        <v>5352</v>
      </c>
      <c r="D51" s="175">
        <v>0.8105381165919282</v>
      </c>
      <c r="E51" s="161">
        <v>-1014</v>
      </c>
      <c r="F51" s="239">
        <v>5354</v>
      </c>
      <c r="G51" s="236">
        <v>8370</v>
      </c>
      <c r="H51" s="171">
        <v>0.6396654719235364</v>
      </c>
      <c r="I51" s="162">
        <v>-3016</v>
      </c>
      <c r="J51" s="177">
        <v>0.81023533806499815</v>
      </c>
      <c r="K51" s="177">
        <v>0.63942652329749106</v>
      </c>
      <c r="L51" s="182">
        <v>0.17080881476750709</v>
      </c>
    </row>
    <row r="52" spans="1:12" x14ac:dyDescent="0.4">
      <c r="A52" s="61" t="s">
        <v>80</v>
      </c>
      <c r="B52" s="236">
        <v>1851</v>
      </c>
      <c r="C52" s="238">
        <v>2274</v>
      </c>
      <c r="D52" s="175">
        <v>0.81398416886543534</v>
      </c>
      <c r="E52" s="161">
        <v>-423</v>
      </c>
      <c r="F52" s="237">
        <v>3584</v>
      </c>
      <c r="G52" s="236">
        <v>3719</v>
      </c>
      <c r="H52" s="171">
        <v>0.96369991933315402</v>
      </c>
      <c r="I52" s="162">
        <v>-135</v>
      </c>
      <c r="J52" s="177">
        <v>0.5164620535714286</v>
      </c>
      <c r="K52" s="171">
        <v>0.61145469212153802</v>
      </c>
      <c r="L52" s="170">
        <v>-9.4992638550109421E-2</v>
      </c>
    </row>
    <row r="53" spans="1:12" x14ac:dyDescent="0.4">
      <c r="A53" s="49" t="s">
        <v>81</v>
      </c>
      <c r="B53" s="236">
        <v>6493</v>
      </c>
      <c r="C53" s="236">
        <v>7101</v>
      </c>
      <c r="D53" s="175">
        <v>0.91437825658357974</v>
      </c>
      <c r="E53" s="162">
        <v>-608</v>
      </c>
      <c r="F53" s="237">
        <v>8100</v>
      </c>
      <c r="G53" s="236">
        <v>8370</v>
      </c>
      <c r="H53" s="177">
        <v>0.967741935483871</v>
      </c>
      <c r="I53" s="162">
        <v>-270</v>
      </c>
      <c r="J53" s="177">
        <v>0.80160493827160495</v>
      </c>
      <c r="K53" s="177">
        <v>0.84838709677419355</v>
      </c>
      <c r="L53" s="182">
        <v>-4.67821585025886E-2</v>
      </c>
    </row>
    <row r="54" spans="1:12" x14ac:dyDescent="0.4">
      <c r="A54" s="49" t="s">
        <v>77</v>
      </c>
      <c r="B54" s="236">
        <v>5589</v>
      </c>
      <c r="C54" s="236">
        <v>6422</v>
      </c>
      <c r="D54" s="175">
        <v>0.87028962939894117</v>
      </c>
      <c r="E54" s="162">
        <v>-833</v>
      </c>
      <c r="F54" s="237">
        <v>11200</v>
      </c>
      <c r="G54" s="236">
        <v>11371</v>
      </c>
      <c r="H54" s="177">
        <v>0.98496174478937648</v>
      </c>
      <c r="I54" s="162">
        <v>-171</v>
      </c>
      <c r="J54" s="177">
        <v>0.49901785714285712</v>
      </c>
      <c r="K54" s="177">
        <v>0.56477002902119422</v>
      </c>
      <c r="L54" s="182">
        <v>-6.5752171878337096E-2</v>
      </c>
    </row>
    <row r="55" spans="1:12" x14ac:dyDescent="0.4">
      <c r="A55" s="49" t="s">
        <v>79</v>
      </c>
      <c r="B55" s="236">
        <v>1273</v>
      </c>
      <c r="C55" s="236">
        <v>1478</v>
      </c>
      <c r="D55" s="175">
        <v>0.86129905277401897</v>
      </c>
      <c r="E55" s="162">
        <v>-205</v>
      </c>
      <c r="F55" s="237">
        <v>3719</v>
      </c>
      <c r="G55" s="236">
        <v>3720</v>
      </c>
      <c r="H55" s="177">
        <v>0.99973118279569895</v>
      </c>
      <c r="I55" s="162">
        <v>-1</v>
      </c>
      <c r="J55" s="177">
        <v>0.34229631621403606</v>
      </c>
      <c r="K55" s="177">
        <v>0.39731182795698927</v>
      </c>
      <c r="L55" s="182">
        <v>-5.5015511742953216E-2</v>
      </c>
    </row>
    <row r="56" spans="1:12" x14ac:dyDescent="0.4">
      <c r="A56" s="49" t="s">
        <v>78</v>
      </c>
      <c r="B56" s="236">
        <v>2077</v>
      </c>
      <c r="C56" s="236">
        <v>2095</v>
      </c>
      <c r="D56" s="175">
        <v>0.99140811455847255</v>
      </c>
      <c r="E56" s="162">
        <v>-18</v>
      </c>
      <c r="F56" s="237">
        <v>3639</v>
      </c>
      <c r="G56" s="236">
        <v>3735</v>
      </c>
      <c r="H56" s="177">
        <v>0.97429718875502003</v>
      </c>
      <c r="I56" s="162">
        <v>-96</v>
      </c>
      <c r="J56" s="177">
        <v>0.57076119813135473</v>
      </c>
      <c r="K56" s="177">
        <v>0.56091030789825969</v>
      </c>
      <c r="L56" s="182">
        <v>9.8508902330950443E-3</v>
      </c>
    </row>
    <row r="57" spans="1:12" x14ac:dyDescent="0.4">
      <c r="A57" s="55" t="s">
        <v>120</v>
      </c>
      <c r="B57" s="234"/>
      <c r="C57" s="234">
        <v>373</v>
      </c>
      <c r="D57" s="179">
        <v>0</v>
      </c>
      <c r="E57" s="178">
        <v>-373</v>
      </c>
      <c r="F57" s="235"/>
      <c r="G57" s="234">
        <v>665</v>
      </c>
      <c r="H57" s="179">
        <v>0</v>
      </c>
      <c r="I57" s="178">
        <v>-665</v>
      </c>
      <c r="J57" s="179" t="e">
        <v>#DIV/0!</v>
      </c>
      <c r="K57" s="179">
        <v>0.56090225563909779</v>
      </c>
      <c r="L57" s="233" t="e">
        <v>#DIV/0!</v>
      </c>
    </row>
    <row r="58" spans="1:12" x14ac:dyDescent="0.4">
      <c r="A58" s="42" t="s">
        <v>119</v>
      </c>
      <c r="B58" s="231"/>
      <c r="C58" s="231"/>
      <c r="D58" s="194" t="e">
        <v>#DIV/0!</v>
      </c>
      <c r="E58" s="137">
        <v>0</v>
      </c>
      <c r="F58" s="232"/>
      <c r="G58" s="231"/>
      <c r="H58" s="194" t="e">
        <v>#DIV/0!</v>
      </c>
      <c r="I58" s="137">
        <v>0</v>
      </c>
      <c r="J58" s="194" t="e">
        <v>#DIV/0!</v>
      </c>
      <c r="K58" s="194" t="e">
        <v>#DIV/0!</v>
      </c>
      <c r="L58" s="193" t="e">
        <v>#DIV/0!</v>
      </c>
    </row>
    <row r="59" spans="1:12" x14ac:dyDescent="0.4">
      <c r="A59" s="160" t="s">
        <v>118</v>
      </c>
      <c r="B59" s="230">
        <v>2414</v>
      </c>
      <c r="C59" s="230">
        <v>2124</v>
      </c>
      <c r="D59" s="181">
        <v>1.1365348399246704</v>
      </c>
      <c r="E59" s="166">
        <v>290</v>
      </c>
      <c r="F59" s="230">
        <v>4550</v>
      </c>
      <c r="G59" s="230">
        <v>4638</v>
      </c>
      <c r="H59" s="181">
        <v>0.98102630444156969</v>
      </c>
      <c r="I59" s="166">
        <v>-88</v>
      </c>
      <c r="J59" s="181">
        <v>0.53054945054945057</v>
      </c>
      <c r="K59" s="181">
        <v>0.45795601552393272</v>
      </c>
      <c r="L59" s="180">
        <v>7.259343502551785E-2</v>
      </c>
    </row>
    <row r="60" spans="1:12" x14ac:dyDescent="0.4">
      <c r="A60" s="55" t="s">
        <v>76</v>
      </c>
      <c r="B60" s="229">
        <v>555</v>
      </c>
      <c r="C60" s="229">
        <v>515</v>
      </c>
      <c r="D60" s="175">
        <v>1.0776699029126213</v>
      </c>
      <c r="E60" s="176">
        <v>40</v>
      </c>
      <c r="F60" s="229">
        <v>860</v>
      </c>
      <c r="G60" s="229">
        <v>919</v>
      </c>
      <c r="H60" s="175">
        <v>0.93579978237214367</v>
      </c>
      <c r="I60" s="176">
        <v>-59</v>
      </c>
      <c r="J60" s="175">
        <v>0.64534883720930236</v>
      </c>
      <c r="K60" s="175">
        <v>0.56039173014145816</v>
      </c>
      <c r="L60" s="174">
        <v>8.4957107067844206E-2</v>
      </c>
    </row>
    <row r="61" spans="1:12" x14ac:dyDescent="0.4">
      <c r="A61" s="49" t="s">
        <v>117</v>
      </c>
      <c r="B61" s="229">
        <v>554</v>
      </c>
      <c r="C61" s="229">
        <v>429</v>
      </c>
      <c r="D61" s="175">
        <v>1.2913752913752914</v>
      </c>
      <c r="E61" s="176">
        <v>125</v>
      </c>
      <c r="F61" s="229">
        <v>913</v>
      </c>
      <c r="G61" s="229">
        <v>930</v>
      </c>
      <c r="H61" s="175">
        <v>0.98172043010752685</v>
      </c>
      <c r="I61" s="176">
        <v>-17</v>
      </c>
      <c r="J61" s="175">
        <v>0.60679079956188386</v>
      </c>
      <c r="K61" s="175">
        <v>0.46129032258064517</v>
      </c>
      <c r="L61" s="174">
        <v>0.14550047698123869</v>
      </c>
    </row>
    <row r="62" spans="1:12" x14ac:dyDescent="0.4">
      <c r="A62" s="48" t="s">
        <v>116</v>
      </c>
      <c r="B62" s="229">
        <v>334</v>
      </c>
      <c r="C62" s="229">
        <v>337</v>
      </c>
      <c r="D62" s="175">
        <v>0.99109792284866471</v>
      </c>
      <c r="E62" s="176">
        <v>-3</v>
      </c>
      <c r="F62" s="229">
        <v>927</v>
      </c>
      <c r="G62" s="229">
        <v>930</v>
      </c>
      <c r="H62" s="175">
        <v>0.99677419354838714</v>
      </c>
      <c r="I62" s="176">
        <v>-3</v>
      </c>
      <c r="J62" s="175">
        <v>0.36030204962243795</v>
      </c>
      <c r="K62" s="175">
        <v>0.36236559139784946</v>
      </c>
      <c r="L62" s="174">
        <v>-2.0635417754115148E-3</v>
      </c>
    </row>
    <row r="63" spans="1:12" x14ac:dyDescent="0.4">
      <c r="A63" s="42" t="s">
        <v>115</v>
      </c>
      <c r="B63" s="228">
        <v>971</v>
      </c>
      <c r="C63" s="228">
        <v>843</v>
      </c>
      <c r="D63" s="177">
        <v>1.1518386714116251</v>
      </c>
      <c r="E63" s="162">
        <v>128</v>
      </c>
      <c r="F63" s="228">
        <v>1850</v>
      </c>
      <c r="G63" s="228">
        <v>1859</v>
      </c>
      <c r="H63" s="177">
        <v>0.99515868746637981</v>
      </c>
      <c r="I63" s="162">
        <v>-9</v>
      </c>
      <c r="J63" s="177">
        <v>0.52486486486486483</v>
      </c>
      <c r="K63" s="177">
        <v>0.45346960731576114</v>
      </c>
      <c r="L63" s="182">
        <v>7.1395257549103697E-2</v>
      </c>
    </row>
    <row r="64" spans="1:12" x14ac:dyDescent="0.4">
      <c r="A64" s="136" t="s">
        <v>98</v>
      </c>
      <c r="B64" s="215">
        <v>29132</v>
      </c>
      <c r="C64" s="215">
        <v>27456</v>
      </c>
      <c r="D64" s="168">
        <v>1.0610431235431235</v>
      </c>
      <c r="E64" s="169">
        <v>1676</v>
      </c>
      <c r="F64" s="215">
        <v>40179</v>
      </c>
      <c r="G64" s="215">
        <v>41064</v>
      </c>
      <c r="H64" s="168">
        <v>0.97844827586206895</v>
      </c>
      <c r="I64" s="169">
        <v>-885</v>
      </c>
      <c r="J64" s="168">
        <v>0.72505537718708779</v>
      </c>
      <c r="K64" s="168">
        <v>0.66861484511981295</v>
      </c>
      <c r="L64" s="184">
        <v>5.644053206727484E-2</v>
      </c>
    </row>
    <row r="65" spans="1:12" x14ac:dyDescent="0.4">
      <c r="A65" s="227" t="s">
        <v>114</v>
      </c>
      <c r="B65" s="346">
        <v>14465</v>
      </c>
      <c r="C65" s="346">
        <v>14850</v>
      </c>
      <c r="D65" s="225">
        <v>0.97407407407407409</v>
      </c>
      <c r="E65" s="224">
        <v>-385</v>
      </c>
      <c r="F65" s="346">
        <v>18762</v>
      </c>
      <c r="G65" s="346">
        <v>19116</v>
      </c>
      <c r="H65" s="225">
        <v>0.98148148148148151</v>
      </c>
      <c r="I65" s="224">
        <v>-354</v>
      </c>
      <c r="J65" s="223">
        <v>0.77097324379064069</v>
      </c>
      <c r="K65" s="223">
        <v>0.7768361581920904</v>
      </c>
      <c r="L65" s="222">
        <v>-5.8629144014497037E-3</v>
      </c>
    </row>
    <row r="66" spans="1:12" s="33" customFormat="1" x14ac:dyDescent="0.4">
      <c r="A66" s="61" t="s">
        <v>113</v>
      </c>
      <c r="B66" s="345">
        <v>7183</v>
      </c>
      <c r="C66" s="344">
        <v>7001</v>
      </c>
      <c r="D66" s="171">
        <v>1.0259962862448222</v>
      </c>
      <c r="E66" s="161">
        <v>182</v>
      </c>
      <c r="F66" s="345">
        <v>10620</v>
      </c>
      <c r="G66" s="344">
        <v>10974</v>
      </c>
      <c r="H66" s="171">
        <v>0.967741935483871</v>
      </c>
      <c r="I66" s="161">
        <v>-354</v>
      </c>
      <c r="J66" s="217">
        <v>0.67636534839924667</v>
      </c>
      <c r="K66" s="217">
        <v>0.63796245671587393</v>
      </c>
      <c r="L66" s="216">
        <v>3.8402891683372742E-2</v>
      </c>
    </row>
    <row r="67" spans="1:12" s="33" customFormat="1" x14ac:dyDescent="0.4">
      <c r="A67" s="61" t="s">
        <v>97</v>
      </c>
      <c r="B67" s="345">
        <v>7484</v>
      </c>
      <c r="C67" s="344">
        <v>5605</v>
      </c>
      <c r="D67" s="171">
        <v>1.3352363960749332</v>
      </c>
      <c r="E67" s="161">
        <v>1879</v>
      </c>
      <c r="F67" s="345">
        <v>10797</v>
      </c>
      <c r="G67" s="344">
        <v>10974</v>
      </c>
      <c r="H67" s="171">
        <v>0.9838709677419355</v>
      </c>
      <c r="I67" s="161">
        <v>-177</v>
      </c>
      <c r="J67" s="217">
        <v>0.69315550615911825</v>
      </c>
      <c r="K67" s="217">
        <v>0.510752688172043</v>
      </c>
      <c r="L67" s="216">
        <v>0.18240281798707525</v>
      </c>
    </row>
    <row r="68" spans="1:12" s="33" customFormat="1" x14ac:dyDescent="0.4">
      <c r="A68" s="42" t="s">
        <v>112</v>
      </c>
      <c r="B68" s="343"/>
      <c r="C68" s="342"/>
      <c r="D68" s="171" t="e">
        <v>#DIV/0!</v>
      </c>
      <c r="E68" s="161">
        <v>0</v>
      </c>
      <c r="F68" s="343"/>
      <c r="G68" s="342"/>
      <c r="H68" s="171" t="e">
        <v>#DIV/0!</v>
      </c>
      <c r="I68" s="161">
        <v>0</v>
      </c>
      <c r="J68" s="217" t="e">
        <v>#DIV/0!</v>
      </c>
      <c r="K68" s="217" t="e">
        <v>#DIV/0!</v>
      </c>
      <c r="L68" s="216" t="e">
        <v>#DIV/0!</v>
      </c>
    </row>
    <row r="69" spans="1:12" s="33" customFormat="1" x14ac:dyDescent="0.4">
      <c r="A69" s="136" t="s">
        <v>111</v>
      </c>
      <c r="B69" s="215">
        <v>97</v>
      </c>
      <c r="C69" s="215">
        <v>158</v>
      </c>
      <c r="D69" s="168">
        <v>0.61392405063291144</v>
      </c>
      <c r="E69" s="169">
        <v>-61</v>
      </c>
      <c r="F69" s="215">
        <v>216</v>
      </c>
      <c r="G69" s="215">
        <v>324</v>
      </c>
      <c r="H69" s="168">
        <v>0.66666666666666663</v>
      </c>
      <c r="I69" s="169">
        <v>-108</v>
      </c>
      <c r="J69" s="168">
        <v>0.44907407407407407</v>
      </c>
      <c r="K69" s="168">
        <v>0.48765432098765432</v>
      </c>
      <c r="L69" s="184">
        <v>-3.8580246913580252E-2</v>
      </c>
    </row>
    <row r="70" spans="1:12" s="33" customFormat="1" x14ac:dyDescent="0.4">
      <c r="A70" s="214" t="s">
        <v>110</v>
      </c>
      <c r="B70" s="213">
        <v>97</v>
      </c>
      <c r="C70" s="211">
        <v>158</v>
      </c>
      <c r="D70" s="194">
        <v>0.61392405063291144</v>
      </c>
      <c r="E70" s="166">
        <v>-61</v>
      </c>
      <c r="F70" s="212">
        <v>216</v>
      </c>
      <c r="G70" s="211">
        <v>324</v>
      </c>
      <c r="H70" s="181">
        <v>0.66666666666666663</v>
      </c>
      <c r="I70" s="166">
        <v>-108</v>
      </c>
      <c r="J70" s="210">
        <v>0.44907407407407407</v>
      </c>
      <c r="K70" s="210">
        <v>0.48765432098765432</v>
      </c>
      <c r="L70" s="209">
        <v>-3.8580246913580252E-2</v>
      </c>
    </row>
    <row r="71" spans="1:12" x14ac:dyDescent="0.4">
      <c r="A71" s="33" t="s">
        <v>109</v>
      </c>
      <c r="C71" s="36"/>
      <c r="E71" s="88"/>
      <c r="G71" s="36"/>
      <c r="I71" s="88"/>
      <c r="K71" s="36"/>
    </row>
    <row r="72" spans="1:12" x14ac:dyDescent="0.4">
      <c r="A72" s="35" t="s">
        <v>108</v>
      </c>
    </row>
    <row r="73" spans="1:12" s="33" customFormat="1" x14ac:dyDescent="0.4">
      <c r="A73" s="33" t="s">
        <v>107</v>
      </c>
      <c r="B73" s="34"/>
      <c r="C73" s="34"/>
      <c r="F73" s="34"/>
      <c r="G73" s="34"/>
      <c r="J73" s="34"/>
      <c r="K73" s="34"/>
    </row>
    <row r="74" spans="1:12" x14ac:dyDescent="0.4">
      <c r="A74" s="33" t="s">
        <v>95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2011年5月月間航空旅客輸送実績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4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33" customWidth="1"/>
    <col min="2" max="3" width="11" style="34" customWidth="1"/>
    <col min="4" max="5" width="11.25" style="33" customWidth="1"/>
    <col min="6" max="7" width="11" style="34" customWidth="1"/>
    <col min="8" max="9" width="11.25" style="33" customWidth="1"/>
    <col min="10" max="11" width="11.25" style="34" customWidth="1"/>
    <col min="12" max="12" width="11.25" style="33" customWidth="1"/>
    <col min="13" max="13" width="9" style="33" customWidth="1"/>
    <col min="14" max="14" width="6.5" style="33" bestFit="1" customWidth="1"/>
    <col min="15" max="16384" width="15.75" style="33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５月(上旬)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3" t="s">
        <v>94</v>
      </c>
      <c r="C2" s="774"/>
      <c r="D2" s="774"/>
      <c r="E2" s="775"/>
      <c r="F2" s="773" t="s">
        <v>155</v>
      </c>
      <c r="G2" s="774"/>
      <c r="H2" s="774"/>
      <c r="I2" s="775"/>
      <c r="J2" s="773" t="s">
        <v>154</v>
      </c>
      <c r="K2" s="774"/>
      <c r="L2" s="775"/>
    </row>
    <row r="3" spans="1:12" x14ac:dyDescent="0.4">
      <c r="A3" s="685"/>
      <c r="B3" s="696"/>
      <c r="C3" s="697"/>
      <c r="D3" s="697"/>
      <c r="E3" s="698"/>
      <c r="F3" s="696"/>
      <c r="G3" s="697"/>
      <c r="H3" s="697"/>
      <c r="I3" s="698"/>
      <c r="J3" s="696"/>
      <c r="K3" s="697"/>
      <c r="L3" s="698"/>
    </row>
    <row r="4" spans="1:12" x14ac:dyDescent="0.4">
      <c r="A4" s="685"/>
      <c r="B4" s="686" t="s">
        <v>167</v>
      </c>
      <c r="C4" s="687" t="s">
        <v>166</v>
      </c>
      <c r="D4" s="685" t="s">
        <v>93</v>
      </c>
      <c r="E4" s="685"/>
      <c r="F4" s="699" t="s">
        <v>167</v>
      </c>
      <c r="G4" s="699" t="s">
        <v>166</v>
      </c>
      <c r="H4" s="685" t="s">
        <v>93</v>
      </c>
      <c r="I4" s="685"/>
      <c r="J4" s="699" t="s">
        <v>167</v>
      </c>
      <c r="K4" s="699" t="s">
        <v>166</v>
      </c>
      <c r="L4" s="700" t="s">
        <v>91</v>
      </c>
    </row>
    <row r="5" spans="1:12" s="87" customFormat="1" x14ac:dyDescent="0.4">
      <c r="A5" s="685"/>
      <c r="B5" s="686"/>
      <c r="C5" s="688"/>
      <c r="D5" s="160" t="s">
        <v>92</v>
      </c>
      <c r="E5" s="160" t="s">
        <v>91</v>
      </c>
      <c r="F5" s="699"/>
      <c r="G5" s="699"/>
      <c r="H5" s="160" t="s">
        <v>92</v>
      </c>
      <c r="I5" s="160" t="s">
        <v>91</v>
      </c>
      <c r="J5" s="699"/>
      <c r="K5" s="699"/>
      <c r="L5" s="701"/>
    </row>
    <row r="6" spans="1:12" s="35" customFormat="1" x14ac:dyDescent="0.4">
      <c r="A6" s="136" t="s">
        <v>151</v>
      </c>
      <c r="B6" s="245">
        <v>140822</v>
      </c>
      <c r="C6" s="245">
        <v>160474</v>
      </c>
      <c r="D6" s="132">
        <v>0.87753779428443235</v>
      </c>
      <c r="E6" s="172">
        <v>-19652</v>
      </c>
      <c r="F6" s="245">
        <v>209598</v>
      </c>
      <c r="G6" s="245">
        <v>237207</v>
      </c>
      <c r="H6" s="132">
        <v>0.88360798795988316</v>
      </c>
      <c r="I6" s="172">
        <v>-27609</v>
      </c>
      <c r="J6" s="132">
        <v>0.67186709796849209</v>
      </c>
      <c r="K6" s="132">
        <v>0.67651460538685626</v>
      </c>
      <c r="L6" s="167">
        <v>-4.6475074183641718E-3</v>
      </c>
    </row>
    <row r="7" spans="1:12" s="35" customFormat="1" x14ac:dyDescent="0.4">
      <c r="A7" s="136" t="s">
        <v>90</v>
      </c>
      <c r="B7" s="245">
        <v>63480</v>
      </c>
      <c r="C7" s="245">
        <v>80674</v>
      </c>
      <c r="D7" s="132">
        <v>0.78687061506805167</v>
      </c>
      <c r="E7" s="172">
        <v>-17194</v>
      </c>
      <c r="F7" s="245">
        <v>90612</v>
      </c>
      <c r="G7" s="245">
        <v>117718</v>
      </c>
      <c r="H7" s="132">
        <v>0.76973784807760925</v>
      </c>
      <c r="I7" s="172">
        <v>-27106</v>
      </c>
      <c r="J7" s="132">
        <v>0.70056946099854323</v>
      </c>
      <c r="K7" s="132">
        <v>0.68531575459997618</v>
      </c>
      <c r="L7" s="167">
        <v>1.5253706398567046E-2</v>
      </c>
    </row>
    <row r="8" spans="1:12" x14ac:dyDescent="0.4">
      <c r="A8" s="160" t="s">
        <v>150</v>
      </c>
      <c r="B8" s="230">
        <v>43553</v>
      </c>
      <c r="C8" s="230">
        <v>64986</v>
      </c>
      <c r="D8" s="143">
        <v>0.6701905025697843</v>
      </c>
      <c r="E8" s="165">
        <v>-21433</v>
      </c>
      <c r="F8" s="230">
        <v>63952</v>
      </c>
      <c r="G8" s="230">
        <v>96088</v>
      </c>
      <c r="H8" s="143">
        <v>0.66555657314128713</v>
      </c>
      <c r="I8" s="165">
        <v>-32136</v>
      </c>
      <c r="J8" s="143">
        <v>0.68102639479609706</v>
      </c>
      <c r="K8" s="143">
        <v>0.67631754225293483</v>
      </c>
      <c r="L8" s="164">
        <v>4.708852543162223E-3</v>
      </c>
    </row>
    <row r="9" spans="1:12" x14ac:dyDescent="0.4">
      <c r="A9" s="48" t="s">
        <v>86</v>
      </c>
      <c r="B9" s="246">
        <v>29432</v>
      </c>
      <c r="C9" s="246">
        <v>38083</v>
      </c>
      <c r="D9" s="64">
        <v>0.77283827429561747</v>
      </c>
      <c r="E9" s="72">
        <v>-8651</v>
      </c>
      <c r="F9" s="246">
        <v>44982</v>
      </c>
      <c r="G9" s="246">
        <v>57481</v>
      </c>
      <c r="H9" s="64">
        <v>0.78255423531253809</v>
      </c>
      <c r="I9" s="72">
        <v>-12499</v>
      </c>
      <c r="J9" s="64">
        <v>0.65430616691120891</v>
      </c>
      <c r="K9" s="64">
        <v>0.6625319670847758</v>
      </c>
      <c r="L9" s="81">
        <v>-8.2258001735668884E-3</v>
      </c>
    </row>
    <row r="10" spans="1:12" x14ac:dyDescent="0.4">
      <c r="A10" s="49" t="s">
        <v>89</v>
      </c>
      <c r="B10" s="237">
        <v>4614</v>
      </c>
      <c r="C10" s="237">
        <v>4282</v>
      </c>
      <c r="D10" s="44">
        <v>1.0775338626809903</v>
      </c>
      <c r="E10" s="45">
        <v>332</v>
      </c>
      <c r="F10" s="237">
        <v>5000</v>
      </c>
      <c r="G10" s="237">
        <v>5000</v>
      </c>
      <c r="H10" s="44">
        <v>1</v>
      </c>
      <c r="I10" s="45">
        <v>0</v>
      </c>
      <c r="J10" s="44">
        <v>0.92279999999999995</v>
      </c>
      <c r="K10" s="44">
        <v>0.85640000000000005</v>
      </c>
      <c r="L10" s="43">
        <v>6.6399999999999904E-2</v>
      </c>
    </row>
    <row r="11" spans="1:12" x14ac:dyDescent="0.4">
      <c r="A11" s="49" t="s">
        <v>124</v>
      </c>
      <c r="B11" s="237">
        <v>8726</v>
      </c>
      <c r="C11" s="237">
        <v>8540</v>
      </c>
      <c r="D11" s="44">
        <v>1.0217798594847776</v>
      </c>
      <c r="E11" s="45">
        <v>186</v>
      </c>
      <c r="F11" s="237">
        <v>12520</v>
      </c>
      <c r="G11" s="237">
        <v>10612</v>
      </c>
      <c r="H11" s="44">
        <v>1.1797964568413117</v>
      </c>
      <c r="I11" s="45">
        <v>1908</v>
      </c>
      <c r="J11" s="44">
        <v>0.6969648562300319</v>
      </c>
      <c r="K11" s="44">
        <v>0.80474934036939316</v>
      </c>
      <c r="L11" s="43">
        <v>-0.10778448413936126</v>
      </c>
    </row>
    <row r="12" spans="1:12" x14ac:dyDescent="0.4">
      <c r="A12" s="49" t="s">
        <v>84</v>
      </c>
      <c r="B12" s="237"/>
      <c r="C12" s="237">
        <v>6077</v>
      </c>
      <c r="D12" s="44">
        <v>0</v>
      </c>
      <c r="E12" s="45">
        <v>-6077</v>
      </c>
      <c r="F12" s="237"/>
      <c r="G12" s="237">
        <v>9015</v>
      </c>
      <c r="H12" s="44">
        <v>0</v>
      </c>
      <c r="I12" s="45">
        <v>-9015</v>
      </c>
      <c r="J12" s="44" t="e">
        <v>#DIV/0!</v>
      </c>
      <c r="K12" s="44">
        <v>0.67409872434830842</v>
      </c>
      <c r="L12" s="43" t="e">
        <v>#DIV/0!</v>
      </c>
    </row>
    <row r="13" spans="1:12" x14ac:dyDescent="0.4">
      <c r="A13" s="49" t="s">
        <v>85</v>
      </c>
      <c r="B13" s="237"/>
      <c r="C13" s="237">
        <v>7177</v>
      </c>
      <c r="D13" s="44">
        <v>0</v>
      </c>
      <c r="E13" s="45">
        <v>-7177</v>
      </c>
      <c r="F13" s="237"/>
      <c r="G13" s="237">
        <v>12640</v>
      </c>
      <c r="H13" s="44">
        <v>0</v>
      </c>
      <c r="I13" s="45">
        <v>-12640</v>
      </c>
      <c r="J13" s="44" t="e">
        <v>#DIV/0!</v>
      </c>
      <c r="K13" s="44">
        <v>0.56780063291139238</v>
      </c>
      <c r="L13" s="43" t="e">
        <v>#DIV/0!</v>
      </c>
    </row>
    <row r="14" spans="1:12" x14ac:dyDescent="0.4">
      <c r="A14" s="55" t="s">
        <v>149</v>
      </c>
      <c r="B14" s="237">
        <v>781</v>
      </c>
      <c r="C14" s="237">
        <v>827</v>
      </c>
      <c r="D14" s="44">
        <v>0.94437726723095528</v>
      </c>
      <c r="E14" s="45">
        <v>-46</v>
      </c>
      <c r="F14" s="237">
        <v>1450</v>
      </c>
      <c r="G14" s="237">
        <v>1340</v>
      </c>
      <c r="H14" s="44">
        <v>1.0820895522388059</v>
      </c>
      <c r="I14" s="45">
        <v>110</v>
      </c>
      <c r="J14" s="44">
        <v>0.5386206896551724</v>
      </c>
      <c r="K14" s="44">
        <v>0.61716417910447763</v>
      </c>
      <c r="L14" s="43">
        <v>-7.8543489449305226E-2</v>
      </c>
    </row>
    <row r="15" spans="1:12" x14ac:dyDescent="0.4">
      <c r="A15" s="55" t="s">
        <v>148</v>
      </c>
      <c r="B15" s="237"/>
      <c r="C15" s="236"/>
      <c r="D15" s="44" t="e">
        <v>#DIV/0!</v>
      </c>
      <c r="E15" s="91">
        <v>0</v>
      </c>
      <c r="F15" s="237"/>
      <c r="G15" s="237"/>
      <c r="H15" s="64" t="e">
        <v>#DIV/0!</v>
      </c>
      <c r="I15" s="72">
        <v>0</v>
      </c>
      <c r="J15" s="86" t="e">
        <v>#DIV/0!</v>
      </c>
      <c r="K15" s="44" t="e">
        <v>#DIV/0!</v>
      </c>
      <c r="L15" s="43" t="e">
        <v>#DIV/0!</v>
      </c>
    </row>
    <row r="16" spans="1:12" x14ac:dyDescent="0.4">
      <c r="A16" s="61" t="s">
        <v>147</v>
      </c>
      <c r="B16" s="236"/>
      <c r="C16" s="236"/>
      <c r="D16" s="86" t="e">
        <v>#DIV/0!</v>
      </c>
      <c r="E16" s="45">
        <v>0</v>
      </c>
      <c r="F16" s="236"/>
      <c r="G16" s="236"/>
      <c r="H16" s="64" t="e">
        <v>#DIV/0!</v>
      </c>
      <c r="I16" s="72">
        <v>0</v>
      </c>
      <c r="J16" s="44" t="e">
        <v>#DIV/0!</v>
      </c>
      <c r="K16" s="44" t="e">
        <v>#DIV/0!</v>
      </c>
      <c r="L16" s="43" t="e">
        <v>#DIV/0!</v>
      </c>
    </row>
    <row r="17" spans="1:12" s="36" customFormat="1" x14ac:dyDescent="0.4">
      <c r="A17" s="61" t="s">
        <v>146</v>
      </c>
      <c r="B17" s="239"/>
      <c r="C17" s="239"/>
      <c r="D17" s="171" t="e">
        <v>#DIV/0!</v>
      </c>
      <c r="E17" s="161">
        <v>0</v>
      </c>
      <c r="F17" s="239"/>
      <c r="G17" s="239"/>
      <c r="H17" s="64" t="e">
        <v>#DIV/0!</v>
      </c>
      <c r="I17" s="161">
        <v>0</v>
      </c>
      <c r="J17" s="171" t="e">
        <v>#DIV/0!</v>
      </c>
      <c r="K17" s="171" t="e">
        <v>#DIV/0!</v>
      </c>
      <c r="L17" s="170" t="e">
        <v>#DIV/0!</v>
      </c>
    </row>
    <row r="18" spans="1:12" x14ac:dyDescent="0.4">
      <c r="A18" s="160" t="s">
        <v>145</v>
      </c>
      <c r="B18" s="230">
        <v>19221</v>
      </c>
      <c r="C18" s="230">
        <v>14828</v>
      </c>
      <c r="D18" s="143">
        <v>1.296263825195576</v>
      </c>
      <c r="E18" s="165">
        <v>4393</v>
      </c>
      <c r="F18" s="230">
        <v>25570</v>
      </c>
      <c r="G18" s="230">
        <v>20605</v>
      </c>
      <c r="H18" s="143">
        <v>1.2409609318126669</v>
      </c>
      <c r="I18" s="165">
        <v>4965</v>
      </c>
      <c r="J18" s="143">
        <v>0.75170121235823228</v>
      </c>
      <c r="K18" s="143">
        <v>0.71963115748604711</v>
      </c>
      <c r="L18" s="164">
        <v>3.2070054872185172E-2</v>
      </c>
    </row>
    <row r="19" spans="1:12" x14ac:dyDescent="0.4">
      <c r="A19" s="48" t="s">
        <v>144</v>
      </c>
      <c r="B19" s="240"/>
      <c r="C19" s="240"/>
      <c r="D19" s="44" t="e">
        <v>#DIV/0!</v>
      </c>
      <c r="E19" s="45">
        <v>0</v>
      </c>
      <c r="F19" s="240"/>
      <c r="G19" s="240"/>
      <c r="H19" s="64" t="e">
        <v>#DIV/0!</v>
      </c>
      <c r="I19" s="45">
        <v>0</v>
      </c>
      <c r="J19" s="44" t="e">
        <v>#DIV/0!</v>
      </c>
      <c r="K19" s="44" t="e">
        <v>#DIV/0!</v>
      </c>
      <c r="L19" s="81" t="e">
        <v>#DIV/0!</v>
      </c>
    </row>
    <row r="20" spans="1:12" x14ac:dyDescent="0.4">
      <c r="A20" s="49" t="s">
        <v>124</v>
      </c>
      <c r="B20" s="236"/>
      <c r="C20" s="236"/>
      <c r="D20" s="44" t="e">
        <v>#DIV/0!</v>
      </c>
      <c r="E20" s="45">
        <v>0</v>
      </c>
      <c r="F20" s="236"/>
      <c r="G20" s="236"/>
      <c r="H20" s="44" t="e">
        <v>#DIV/0!</v>
      </c>
      <c r="I20" s="45">
        <v>0</v>
      </c>
      <c r="J20" s="58" t="e">
        <v>#DIV/0!</v>
      </c>
      <c r="K20" s="44" t="e">
        <v>#DIV/0!</v>
      </c>
      <c r="L20" s="43" t="e">
        <v>#DIV/0!</v>
      </c>
    </row>
    <row r="21" spans="1:12" x14ac:dyDescent="0.4">
      <c r="A21" s="49" t="s">
        <v>113</v>
      </c>
      <c r="B21" s="236">
        <v>6168</v>
      </c>
      <c r="C21" s="236">
        <v>1106</v>
      </c>
      <c r="D21" s="44">
        <v>5.5768535262206145</v>
      </c>
      <c r="E21" s="45">
        <v>5062</v>
      </c>
      <c r="F21" s="236">
        <v>8745</v>
      </c>
      <c r="G21" s="236">
        <v>1450</v>
      </c>
      <c r="H21" s="58">
        <v>6.0310344827586206</v>
      </c>
      <c r="I21" s="45">
        <v>7295</v>
      </c>
      <c r="J21" s="44">
        <v>0.70531732418524873</v>
      </c>
      <c r="K21" s="44">
        <v>0.76275862068965516</v>
      </c>
      <c r="L21" s="43">
        <v>-5.7441296504406436E-2</v>
      </c>
    </row>
    <row r="22" spans="1:12" x14ac:dyDescent="0.4">
      <c r="A22" s="49" t="s">
        <v>143</v>
      </c>
      <c r="B22" s="236">
        <v>2267</v>
      </c>
      <c r="C22" s="236">
        <v>2306</v>
      </c>
      <c r="D22" s="44">
        <v>0.98308759757155251</v>
      </c>
      <c r="E22" s="45">
        <v>-39</v>
      </c>
      <c r="F22" s="236">
        <v>2980</v>
      </c>
      <c r="G22" s="236">
        <v>2975</v>
      </c>
      <c r="H22" s="44">
        <v>1.0016806722689076</v>
      </c>
      <c r="I22" s="45">
        <v>5</v>
      </c>
      <c r="J22" s="44">
        <v>0.76073825503355708</v>
      </c>
      <c r="K22" s="44">
        <v>0.77512605042016802</v>
      </c>
      <c r="L22" s="43">
        <v>-1.4387795386610946E-2</v>
      </c>
    </row>
    <row r="23" spans="1:12" x14ac:dyDescent="0.4">
      <c r="A23" s="49" t="s">
        <v>142</v>
      </c>
      <c r="B23" s="238">
        <v>1047</v>
      </c>
      <c r="C23" s="238">
        <v>1340</v>
      </c>
      <c r="D23" s="44">
        <v>0.7813432835820896</v>
      </c>
      <c r="E23" s="59">
        <v>-293</v>
      </c>
      <c r="F23" s="238">
        <v>1305</v>
      </c>
      <c r="G23" s="238">
        <v>1490</v>
      </c>
      <c r="H23" s="58">
        <v>0.87583892617449666</v>
      </c>
      <c r="I23" s="59">
        <v>-185</v>
      </c>
      <c r="J23" s="58">
        <v>0.80229885057471262</v>
      </c>
      <c r="K23" s="44">
        <v>0.89932885906040272</v>
      </c>
      <c r="L23" s="57">
        <v>-9.70300084856901E-2</v>
      </c>
    </row>
    <row r="24" spans="1:12" x14ac:dyDescent="0.4">
      <c r="A24" s="61" t="s">
        <v>141</v>
      </c>
      <c r="B24" s="236"/>
      <c r="C24" s="236"/>
      <c r="D24" s="44" t="e">
        <v>#DIV/0!</v>
      </c>
      <c r="E24" s="45">
        <v>0</v>
      </c>
      <c r="F24" s="236"/>
      <c r="G24" s="236"/>
      <c r="H24" s="44" t="e">
        <v>#DIV/0!</v>
      </c>
      <c r="I24" s="45">
        <v>0</v>
      </c>
      <c r="J24" s="44" t="e">
        <v>#DIV/0!</v>
      </c>
      <c r="K24" s="44" t="e">
        <v>#DIV/0!</v>
      </c>
      <c r="L24" s="43" t="e">
        <v>#DIV/0!</v>
      </c>
    </row>
    <row r="25" spans="1:12" x14ac:dyDescent="0.4">
      <c r="A25" s="61" t="s">
        <v>140</v>
      </c>
      <c r="B25" s="236">
        <v>1134</v>
      </c>
      <c r="C25" s="236">
        <v>993</v>
      </c>
      <c r="D25" s="44">
        <v>1.1419939577039275</v>
      </c>
      <c r="E25" s="45">
        <v>141</v>
      </c>
      <c r="F25" s="236">
        <v>1500</v>
      </c>
      <c r="G25" s="236">
        <v>1485</v>
      </c>
      <c r="H25" s="44">
        <v>1.0101010101010102</v>
      </c>
      <c r="I25" s="45">
        <v>15</v>
      </c>
      <c r="J25" s="44">
        <v>0.75600000000000001</v>
      </c>
      <c r="K25" s="44">
        <v>0.66868686868686866</v>
      </c>
      <c r="L25" s="43">
        <v>8.7313131313131342E-2</v>
      </c>
    </row>
    <row r="26" spans="1:12" x14ac:dyDescent="0.4">
      <c r="A26" s="49" t="s">
        <v>139</v>
      </c>
      <c r="B26" s="236"/>
      <c r="C26" s="236">
        <v>709</v>
      </c>
      <c r="D26" s="44">
        <v>0</v>
      </c>
      <c r="E26" s="45">
        <v>-709</v>
      </c>
      <c r="F26" s="236"/>
      <c r="G26" s="236">
        <v>1490</v>
      </c>
      <c r="H26" s="44">
        <v>0</v>
      </c>
      <c r="I26" s="45">
        <v>-1490</v>
      </c>
      <c r="J26" s="44" t="e">
        <v>#DIV/0!</v>
      </c>
      <c r="K26" s="44">
        <v>0.47583892617449663</v>
      </c>
      <c r="L26" s="43" t="e">
        <v>#DIV/0!</v>
      </c>
    </row>
    <row r="27" spans="1:12" x14ac:dyDescent="0.4">
      <c r="A27" s="49" t="s">
        <v>138</v>
      </c>
      <c r="B27" s="240">
        <v>1075</v>
      </c>
      <c r="C27" s="240">
        <v>968</v>
      </c>
      <c r="D27" s="44">
        <v>1.1105371900826446</v>
      </c>
      <c r="E27" s="45">
        <v>107</v>
      </c>
      <c r="F27" s="240">
        <v>1495</v>
      </c>
      <c r="G27" s="240">
        <v>1495</v>
      </c>
      <c r="H27" s="44">
        <v>1</v>
      </c>
      <c r="I27" s="45">
        <v>0</v>
      </c>
      <c r="J27" s="44">
        <v>0.71906354515050164</v>
      </c>
      <c r="K27" s="44">
        <v>0.64749163879598659</v>
      </c>
      <c r="L27" s="43">
        <v>7.1571906354515047E-2</v>
      </c>
    </row>
    <row r="28" spans="1:12" x14ac:dyDescent="0.4">
      <c r="A28" s="49" t="s">
        <v>137</v>
      </c>
      <c r="B28" s="238"/>
      <c r="C28" s="238">
        <v>1004</v>
      </c>
      <c r="D28" s="44">
        <v>0</v>
      </c>
      <c r="E28" s="59">
        <v>-1004</v>
      </c>
      <c r="F28" s="238"/>
      <c r="G28" s="238">
        <v>1495</v>
      </c>
      <c r="H28" s="58">
        <v>0</v>
      </c>
      <c r="I28" s="59">
        <v>-1495</v>
      </c>
      <c r="J28" s="58" t="e">
        <v>#DIV/0!</v>
      </c>
      <c r="K28" s="44">
        <v>0.67157190635451502</v>
      </c>
      <c r="L28" s="57" t="e">
        <v>#DIV/0!</v>
      </c>
    </row>
    <row r="29" spans="1:12" x14ac:dyDescent="0.4">
      <c r="A29" s="61" t="s">
        <v>136</v>
      </c>
      <c r="B29" s="236"/>
      <c r="C29" s="236"/>
      <c r="D29" s="44" t="e">
        <v>#DIV/0!</v>
      </c>
      <c r="E29" s="45">
        <v>0</v>
      </c>
      <c r="F29" s="236"/>
      <c r="G29" s="236"/>
      <c r="H29" s="44" t="e">
        <v>#DIV/0!</v>
      </c>
      <c r="I29" s="45">
        <v>0</v>
      </c>
      <c r="J29" s="44" t="e">
        <v>#DIV/0!</v>
      </c>
      <c r="K29" s="44" t="e">
        <v>#DIV/0!</v>
      </c>
      <c r="L29" s="43" t="e">
        <v>#DIV/0!</v>
      </c>
    </row>
    <row r="30" spans="1:12" x14ac:dyDescent="0.4">
      <c r="A30" s="49" t="s">
        <v>135</v>
      </c>
      <c r="B30" s="236">
        <v>1908</v>
      </c>
      <c r="C30" s="236">
        <v>1916</v>
      </c>
      <c r="D30" s="44">
        <v>0.99582463465553239</v>
      </c>
      <c r="E30" s="45">
        <v>-8</v>
      </c>
      <c r="F30" s="236">
        <v>2240</v>
      </c>
      <c r="G30" s="236">
        <v>2240</v>
      </c>
      <c r="H30" s="44">
        <v>1</v>
      </c>
      <c r="I30" s="45">
        <v>0</v>
      </c>
      <c r="J30" s="44">
        <v>0.85178571428571426</v>
      </c>
      <c r="K30" s="44">
        <v>0.85535714285714282</v>
      </c>
      <c r="L30" s="43">
        <v>-3.5714285714285587E-3</v>
      </c>
    </row>
    <row r="31" spans="1:12" x14ac:dyDescent="0.4">
      <c r="A31" s="61" t="s">
        <v>134</v>
      </c>
      <c r="B31" s="238"/>
      <c r="C31" s="238"/>
      <c r="D31" s="44" t="e">
        <v>#DIV/0!</v>
      </c>
      <c r="E31" s="59">
        <v>0</v>
      </c>
      <c r="F31" s="238"/>
      <c r="G31" s="238"/>
      <c r="H31" s="58" t="e">
        <v>#DIV/0!</v>
      </c>
      <c r="I31" s="59">
        <v>0</v>
      </c>
      <c r="J31" s="58" t="e">
        <v>#DIV/0!</v>
      </c>
      <c r="K31" s="44" t="e">
        <v>#DIV/0!</v>
      </c>
      <c r="L31" s="57" t="e">
        <v>#DIV/0!</v>
      </c>
    </row>
    <row r="32" spans="1:12" x14ac:dyDescent="0.4">
      <c r="A32" s="61" t="s">
        <v>133</v>
      </c>
      <c r="B32" s="238">
        <v>1050</v>
      </c>
      <c r="C32" s="238">
        <v>1140</v>
      </c>
      <c r="D32" s="58">
        <v>0.92105263157894735</v>
      </c>
      <c r="E32" s="59">
        <v>-90</v>
      </c>
      <c r="F32" s="238">
        <v>1485</v>
      </c>
      <c r="G32" s="238">
        <v>1645</v>
      </c>
      <c r="H32" s="58">
        <v>0.90273556231003038</v>
      </c>
      <c r="I32" s="59">
        <v>-160</v>
      </c>
      <c r="J32" s="58">
        <v>0.70707070707070707</v>
      </c>
      <c r="K32" s="58">
        <v>0.69300911854103342</v>
      </c>
      <c r="L32" s="57">
        <v>1.4061588529673652E-2</v>
      </c>
    </row>
    <row r="33" spans="1:64" x14ac:dyDescent="0.4">
      <c r="A33" s="49" t="s">
        <v>132</v>
      </c>
      <c r="B33" s="236"/>
      <c r="C33" s="236">
        <v>409</v>
      </c>
      <c r="D33" s="44">
        <v>0</v>
      </c>
      <c r="E33" s="45">
        <v>-409</v>
      </c>
      <c r="F33" s="236"/>
      <c r="G33" s="236">
        <v>740</v>
      </c>
      <c r="H33" s="44">
        <v>0</v>
      </c>
      <c r="I33" s="45">
        <v>-740</v>
      </c>
      <c r="J33" s="44" t="e">
        <v>#DIV/0!</v>
      </c>
      <c r="K33" s="44">
        <v>0.55270270270270272</v>
      </c>
      <c r="L33" s="43" t="e">
        <v>#DIV/0!</v>
      </c>
    </row>
    <row r="34" spans="1:64" x14ac:dyDescent="0.4">
      <c r="A34" s="61" t="s">
        <v>88</v>
      </c>
      <c r="B34" s="238"/>
      <c r="C34" s="238">
        <v>2937</v>
      </c>
      <c r="D34" s="58">
        <v>0</v>
      </c>
      <c r="E34" s="59">
        <v>-2937</v>
      </c>
      <c r="F34" s="238"/>
      <c r="G34" s="238">
        <v>4100</v>
      </c>
      <c r="H34" s="58">
        <v>0</v>
      </c>
      <c r="I34" s="59">
        <v>-4100</v>
      </c>
      <c r="J34" s="58" t="e">
        <v>#DIV/0!</v>
      </c>
      <c r="K34" s="58">
        <v>0.71634146341463412</v>
      </c>
      <c r="L34" s="57" t="e">
        <v>#DIV/0!</v>
      </c>
    </row>
    <row r="35" spans="1:64" x14ac:dyDescent="0.4">
      <c r="A35" s="42" t="s">
        <v>131</v>
      </c>
      <c r="B35" s="231">
        <v>4572</v>
      </c>
      <c r="C35" s="231"/>
      <c r="D35" s="58" t="e">
        <v>#DIV/0!</v>
      </c>
      <c r="E35" s="59">
        <v>4572</v>
      </c>
      <c r="F35" s="231">
        <v>5820</v>
      </c>
      <c r="G35" s="231"/>
      <c r="H35" s="58" t="e">
        <v>#DIV/0!</v>
      </c>
      <c r="I35" s="59">
        <v>5820</v>
      </c>
      <c r="J35" s="58">
        <v>0.78556701030927834</v>
      </c>
      <c r="K35" s="58" t="e">
        <v>#DIV/0!</v>
      </c>
      <c r="L35" s="57" t="e">
        <v>#DIV/0!</v>
      </c>
    </row>
    <row r="36" spans="1:64" x14ac:dyDescent="0.4">
      <c r="A36" s="160" t="s">
        <v>130</v>
      </c>
      <c r="B36" s="230">
        <v>706</v>
      </c>
      <c r="C36" s="230">
        <v>860</v>
      </c>
      <c r="D36" s="143">
        <v>0.82093023255813957</v>
      </c>
      <c r="E36" s="165">
        <v>-154</v>
      </c>
      <c r="F36" s="230">
        <v>1090</v>
      </c>
      <c r="G36" s="230">
        <v>1025</v>
      </c>
      <c r="H36" s="143">
        <v>1.0634146341463415</v>
      </c>
      <c r="I36" s="165">
        <v>65</v>
      </c>
      <c r="J36" s="143">
        <v>0.6477064220183486</v>
      </c>
      <c r="K36" s="143">
        <v>0.83902439024390241</v>
      </c>
      <c r="L36" s="164">
        <v>-0.1913179682255538</v>
      </c>
    </row>
    <row r="37" spans="1:64" x14ac:dyDescent="0.4">
      <c r="A37" s="48" t="s">
        <v>129</v>
      </c>
      <c r="B37" s="240">
        <v>488</v>
      </c>
      <c r="C37" s="240">
        <v>576</v>
      </c>
      <c r="D37" s="64">
        <v>0.84722222222222221</v>
      </c>
      <c r="E37" s="72">
        <v>-88</v>
      </c>
      <c r="F37" s="240">
        <v>739</v>
      </c>
      <c r="G37" s="240">
        <v>635</v>
      </c>
      <c r="H37" s="64">
        <v>1.1637795275590552</v>
      </c>
      <c r="I37" s="72">
        <v>104</v>
      </c>
      <c r="J37" s="64">
        <v>0.66035182679296345</v>
      </c>
      <c r="K37" s="64">
        <v>0.90708661417322833</v>
      </c>
      <c r="L37" s="81">
        <v>-0.24673478738026489</v>
      </c>
    </row>
    <row r="38" spans="1:64" x14ac:dyDescent="0.4">
      <c r="A38" s="49" t="s">
        <v>128</v>
      </c>
      <c r="B38" s="236">
        <v>218</v>
      </c>
      <c r="C38" s="236">
        <v>284</v>
      </c>
      <c r="D38" s="44">
        <v>0.76760563380281688</v>
      </c>
      <c r="E38" s="45">
        <v>-66</v>
      </c>
      <c r="F38" s="236">
        <v>351</v>
      </c>
      <c r="G38" s="236">
        <v>390</v>
      </c>
      <c r="H38" s="44">
        <v>0.9</v>
      </c>
      <c r="I38" s="45">
        <v>-39</v>
      </c>
      <c r="J38" s="44">
        <v>0.62108262108262113</v>
      </c>
      <c r="K38" s="44">
        <v>0.72820512820512817</v>
      </c>
      <c r="L38" s="43">
        <v>-0.10712250712250704</v>
      </c>
    </row>
    <row r="39" spans="1:64" s="80" customFormat="1" x14ac:dyDescent="0.4">
      <c r="A39" s="136" t="s">
        <v>87</v>
      </c>
      <c r="B39" s="245">
        <v>77342</v>
      </c>
      <c r="C39" s="245">
        <v>79800</v>
      </c>
      <c r="D39" s="168">
        <v>0.96919799498746873</v>
      </c>
      <c r="E39" s="169">
        <v>-2458</v>
      </c>
      <c r="F39" s="245">
        <v>118986</v>
      </c>
      <c r="G39" s="245">
        <v>119489</v>
      </c>
      <c r="H39" s="168">
        <v>0.99579040748520786</v>
      </c>
      <c r="I39" s="169">
        <v>-503</v>
      </c>
      <c r="J39" s="168">
        <v>0.6500092447851008</v>
      </c>
      <c r="K39" s="168">
        <v>0.66784390194913335</v>
      </c>
      <c r="L39" s="184">
        <v>-1.7834657164032541E-2</v>
      </c>
    </row>
    <row r="40" spans="1:64" s="35" customFormat="1" x14ac:dyDescent="0.4">
      <c r="A40" s="160" t="s">
        <v>127</v>
      </c>
      <c r="B40" s="245">
        <v>76189</v>
      </c>
      <c r="C40" s="245">
        <v>78794</v>
      </c>
      <c r="D40" s="132">
        <v>0.96693910703860697</v>
      </c>
      <c r="E40" s="172">
        <v>-2605</v>
      </c>
      <c r="F40" s="245">
        <v>117436</v>
      </c>
      <c r="G40" s="245">
        <v>117987</v>
      </c>
      <c r="H40" s="132">
        <v>0.99532999398238786</v>
      </c>
      <c r="I40" s="172">
        <v>-551</v>
      </c>
      <c r="J40" s="132">
        <v>0.64877039408699211</v>
      </c>
      <c r="K40" s="132">
        <v>0.66781933602854548</v>
      </c>
      <c r="L40" s="167">
        <v>-1.9048941941553377E-2</v>
      </c>
    </row>
    <row r="41" spans="1:64" x14ac:dyDescent="0.4">
      <c r="A41" s="49" t="s">
        <v>86</v>
      </c>
      <c r="B41" s="243">
        <v>30582</v>
      </c>
      <c r="C41" s="244">
        <v>29424</v>
      </c>
      <c r="D41" s="51">
        <v>1.0393556280587275</v>
      </c>
      <c r="E41" s="59">
        <v>1158</v>
      </c>
      <c r="F41" s="243">
        <v>49717</v>
      </c>
      <c r="G41" s="236">
        <v>45069</v>
      </c>
      <c r="H41" s="58">
        <v>1.1031307550644567</v>
      </c>
      <c r="I41" s="68">
        <v>4648</v>
      </c>
      <c r="J41" s="44">
        <v>0.61512158818915064</v>
      </c>
      <c r="K41" s="44">
        <v>0.65286560607069155</v>
      </c>
      <c r="L41" s="66">
        <v>-3.7744017881540914E-2</v>
      </c>
    </row>
    <row r="42" spans="1:64" x14ac:dyDescent="0.4">
      <c r="A42" s="49" t="s">
        <v>126</v>
      </c>
      <c r="B42" s="237">
        <v>1170</v>
      </c>
      <c r="C42" s="279">
        <v>1271</v>
      </c>
      <c r="D42" s="64">
        <v>0.92053501180173092</v>
      </c>
      <c r="E42" s="59">
        <v>-101</v>
      </c>
      <c r="F42" s="237">
        <v>2698</v>
      </c>
      <c r="G42" s="278">
        <v>2700</v>
      </c>
      <c r="H42" s="58">
        <v>0.99925925925925929</v>
      </c>
      <c r="I42" s="68">
        <v>-2</v>
      </c>
      <c r="J42" s="44">
        <v>0.43365455893254262</v>
      </c>
      <c r="K42" s="44">
        <v>0.47074074074074074</v>
      </c>
      <c r="L42" s="66">
        <v>-3.7086181808198115E-2</v>
      </c>
    </row>
    <row r="43" spans="1:64" x14ac:dyDescent="0.4">
      <c r="A43" s="49" t="s">
        <v>125</v>
      </c>
      <c r="B43" s="237">
        <v>4354</v>
      </c>
      <c r="C43" s="278">
        <v>4268</v>
      </c>
      <c r="D43" s="64">
        <v>1.0201499531396439</v>
      </c>
      <c r="E43" s="59">
        <v>86</v>
      </c>
      <c r="F43" s="237">
        <v>5140</v>
      </c>
      <c r="G43" s="278">
        <v>5139</v>
      </c>
      <c r="H43" s="70">
        <v>1.0001945903872349</v>
      </c>
      <c r="I43" s="68">
        <v>1</v>
      </c>
      <c r="J43" s="44">
        <v>0.8470817120622568</v>
      </c>
      <c r="K43" s="44">
        <v>0.83051177271842769</v>
      </c>
      <c r="L43" s="66">
        <v>1.656993934382911E-2</v>
      </c>
    </row>
    <row r="44" spans="1:64" x14ac:dyDescent="0.4">
      <c r="A44" s="61" t="s">
        <v>124</v>
      </c>
      <c r="B44" s="237">
        <v>8429</v>
      </c>
      <c r="C44" s="278">
        <v>7350</v>
      </c>
      <c r="D44" s="67">
        <v>1.1468027210884353</v>
      </c>
      <c r="E44" s="68">
        <v>1079</v>
      </c>
      <c r="F44" s="237">
        <v>11642</v>
      </c>
      <c r="G44" s="281">
        <v>11154</v>
      </c>
      <c r="H44" s="70">
        <v>1.0437511206741976</v>
      </c>
      <c r="I44" s="75">
        <v>488</v>
      </c>
      <c r="J44" s="67">
        <v>0.72401649201168183</v>
      </c>
      <c r="K44" s="67">
        <v>0.65895642818719746</v>
      </c>
      <c r="L44" s="77">
        <v>6.5060063824484371E-2</v>
      </c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</row>
    <row r="45" spans="1:64" s="76" customFormat="1" x14ac:dyDescent="0.4">
      <c r="A45" s="61" t="s">
        <v>123</v>
      </c>
      <c r="B45" s="237">
        <v>5281</v>
      </c>
      <c r="C45" s="280">
        <v>5239</v>
      </c>
      <c r="D45" s="67">
        <v>1.0080167970986829</v>
      </c>
      <c r="E45" s="68">
        <v>42</v>
      </c>
      <c r="F45" s="237">
        <v>7164</v>
      </c>
      <c r="G45" s="278">
        <v>7060</v>
      </c>
      <c r="H45" s="70">
        <v>1.0147308781869688</v>
      </c>
      <c r="I45" s="75">
        <v>104</v>
      </c>
      <c r="J45" s="67">
        <v>0.73715801228364042</v>
      </c>
      <c r="K45" s="78">
        <v>0.74206798866855528</v>
      </c>
      <c r="L45" s="77">
        <v>-4.9099763849148603E-3</v>
      </c>
    </row>
    <row r="46" spans="1:64" x14ac:dyDescent="0.4">
      <c r="A46" s="49" t="s">
        <v>84</v>
      </c>
      <c r="B46" s="237">
        <v>11089</v>
      </c>
      <c r="C46" s="278">
        <v>11372</v>
      </c>
      <c r="D46" s="69">
        <v>0.97511431586352448</v>
      </c>
      <c r="E46" s="73">
        <v>-283</v>
      </c>
      <c r="F46" s="237">
        <v>18285</v>
      </c>
      <c r="G46" s="279">
        <v>18194</v>
      </c>
      <c r="H46" s="67">
        <v>1.0050016488952402</v>
      </c>
      <c r="I46" s="68">
        <v>91</v>
      </c>
      <c r="J46" s="69">
        <v>0.60645337708504243</v>
      </c>
      <c r="K46" s="67">
        <v>0.62504122238100468</v>
      </c>
      <c r="L46" s="66">
        <v>-1.8587845295962246E-2</v>
      </c>
    </row>
    <row r="47" spans="1:64" x14ac:dyDescent="0.4">
      <c r="A47" s="49" t="s">
        <v>85</v>
      </c>
      <c r="B47" s="242">
        <v>6008</v>
      </c>
      <c r="C47" s="236">
        <v>6756</v>
      </c>
      <c r="D47" s="69">
        <v>0.8892835997631735</v>
      </c>
      <c r="E47" s="75">
        <v>-748</v>
      </c>
      <c r="F47" s="242">
        <v>8764</v>
      </c>
      <c r="G47" s="236">
        <v>10250</v>
      </c>
      <c r="H47" s="67">
        <v>0.85502439024390242</v>
      </c>
      <c r="I47" s="68">
        <v>-1486</v>
      </c>
      <c r="J47" s="67">
        <v>0.68553172067549062</v>
      </c>
      <c r="K47" s="67">
        <v>0.65912195121951223</v>
      </c>
      <c r="L47" s="66">
        <v>2.6409769455978394E-2</v>
      </c>
    </row>
    <row r="48" spans="1:64" x14ac:dyDescent="0.4">
      <c r="A48" s="49" t="s">
        <v>83</v>
      </c>
      <c r="B48" s="241"/>
      <c r="C48" s="236">
        <v>1868</v>
      </c>
      <c r="D48" s="69">
        <v>0</v>
      </c>
      <c r="E48" s="68">
        <v>-1868</v>
      </c>
      <c r="F48" s="241"/>
      <c r="G48" s="236">
        <v>2700</v>
      </c>
      <c r="H48" s="58">
        <v>0</v>
      </c>
      <c r="I48" s="45">
        <v>-2700</v>
      </c>
      <c r="J48" s="44" t="e">
        <v>#DIV/0!</v>
      </c>
      <c r="K48" s="67">
        <v>0.69185185185185183</v>
      </c>
      <c r="L48" s="66" t="e">
        <v>#DIV/0!</v>
      </c>
    </row>
    <row r="49" spans="1:12" x14ac:dyDescent="0.4">
      <c r="A49" s="49" t="s">
        <v>122</v>
      </c>
      <c r="B49" s="237">
        <v>709</v>
      </c>
      <c r="C49" s="240">
        <v>782</v>
      </c>
      <c r="D49" s="64">
        <v>0.90664961636828645</v>
      </c>
      <c r="E49" s="59">
        <v>-73</v>
      </c>
      <c r="F49" s="237">
        <v>1260</v>
      </c>
      <c r="G49" s="278">
        <v>1200</v>
      </c>
      <c r="H49" s="58">
        <v>1.05</v>
      </c>
      <c r="I49" s="45">
        <v>60</v>
      </c>
      <c r="J49" s="44">
        <v>0.5626984126984127</v>
      </c>
      <c r="K49" s="44">
        <v>0.65166666666666662</v>
      </c>
      <c r="L49" s="43">
        <v>-8.8968253968253919E-2</v>
      </c>
    </row>
    <row r="50" spans="1:12" x14ac:dyDescent="0.4">
      <c r="A50" s="49" t="s">
        <v>121</v>
      </c>
      <c r="B50" s="239">
        <v>807</v>
      </c>
      <c r="C50" s="240">
        <v>868</v>
      </c>
      <c r="D50" s="69">
        <v>0.92972350230414746</v>
      </c>
      <c r="E50" s="68">
        <v>-61</v>
      </c>
      <c r="F50" s="239">
        <v>1200</v>
      </c>
      <c r="G50" s="278">
        <v>1200</v>
      </c>
      <c r="H50" s="58">
        <v>1</v>
      </c>
      <c r="I50" s="45">
        <v>0</v>
      </c>
      <c r="J50" s="44">
        <v>0.67249999999999999</v>
      </c>
      <c r="K50" s="67">
        <v>0.72333333333333338</v>
      </c>
      <c r="L50" s="66">
        <v>-5.0833333333333397E-2</v>
      </c>
    </row>
    <row r="51" spans="1:12" x14ac:dyDescent="0.4">
      <c r="A51" s="49" t="s">
        <v>82</v>
      </c>
      <c r="B51" s="239">
        <v>1512</v>
      </c>
      <c r="C51" s="236">
        <v>2173</v>
      </c>
      <c r="D51" s="64">
        <v>0.69581224114127938</v>
      </c>
      <c r="E51" s="59">
        <v>-661</v>
      </c>
      <c r="F51" s="239">
        <v>1660</v>
      </c>
      <c r="G51" s="236">
        <v>2700</v>
      </c>
      <c r="H51" s="58">
        <v>0.61481481481481481</v>
      </c>
      <c r="I51" s="45">
        <v>-1040</v>
      </c>
      <c r="J51" s="44">
        <v>0.91084337349397593</v>
      </c>
      <c r="K51" s="44">
        <v>0.80481481481481476</v>
      </c>
      <c r="L51" s="43">
        <v>0.10602855867916117</v>
      </c>
    </row>
    <row r="52" spans="1:12" x14ac:dyDescent="0.4">
      <c r="A52" s="61" t="s">
        <v>80</v>
      </c>
      <c r="B52" s="237">
        <v>717</v>
      </c>
      <c r="C52" s="238">
        <v>896</v>
      </c>
      <c r="D52" s="64">
        <v>0.8002232142857143</v>
      </c>
      <c r="E52" s="59">
        <v>-179</v>
      </c>
      <c r="F52" s="237">
        <v>1178</v>
      </c>
      <c r="G52" s="238">
        <v>1198</v>
      </c>
      <c r="H52" s="58">
        <v>0.98330550918196991</v>
      </c>
      <c r="I52" s="45">
        <v>-20</v>
      </c>
      <c r="J52" s="44">
        <v>0.60865874363327677</v>
      </c>
      <c r="K52" s="58">
        <v>0.74791318864774625</v>
      </c>
      <c r="L52" s="57">
        <v>-0.13925444501446949</v>
      </c>
    </row>
    <row r="53" spans="1:12" x14ac:dyDescent="0.4">
      <c r="A53" s="49" t="s">
        <v>81</v>
      </c>
      <c r="B53" s="237">
        <v>2095</v>
      </c>
      <c r="C53" s="236">
        <v>2283</v>
      </c>
      <c r="D53" s="64">
        <v>0.91765221200175207</v>
      </c>
      <c r="E53" s="45">
        <v>-188</v>
      </c>
      <c r="F53" s="237">
        <v>2700</v>
      </c>
      <c r="G53" s="236">
        <v>2700</v>
      </c>
      <c r="H53" s="44">
        <v>1</v>
      </c>
      <c r="I53" s="45">
        <v>0</v>
      </c>
      <c r="J53" s="44">
        <v>0.77592592592592591</v>
      </c>
      <c r="K53" s="44">
        <v>0.8455555555555555</v>
      </c>
      <c r="L53" s="43">
        <v>-6.9629629629629597E-2</v>
      </c>
    </row>
    <row r="54" spans="1:12" x14ac:dyDescent="0.4">
      <c r="A54" s="49" t="s">
        <v>77</v>
      </c>
      <c r="B54" s="237">
        <v>2069</v>
      </c>
      <c r="C54" s="236">
        <v>2387</v>
      </c>
      <c r="D54" s="64">
        <v>0.86677838290741516</v>
      </c>
      <c r="E54" s="45">
        <v>-318</v>
      </c>
      <c r="F54" s="237">
        <v>3636</v>
      </c>
      <c r="G54" s="236">
        <v>3658</v>
      </c>
      <c r="H54" s="44">
        <v>0.9939857845817387</v>
      </c>
      <c r="I54" s="45">
        <v>-22</v>
      </c>
      <c r="J54" s="44">
        <v>0.56903190319031904</v>
      </c>
      <c r="K54" s="44">
        <v>0.65254237288135597</v>
      </c>
      <c r="L54" s="43">
        <v>-8.3510469691036926E-2</v>
      </c>
    </row>
    <row r="55" spans="1:12" x14ac:dyDescent="0.4">
      <c r="A55" s="49" t="s">
        <v>79</v>
      </c>
      <c r="B55" s="237">
        <v>586</v>
      </c>
      <c r="C55" s="236">
        <v>586</v>
      </c>
      <c r="D55" s="64">
        <v>1</v>
      </c>
      <c r="E55" s="45">
        <v>0</v>
      </c>
      <c r="F55" s="237">
        <v>1199</v>
      </c>
      <c r="G55" s="236">
        <v>1200</v>
      </c>
      <c r="H55" s="44">
        <v>0.99916666666666665</v>
      </c>
      <c r="I55" s="45">
        <v>-1</v>
      </c>
      <c r="J55" s="44">
        <v>0.48874061718098416</v>
      </c>
      <c r="K55" s="44">
        <v>0.48833333333333334</v>
      </c>
      <c r="L55" s="43">
        <v>4.0728384765081893E-4</v>
      </c>
    </row>
    <row r="56" spans="1:12" x14ac:dyDescent="0.4">
      <c r="A56" s="49" t="s">
        <v>78</v>
      </c>
      <c r="B56" s="239">
        <v>781</v>
      </c>
      <c r="C56" s="238">
        <v>898</v>
      </c>
      <c r="D56" s="86">
        <v>0.86971046770601335</v>
      </c>
      <c r="E56" s="59">
        <v>-117</v>
      </c>
      <c r="F56" s="239">
        <v>1193</v>
      </c>
      <c r="G56" s="238">
        <v>1200</v>
      </c>
      <c r="H56" s="58">
        <v>0.99416666666666664</v>
      </c>
      <c r="I56" s="59">
        <v>-7</v>
      </c>
      <c r="J56" s="58">
        <v>0.65465213746856665</v>
      </c>
      <c r="K56" s="58">
        <v>0.74833333333333329</v>
      </c>
      <c r="L56" s="57">
        <v>-9.3681195864766642E-2</v>
      </c>
    </row>
    <row r="57" spans="1:12" x14ac:dyDescent="0.4">
      <c r="A57" s="55" t="s">
        <v>120</v>
      </c>
      <c r="B57" s="239"/>
      <c r="C57" s="238">
        <v>373</v>
      </c>
      <c r="D57" s="58">
        <v>0</v>
      </c>
      <c r="E57" s="59">
        <v>-373</v>
      </c>
      <c r="F57" s="239"/>
      <c r="G57" s="238">
        <v>665</v>
      </c>
      <c r="H57" s="58">
        <v>0</v>
      </c>
      <c r="I57" s="59">
        <v>-665</v>
      </c>
      <c r="J57" s="58" t="e">
        <v>#DIV/0!</v>
      </c>
      <c r="K57" s="58">
        <v>0.56090225563909779</v>
      </c>
      <c r="L57" s="57" t="e">
        <v>#DIV/0!</v>
      </c>
    </row>
    <row r="58" spans="1:12" x14ac:dyDescent="0.4">
      <c r="A58" s="42" t="s">
        <v>119</v>
      </c>
      <c r="B58" s="232"/>
      <c r="C58" s="231"/>
      <c r="D58" s="38" t="e">
        <v>#DIV/0!</v>
      </c>
      <c r="E58" s="39">
        <v>0</v>
      </c>
      <c r="F58" s="232"/>
      <c r="G58" s="231"/>
      <c r="H58" s="38" t="e">
        <v>#DIV/0!</v>
      </c>
      <c r="I58" s="39">
        <v>0</v>
      </c>
      <c r="J58" s="38" t="e">
        <v>#DIV/0!</v>
      </c>
      <c r="K58" s="38" t="e">
        <v>#DIV/0!</v>
      </c>
      <c r="L58" s="37" t="e">
        <v>#DIV/0!</v>
      </c>
    </row>
    <row r="59" spans="1:12" s="36" customFormat="1" x14ac:dyDescent="0.4">
      <c r="A59" s="160" t="s">
        <v>118</v>
      </c>
      <c r="B59" s="230">
        <v>1153</v>
      </c>
      <c r="C59" s="230">
        <v>1006</v>
      </c>
      <c r="D59" s="143">
        <v>1.1461232604373757</v>
      </c>
      <c r="E59" s="166">
        <v>147</v>
      </c>
      <c r="F59" s="230">
        <v>1550</v>
      </c>
      <c r="G59" s="230">
        <v>1502</v>
      </c>
      <c r="H59" s="143">
        <v>1.0319573901464714</v>
      </c>
      <c r="I59" s="165">
        <v>48</v>
      </c>
      <c r="J59" s="143">
        <v>0.74387096774193551</v>
      </c>
      <c r="K59" s="143">
        <v>0.66977363515312915</v>
      </c>
      <c r="L59" s="164">
        <v>7.4097332588806353E-2</v>
      </c>
    </row>
    <row r="60" spans="1:12" s="36" customFormat="1" x14ac:dyDescent="0.4">
      <c r="A60" s="55" t="s">
        <v>76</v>
      </c>
      <c r="B60" s="244">
        <v>220</v>
      </c>
      <c r="C60" s="244">
        <v>220</v>
      </c>
      <c r="D60" s="51">
        <v>1</v>
      </c>
      <c r="E60" s="163">
        <v>0</v>
      </c>
      <c r="F60" s="244">
        <v>306</v>
      </c>
      <c r="G60" s="244">
        <v>300</v>
      </c>
      <c r="H60" s="51">
        <v>1.02</v>
      </c>
      <c r="I60" s="52">
        <v>6</v>
      </c>
      <c r="J60" s="51">
        <v>0.71895424836601307</v>
      </c>
      <c r="K60" s="51">
        <v>0.73333333333333328</v>
      </c>
      <c r="L60" s="50">
        <v>-1.437908496732021E-2</v>
      </c>
    </row>
    <row r="61" spans="1:12" s="36" customFormat="1" x14ac:dyDescent="0.4">
      <c r="A61" s="49" t="s">
        <v>117</v>
      </c>
      <c r="B61" s="236">
        <v>277</v>
      </c>
      <c r="C61" s="236">
        <v>212</v>
      </c>
      <c r="D61" s="44">
        <v>1.3066037735849056</v>
      </c>
      <c r="E61" s="162">
        <v>65</v>
      </c>
      <c r="F61" s="236">
        <v>322</v>
      </c>
      <c r="G61" s="236">
        <v>301</v>
      </c>
      <c r="H61" s="44">
        <v>1.069767441860465</v>
      </c>
      <c r="I61" s="45">
        <v>21</v>
      </c>
      <c r="J61" s="44">
        <v>0.86024844720496896</v>
      </c>
      <c r="K61" s="44">
        <v>0.70431893687707636</v>
      </c>
      <c r="L61" s="43">
        <v>0.1559295103278926</v>
      </c>
    </row>
    <row r="62" spans="1:12" s="36" customFormat="1" x14ac:dyDescent="0.4">
      <c r="A62" s="48" t="s">
        <v>116</v>
      </c>
      <c r="B62" s="236">
        <v>185</v>
      </c>
      <c r="C62" s="237">
        <v>166</v>
      </c>
      <c r="D62" s="44">
        <v>1.1144578313253013</v>
      </c>
      <c r="E62" s="162">
        <v>19</v>
      </c>
      <c r="F62" s="237">
        <v>300</v>
      </c>
      <c r="G62" s="236">
        <v>300</v>
      </c>
      <c r="H62" s="44">
        <v>1</v>
      </c>
      <c r="I62" s="45">
        <v>0</v>
      </c>
      <c r="J62" s="44">
        <v>0.6166666666666667</v>
      </c>
      <c r="K62" s="44">
        <v>0.55333333333333334</v>
      </c>
      <c r="L62" s="43">
        <v>6.3333333333333353E-2</v>
      </c>
    </row>
    <row r="63" spans="1:12" s="36" customFormat="1" x14ac:dyDescent="0.4">
      <c r="A63" s="42" t="s">
        <v>115</v>
      </c>
      <c r="B63" s="231">
        <v>471</v>
      </c>
      <c r="C63" s="232">
        <v>408</v>
      </c>
      <c r="D63" s="38">
        <v>1.1544117647058822</v>
      </c>
      <c r="E63" s="137">
        <v>63</v>
      </c>
      <c r="F63" s="232">
        <v>622</v>
      </c>
      <c r="G63" s="231">
        <v>601</v>
      </c>
      <c r="H63" s="38">
        <v>1.0349417637271214</v>
      </c>
      <c r="I63" s="39">
        <v>21</v>
      </c>
      <c r="J63" s="38">
        <v>0.75723472668810288</v>
      </c>
      <c r="K63" s="38">
        <v>0.67886855241264554</v>
      </c>
      <c r="L63" s="37">
        <v>7.8366174275457334E-2</v>
      </c>
    </row>
    <row r="64" spans="1:12" x14ac:dyDescent="0.4">
      <c r="A64" s="136" t="s">
        <v>98</v>
      </c>
      <c r="B64" s="277"/>
      <c r="C64" s="277"/>
      <c r="D64" s="275"/>
      <c r="E64" s="276"/>
      <c r="F64" s="277"/>
      <c r="G64" s="277"/>
      <c r="H64" s="275"/>
      <c r="I64" s="276"/>
      <c r="J64" s="275"/>
      <c r="K64" s="275"/>
      <c r="L64" s="274"/>
    </row>
    <row r="65" spans="1:12" x14ac:dyDescent="0.4">
      <c r="A65" s="227" t="s">
        <v>114</v>
      </c>
      <c r="B65" s="273"/>
      <c r="C65" s="272"/>
      <c r="D65" s="271"/>
      <c r="E65" s="270"/>
      <c r="F65" s="273"/>
      <c r="G65" s="272"/>
      <c r="H65" s="271"/>
      <c r="I65" s="270"/>
      <c r="J65" s="269"/>
      <c r="K65" s="269"/>
      <c r="L65" s="268"/>
    </row>
    <row r="66" spans="1:12" x14ac:dyDescent="0.4">
      <c r="A66" s="61" t="s">
        <v>113</v>
      </c>
      <c r="B66" s="267"/>
      <c r="C66" s="266"/>
      <c r="D66" s="265"/>
      <c r="E66" s="264"/>
      <c r="F66" s="267"/>
      <c r="G66" s="266"/>
      <c r="H66" s="265"/>
      <c r="I66" s="264"/>
      <c r="J66" s="263"/>
      <c r="K66" s="263"/>
      <c r="L66" s="262"/>
    </row>
    <row r="67" spans="1:12" x14ac:dyDescent="0.4">
      <c r="A67" s="61" t="s">
        <v>97</v>
      </c>
      <c r="B67" s="267"/>
      <c r="C67" s="266"/>
      <c r="D67" s="265"/>
      <c r="E67" s="264"/>
      <c r="F67" s="267"/>
      <c r="G67" s="266"/>
      <c r="H67" s="265"/>
      <c r="I67" s="264"/>
      <c r="J67" s="263"/>
      <c r="K67" s="263"/>
      <c r="L67" s="262"/>
    </row>
    <row r="68" spans="1:12" x14ac:dyDescent="0.4">
      <c r="A68" s="42" t="s">
        <v>112</v>
      </c>
      <c r="B68" s="261"/>
      <c r="C68" s="260"/>
      <c r="D68" s="259"/>
      <c r="E68" s="258"/>
      <c r="F68" s="261"/>
      <c r="G68" s="260"/>
      <c r="H68" s="259"/>
      <c r="I68" s="258"/>
      <c r="J68" s="257"/>
      <c r="K68" s="257"/>
      <c r="L68" s="256"/>
    </row>
    <row r="69" spans="1:12" x14ac:dyDescent="0.4">
      <c r="A69" s="136" t="s">
        <v>111</v>
      </c>
      <c r="B69" s="254"/>
      <c r="C69" s="253"/>
      <c r="D69" s="252"/>
      <c r="E69" s="251"/>
      <c r="F69" s="254"/>
      <c r="G69" s="253"/>
      <c r="H69" s="252"/>
      <c r="I69" s="251"/>
      <c r="J69" s="250"/>
      <c r="K69" s="250"/>
      <c r="L69" s="249"/>
    </row>
    <row r="70" spans="1:12" x14ac:dyDescent="0.4">
      <c r="A70" s="214" t="s">
        <v>110</v>
      </c>
      <c r="B70" s="255"/>
      <c r="C70" s="253"/>
      <c r="D70" s="252"/>
      <c r="E70" s="251"/>
      <c r="F70" s="254"/>
      <c r="G70" s="253"/>
      <c r="H70" s="252"/>
      <c r="I70" s="251"/>
      <c r="J70" s="250"/>
      <c r="K70" s="250"/>
      <c r="L70" s="249"/>
    </row>
    <row r="71" spans="1:12" x14ac:dyDescent="0.4">
      <c r="A71" s="33" t="s">
        <v>109</v>
      </c>
      <c r="C71" s="33"/>
      <c r="E71" s="34"/>
      <c r="G71" s="33"/>
      <c r="I71" s="34"/>
      <c r="K71" s="33"/>
    </row>
    <row r="72" spans="1:12" x14ac:dyDescent="0.4">
      <c r="A72" s="35" t="s">
        <v>108</v>
      </c>
      <c r="C72" s="33"/>
      <c r="E72" s="34"/>
      <c r="G72" s="33"/>
      <c r="I72" s="34"/>
      <c r="K72" s="33"/>
    </row>
    <row r="73" spans="1:12" x14ac:dyDescent="0.4">
      <c r="A73" s="33" t="s">
        <v>107</v>
      </c>
    </row>
    <row r="74" spans="1:12" x14ac:dyDescent="0.4">
      <c r="A74" s="33" t="s">
        <v>156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2011年5月上旬航空旅客輸送実績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５月(中旬)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2" t="s">
        <v>94</v>
      </c>
      <c r="C2" s="770"/>
      <c r="D2" s="770"/>
      <c r="E2" s="771"/>
      <c r="F2" s="772" t="s">
        <v>155</v>
      </c>
      <c r="G2" s="770"/>
      <c r="H2" s="770"/>
      <c r="I2" s="771"/>
      <c r="J2" s="772" t="s">
        <v>154</v>
      </c>
      <c r="K2" s="770"/>
      <c r="L2" s="771"/>
    </row>
    <row r="3" spans="1:12" x14ac:dyDescent="0.4">
      <c r="A3" s="685"/>
      <c r="B3" s="689"/>
      <c r="C3" s="690"/>
      <c r="D3" s="690"/>
      <c r="E3" s="691"/>
      <c r="F3" s="689"/>
      <c r="G3" s="690"/>
      <c r="H3" s="690"/>
      <c r="I3" s="691"/>
      <c r="J3" s="689"/>
      <c r="K3" s="690"/>
      <c r="L3" s="691"/>
    </row>
    <row r="4" spans="1:12" x14ac:dyDescent="0.4">
      <c r="A4" s="685"/>
      <c r="B4" s="686" t="s">
        <v>169</v>
      </c>
      <c r="C4" s="687" t="s">
        <v>168</v>
      </c>
      <c r="D4" s="692" t="s">
        <v>93</v>
      </c>
      <c r="E4" s="692"/>
      <c r="F4" s="693" t="s">
        <v>169</v>
      </c>
      <c r="G4" s="693" t="s">
        <v>168</v>
      </c>
      <c r="H4" s="692" t="s">
        <v>93</v>
      </c>
      <c r="I4" s="692"/>
      <c r="J4" s="693" t="s">
        <v>169</v>
      </c>
      <c r="K4" s="693" t="s">
        <v>168</v>
      </c>
      <c r="L4" s="694" t="s">
        <v>91</v>
      </c>
    </row>
    <row r="5" spans="1:12" s="107" customFormat="1" x14ac:dyDescent="0.4">
      <c r="A5" s="685"/>
      <c r="B5" s="686"/>
      <c r="C5" s="688"/>
      <c r="D5" s="248" t="s">
        <v>92</v>
      </c>
      <c r="E5" s="248" t="s">
        <v>91</v>
      </c>
      <c r="F5" s="693"/>
      <c r="G5" s="693"/>
      <c r="H5" s="248" t="s">
        <v>92</v>
      </c>
      <c r="I5" s="248" t="s">
        <v>91</v>
      </c>
      <c r="J5" s="693"/>
      <c r="K5" s="693"/>
      <c r="L5" s="695"/>
    </row>
    <row r="6" spans="1:12" s="80" customFormat="1" x14ac:dyDescent="0.4">
      <c r="A6" s="136" t="s">
        <v>151</v>
      </c>
      <c r="B6" s="215">
        <v>113495</v>
      </c>
      <c r="C6" s="215">
        <v>140093</v>
      </c>
      <c r="D6" s="168">
        <v>0.81014040672981524</v>
      </c>
      <c r="E6" s="169">
        <v>-26598</v>
      </c>
      <c r="F6" s="215">
        <v>189119</v>
      </c>
      <c r="G6" s="215">
        <v>227083</v>
      </c>
      <c r="H6" s="168">
        <v>0.83281883716526561</v>
      </c>
      <c r="I6" s="169">
        <v>-37964</v>
      </c>
      <c r="J6" s="168">
        <v>0.60012478915391898</v>
      </c>
      <c r="K6" s="168">
        <v>0.6169242083291131</v>
      </c>
      <c r="L6" s="184">
        <v>-1.6799419175194119E-2</v>
      </c>
    </row>
    <row r="7" spans="1:12" s="80" customFormat="1" x14ac:dyDescent="0.4">
      <c r="A7" s="136" t="s">
        <v>90</v>
      </c>
      <c r="B7" s="215">
        <v>48676</v>
      </c>
      <c r="C7" s="215">
        <v>68301</v>
      </c>
      <c r="D7" s="168">
        <v>0.71266892139207327</v>
      </c>
      <c r="E7" s="169">
        <v>-19625</v>
      </c>
      <c r="F7" s="215">
        <v>80266</v>
      </c>
      <c r="G7" s="215">
        <v>114154</v>
      </c>
      <c r="H7" s="168">
        <v>0.70313786639101561</v>
      </c>
      <c r="I7" s="169">
        <v>-33888</v>
      </c>
      <c r="J7" s="168">
        <v>0.60643360825256021</v>
      </c>
      <c r="K7" s="168">
        <v>0.59832331762356117</v>
      </c>
      <c r="L7" s="184">
        <v>8.1102906289990395E-3</v>
      </c>
    </row>
    <row r="8" spans="1:12" x14ac:dyDescent="0.4">
      <c r="A8" s="160" t="s">
        <v>150</v>
      </c>
      <c r="B8" s="247">
        <v>31024</v>
      </c>
      <c r="C8" s="247">
        <v>53691</v>
      </c>
      <c r="D8" s="181">
        <v>0.57782496135292694</v>
      </c>
      <c r="E8" s="166">
        <v>-22667</v>
      </c>
      <c r="F8" s="247">
        <v>53116</v>
      </c>
      <c r="G8" s="247">
        <v>92893</v>
      </c>
      <c r="H8" s="181">
        <v>0.57179765967295704</v>
      </c>
      <c r="I8" s="166">
        <v>-39777</v>
      </c>
      <c r="J8" s="181">
        <v>0.58408012651555086</v>
      </c>
      <c r="K8" s="181">
        <v>0.57798757710484105</v>
      </c>
      <c r="L8" s="180">
        <v>6.0925494107098022E-3</v>
      </c>
    </row>
    <row r="9" spans="1:12" x14ac:dyDescent="0.4">
      <c r="A9" s="48" t="s">
        <v>86</v>
      </c>
      <c r="B9" s="246">
        <v>17980</v>
      </c>
      <c r="C9" s="246">
        <v>27746</v>
      </c>
      <c r="D9" s="175">
        <v>0.64802133640885173</v>
      </c>
      <c r="E9" s="176">
        <v>-9766</v>
      </c>
      <c r="F9" s="246">
        <v>34664</v>
      </c>
      <c r="G9" s="246">
        <v>55057</v>
      </c>
      <c r="H9" s="175">
        <v>0.62960204878580384</v>
      </c>
      <c r="I9" s="176">
        <v>-20393</v>
      </c>
      <c r="J9" s="175">
        <v>0.51869374567274407</v>
      </c>
      <c r="K9" s="175">
        <v>0.5039504513504186</v>
      </c>
      <c r="L9" s="174">
        <v>1.4743294322325462E-2</v>
      </c>
    </row>
    <row r="10" spans="1:12" x14ac:dyDescent="0.4">
      <c r="A10" s="49" t="s">
        <v>89</v>
      </c>
      <c r="B10" s="246">
        <v>4887</v>
      </c>
      <c r="C10" s="246">
        <v>4957</v>
      </c>
      <c r="D10" s="177">
        <v>0.98587855557797055</v>
      </c>
      <c r="E10" s="162">
        <v>-70</v>
      </c>
      <c r="F10" s="246">
        <v>5000</v>
      </c>
      <c r="G10" s="246">
        <v>5000</v>
      </c>
      <c r="H10" s="177">
        <v>1</v>
      </c>
      <c r="I10" s="162">
        <v>0</v>
      </c>
      <c r="J10" s="177">
        <v>0.97740000000000005</v>
      </c>
      <c r="K10" s="177">
        <v>0.99139999999999995</v>
      </c>
      <c r="L10" s="182">
        <v>-1.3999999999999901E-2</v>
      </c>
    </row>
    <row r="11" spans="1:12" x14ac:dyDescent="0.4">
      <c r="A11" s="49" t="s">
        <v>124</v>
      </c>
      <c r="B11" s="246">
        <v>7616</v>
      </c>
      <c r="C11" s="246">
        <v>8822</v>
      </c>
      <c r="D11" s="177">
        <v>0.86329630469281338</v>
      </c>
      <c r="E11" s="162">
        <v>-1206</v>
      </c>
      <c r="F11" s="246">
        <v>12002</v>
      </c>
      <c r="G11" s="246">
        <v>11059</v>
      </c>
      <c r="H11" s="177">
        <v>1.0852699159055972</v>
      </c>
      <c r="I11" s="162">
        <v>943</v>
      </c>
      <c r="J11" s="177">
        <v>0.63456090651558072</v>
      </c>
      <c r="K11" s="177">
        <v>0.79772131295777193</v>
      </c>
      <c r="L11" s="182">
        <v>-0.16316040644219121</v>
      </c>
    </row>
    <row r="12" spans="1:12" x14ac:dyDescent="0.4">
      <c r="A12" s="49" t="s">
        <v>84</v>
      </c>
      <c r="B12" s="246"/>
      <c r="C12" s="246">
        <v>5114</v>
      </c>
      <c r="D12" s="177">
        <v>0</v>
      </c>
      <c r="E12" s="162">
        <v>-5114</v>
      </c>
      <c r="F12" s="246"/>
      <c r="G12" s="246">
        <v>8435</v>
      </c>
      <c r="H12" s="177">
        <v>0</v>
      </c>
      <c r="I12" s="162">
        <v>-8435</v>
      </c>
      <c r="J12" s="177" t="e">
        <v>#DIV/0!</v>
      </c>
      <c r="K12" s="177">
        <v>0.60628334321280375</v>
      </c>
      <c r="L12" s="182" t="e">
        <v>#DIV/0!</v>
      </c>
    </row>
    <row r="13" spans="1:12" x14ac:dyDescent="0.4">
      <c r="A13" s="49" t="s">
        <v>85</v>
      </c>
      <c r="B13" s="246"/>
      <c r="C13" s="246">
        <v>6353</v>
      </c>
      <c r="D13" s="177">
        <v>0</v>
      </c>
      <c r="E13" s="162">
        <v>-6353</v>
      </c>
      <c r="F13" s="246"/>
      <c r="G13" s="246">
        <v>12002</v>
      </c>
      <c r="H13" s="177">
        <v>0</v>
      </c>
      <c r="I13" s="162">
        <v>-12002</v>
      </c>
      <c r="J13" s="177" t="e">
        <v>#DIV/0!</v>
      </c>
      <c r="K13" s="177">
        <v>0.52932844525912348</v>
      </c>
      <c r="L13" s="182" t="e">
        <v>#DIV/0!</v>
      </c>
    </row>
    <row r="14" spans="1:12" x14ac:dyDescent="0.4">
      <c r="A14" s="55" t="s">
        <v>149</v>
      </c>
      <c r="B14" s="246">
        <v>541</v>
      </c>
      <c r="C14" s="246">
        <v>699</v>
      </c>
      <c r="D14" s="177">
        <v>0.77396280400572248</v>
      </c>
      <c r="E14" s="162">
        <v>-158</v>
      </c>
      <c r="F14" s="246">
        <v>1450</v>
      </c>
      <c r="G14" s="246">
        <v>1340</v>
      </c>
      <c r="H14" s="177">
        <v>1.0820895522388059</v>
      </c>
      <c r="I14" s="162">
        <v>110</v>
      </c>
      <c r="J14" s="177">
        <v>0.37310344827586206</v>
      </c>
      <c r="K14" s="177">
        <v>0.52164179104477615</v>
      </c>
      <c r="L14" s="182">
        <v>-0.14853834276891409</v>
      </c>
    </row>
    <row r="15" spans="1:12" x14ac:dyDescent="0.4">
      <c r="A15" s="55" t="s">
        <v>148</v>
      </c>
      <c r="B15" s="246"/>
      <c r="C15" s="246"/>
      <c r="D15" s="177" t="e">
        <v>#DIV/0!</v>
      </c>
      <c r="E15" s="178">
        <v>0</v>
      </c>
      <c r="F15" s="246"/>
      <c r="G15" s="246"/>
      <c r="H15" s="175" t="e">
        <v>#DIV/0!</v>
      </c>
      <c r="I15" s="176">
        <v>0</v>
      </c>
      <c r="J15" s="177" t="e">
        <v>#DIV/0!</v>
      </c>
      <c r="K15" s="177" t="e">
        <v>#DIV/0!</v>
      </c>
      <c r="L15" s="233" t="e">
        <v>#DIV/0!</v>
      </c>
    </row>
    <row r="16" spans="1:12" x14ac:dyDescent="0.4">
      <c r="A16" s="61" t="s">
        <v>147</v>
      </c>
      <c r="B16" s="246"/>
      <c r="C16" s="246"/>
      <c r="D16" s="177" t="e">
        <v>#DIV/0!</v>
      </c>
      <c r="E16" s="162">
        <v>0</v>
      </c>
      <c r="F16" s="246"/>
      <c r="G16" s="246"/>
      <c r="H16" s="175" t="e">
        <v>#DIV/0!</v>
      </c>
      <c r="I16" s="176">
        <v>0</v>
      </c>
      <c r="J16" s="179" t="e">
        <v>#DIV/0!</v>
      </c>
      <c r="K16" s="179" t="e">
        <v>#DIV/0!</v>
      </c>
      <c r="L16" s="170" t="e">
        <v>#DIV/0!</v>
      </c>
    </row>
    <row r="17" spans="1:12" x14ac:dyDescent="0.4">
      <c r="A17" s="61" t="s">
        <v>146</v>
      </c>
      <c r="B17" s="235"/>
      <c r="C17" s="235"/>
      <c r="D17" s="179" t="e">
        <v>#DIV/0!</v>
      </c>
      <c r="E17" s="161">
        <v>0</v>
      </c>
      <c r="F17" s="235"/>
      <c r="G17" s="235"/>
      <c r="H17" s="179" t="e">
        <v>#DIV/0!</v>
      </c>
      <c r="I17" s="178">
        <v>0</v>
      </c>
      <c r="J17" s="171" t="e">
        <v>#DIV/0!</v>
      </c>
      <c r="K17" s="171" t="e">
        <v>#DIV/0!</v>
      </c>
      <c r="L17" s="170" t="e">
        <v>#DIV/0!</v>
      </c>
    </row>
    <row r="18" spans="1:12" x14ac:dyDescent="0.4">
      <c r="A18" s="160" t="s">
        <v>145</v>
      </c>
      <c r="B18" s="247">
        <v>17178</v>
      </c>
      <c r="C18" s="247">
        <v>14047</v>
      </c>
      <c r="D18" s="181">
        <v>1.2228945682352104</v>
      </c>
      <c r="E18" s="166">
        <v>3131</v>
      </c>
      <c r="F18" s="247">
        <v>26310</v>
      </c>
      <c r="G18" s="247">
        <v>20470</v>
      </c>
      <c r="H18" s="181">
        <v>1.285295554469956</v>
      </c>
      <c r="I18" s="166">
        <v>5840</v>
      </c>
      <c r="J18" s="181">
        <v>0.65290763968072973</v>
      </c>
      <c r="K18" s="181">
        <v>0.68622374206155345</v>
      </c>
      <c r="L18" s="180">
        <v>-3.331610238082372E-2</v>
      </c>
    </row>
    <row r="19" spans="1:12" x14ac:dyDescent="0.4">
      <c r="A19" s="48" t="s">
        <v>144</v>
      </c>
      <c r="B19" s="236"/>
      <c r="C19" s="246"/>
      <c r="D19" s="175" t="e">
        <v>#DIV/0!</v>
      </c>
      <c r="E19" s="176">
        <v>0</v>
      </c>
      <c r="F19" s="246"/>
      <c r="G19" s="240"/>
      <c r="H19" s="175" t="e">
        <v>#DIV/0!</v>
      </c>
      <c r="I19" s="176">
        <v>0</v>
      </c>
      <c r="J19" s="175" t="e">
        <v>#DIV/0!</v>
      </c>
      <c r="K19" s="175" t="e">
        <v>#DIV/0!</v>
      </c>
      <c r="L19" s="174" t="e">
        <v>#DIV/0!</v>
      </c>
    </row>
    <row r="20" spans="1:12" x14ac:dyDescent="0.4">
      <c r="A20" s="49" t="s">
        <v>124</v>
      </c>
      <c r="B20" s="321"/>
      <c r="C20" s="246"/>
      <c r="D20" s="177" t="e">
        <v>#DIV/0!</v>
      </c>
      <c r="E20" s="162">
        <v>0</v>
      </c>
      <c r="F20" s="246"/>
      <c r="G20" s="240"/>
      <c r="H20" s="177" t="e">
        <v>#DIV/0!</v>
      </c>
      <c r="I20" s="162">
        <v>0</v>
      </c>
      <c r="J20" s="177" t="e">
        <v>#DIV/0!</v>
      </c>
      <c r="K20" s="177" t="e">
        <v>#DIV/0!</v>
      </c>
      <c r="L20" s="182" t="e">
        <v>#DIV/0!</v>
      </c>
    </row>
    <row r="21" spans="1:12" x14ac:dyDescent="0.4">
      <c r="A21" s="49" t="s">
        <v>113</v>
      </c>
      <c r="B21" s="236">
        <v>5427</v>
      </c>
      <c r="C21" s="246">
        <v>699</v>
      </c>
      <c r="D21" s="177">
        <v>7.7639484978540771</v>
      </c>
      <c r="E21" s="162">
        <v>4728</v>
      </c>
      <c r="F21" s="246">
        <v>8600</v>
      </c>
      <c r="G21" s="240">
        <v>1450</v>
      </c>
      <c r="H21" s="177">
        <v>5.931034482758621</v>
      </c>
      <c r="I21" s="162">
        <v>7150</v>
      </c>
      <c r="J21" s="177">
        <v>0.63104651162790693</v>
      </c>
      <c r="K21" s="177">
        <v>0.48206896551724138</v>
      </c>
      <c r="L21" s="182">
        <v>0.14897754611066555</v>
      </c>
    </row>
    <row r="22" spans="1:12" x14ac:dyDescent="0.4">
      <c r="A22" s="49" t="s">
        <v>143</v>
      </c>
      <c r="B22" s="236">
        <v>1537</v>
      </c>
      <c r="C22" s="246">
        <v>1778</v>
      </c>
      <c r="D22" s="177">
        <v>0.86445444319460063</v>
      </c>
      <c r="E22" s="162">
        <v>-241</v>
      </c>
      <c r="F22" s="246">
        <v>2970</v>
      </c>
      <c r="G22" s="240">
        <v>2980</v>
      </c>
      <c r="H22" s="177">
        <v>0.99664429530201337</v>
      </c>
      <c r="I22" s="162">
        <v>-10</v>
      </c>
      <c r="J22" s="177">
        <v>0.51750841750841747</v>
      </c>
      <c r="K22" s="177">
        <v>0.59664429530201346</v>
      </c>
      <c r="L22" s="182">
        <v>-7.9135877793595988E-2</v>
      </c>
    </row>
    <row r="23" spans="1:12" x14ac:dyDescent="0.4">
      <c r="A23" s="49" t="s">
        <v>142</v>
      </c>
      <c r="B23" s="238">
        <v>1029</v>
      </c>
      <c r="C23" s="246">
        <v>1068</v>
      </c>
      <c r="D23" s="171">
        <v>0.9634831460674157</v>
      </c>
      <c r="E23" s="161">
        <v>-39</v>
      </c>
      <c r="F23" s="246">
        <v>1450</v>
      </c>
      <c r="G23" s="240">
        <v>1485</v>
      </c>
      <c r="H23" s="171">
        <v>0.97643097643097643</v>
      </c>
      <c r="I23" s="161">
        <v>-35</v>
      </c>
      <c r="J23" s="171">
        <v>0.70965517241379306</v>
      </c>
      <c r="K23" s="171">
        <v>0.71919191919191916</v>
      </c>
      <c r="L23" s="170">
        <v>-9.5367467781261039E-3</v>
      </c>
    </row>
    <row r="24" spans="1:12" x14ac:dyDescent="0.4">
      <c r="A24" s="61" t="s">
        <v>141</v>
      </c>
      <c r="B24" s="236"/>
      <c r="C24" s="246"/>
      <c r="D24" s="177" t="e">
        <v>#DIV/0!</v>
      </c>
      <c r="E24" s="162">
        <v>0</v>
      </c>
      <c r="F24" s="246"/>
      <c r="G24" s="240"/>
      <c r="H24" s="177" t="e">
        <v>#DIV/0!</v>
      </c>
      <c r="I24" s="162">
        <v>0</v>
      </c>
      <c r="J24" s="177" t="e">
        <v>#DIV/0!</v>
      </c>
      <c r="K24" s="177" t="e">
        <v>#DIV/0!</v>
      </c>
      <c r="L24" s="182" t="e">
        <v>#DIV/0!</v>
      </c>
    </row>
    <row r="25" spans="1:12" x14ac:dyDescent="0.4">
      <c r="A25" s="61" t="s">
        <v>140</v>
      </c>
      <c r="B25" s="236">
        <v>801</v>
      </c>
      <c r="C25" s="246">
        <v>849</v>
      </c>
      <c r="D25" s="177">
        <v>0.94346289752650181</v>
      </c>
      <c r="E25" s="162">
        <v>-48</v>
      </c>
      <c r="F25" s="246">
        <v>1500</v>
      </c>
      <c r="G25" s="240">
        <v>1500</v>
      </c>
      <c r="H25" s="177">
        <v>1</v>
      </c>
      <c r="I25" s="162">
        <v>0</v>
      </c>
      <c r="J25" s="177">
        <v>0.53400000000000003</v>
      </c>
      <c r="K25" s="177">
        <v>0.56599999999999995</v>
      </c>
      <c r="L25" s="182">
        <v>-3.1999999999999917E-2</v>
      </c>
    </row>
    <row r="26" spans="1:12" x14ac:dyDescent="0.4">
      <c r="A26" s="49" t="s">
        <v>139</v>
      </c>
      <c r="B26" s="236"/>
      <c r="C26" s="246">
        <v>593</v>
      </c>
      <c r="D26" s="177">
        <v>0</v>
      </c>
      <c r="E26" s="162">
        <v>-593</v>
      </c>
      <c r="F26" s="246"/>
      <c r="G26" s="240">
        <v>1490</v>
      </c>
      <c r="H26" s="177">
        <v>0</v>
      </c>
      <c r="I26" s="162">
        <v>-1490</v>
      </c>
      <c r="J26" s="177" t="e">
        <v>#DIV/0!</v>
      </c>
      <c r="K26" s="177">
        <v>0.39798657718120806</v>
      </c>
      <c r="L26" s="182" t="e">
        <v>#DIV/0!</v>
      </c>
    </row>
    <row r="27" spans="1:12" x14ac:dyDescent="0.4">
      <c r="A27" s="49" t="s">
        <v>138</v>
      </c>
      <c r="B27" s="240">
        <v>837</v>
      </c>
      <c r="C27" s="246">
        <v>823</v>
      </c>
      <c r="D27" s="177">
        <v>1.0170109356014581</v>
      </c>
      <c r="E27" s="162">
        <v>14</v>
      </c>
      <c r="F27" s="246">
        <v>1500</v>
      </c>
      <c r="G27" s="240">
        <v>1495</v>
      </c>
      <c r="H27" s="177">
        <v>1.0033444816053512</v>
      </c>
      <c r="I27" s="162">
        <v>5</v>
      </c>
      <c r="J27" s="177">
        <v>0.55800000000000005</v>
      </c>
      <c r="K27" s="177">
        <v>0.55050167224080271</v>
      </c>
      <c r="L27" s="182">
        <v>7.498327759197343E-3</v>
      </c>
    </row>
    <row r="28" spans="1:12" x14ac:dyDescent="0.4">
      <c r="A28" s="49" t="s">
        <v>137</v>
      </c>
      <c r="B28" s="238"/>
      <c r="C28" s="246">
        <v>1029</v>
      </c>
      <c r="D28" s="171">
        <v>0</v>
      </c>
      <c r="E28" s="161">
        <v>-1029</v>
      </c>
      <c r="F28" s="246"/>
      <c r="G28" s="240">
        <v>1475</v>
      </c>
      <c r="H28" s="171">
        <v>0</v>
      </c>
      <c r="I28" s="161">
        <v>-1475</v>
      </c>
      <c r="J28" s="171" t="e">
        <v>#DIV/0!</v>
      </c>
      <c r="K28" s="171">
        <v>0.69762711864406779</v>
      </c>
      <c r="L28" s="170" t="e">
        <v>#DIV/0!</v>
      </c>
    </row>
    <row r="29" spans="1:12" x14ac:dyDescent="0.4">
      <c r="A29" s="61" t="s">
        <v>136</v>
      </c>
      <c r="B29" s="236"/>
      <c r="C29" s="246"/>
      <c r="D29" s="177" t="e">
        <v>#DIV/0!</v>
      </c>
      <c r="E29" s="162">
        <v>0</v>
      </c>
      <c r="F29" s="246"/>
      <c r="G29" s="240"/>
      <c r="H29" s="177" t="e">
        <v>#DIV/0!</v>
      </c>
      <c r="I29" s="162">
        <v>0</v>
      </c>
      <c r="J29" s="177" t="e">
        <v>#DIV/0!</v>
      </c>
      <c r="K29" s="177" t="e">
        <v>#DIV/0!</v>
      </c>
      <c r="L29" s="182" t="e">
        <v>#DIV/0!</v>
      </c>
    </row>
    <row r="30" spans="1:12" x14ac:dyDescent="0.4">
      <c r="A30" s="49" t="s">
        <v>135</v>
      </c>
      <c r="B30" s="236">
        <v>2777</v>
      </c>
      <c r="C30" s="246">
        <v>2807</v>
      </c>
      <c r="D30" s="177">
        <v>0.98931243320270756</v>
      </c>
      <c r="E30" s="162">
        <v>-30</v>
      </c>
      <c r="F30" s="246">
        <v>2980</v>
      </c>
      <c r="G30" s="240">
        <v>3000</v>
      </c>
      <c r="H30" s="177">
        <v>0.99333333333333329</v>
      </c>
      <c r="I30" s="162">
        <v>-20</v>
      </c>
      <c r="J30" s="177">
        <v>0.93187919463087243</v>
      </c>
      <c r="K30" s="177">
        <v>0.93566666666666665</v>
      </c>
      <c r="L30" s="182">
        <v>-3.7874720357942149E-3</v>
      </c>
    </row>
    <row r="31" spans="1:12" x14ac:dyDescent="0.4">
      <c r="A31" s="61" t="s">
        <v>134</v>
      </c>
      <c r="B31" s="238"/>
      <c r="C31" s="246"/>
      <c r="D31" s="171" t="e">
        <v>#DIV/0!</v>
      </c>
      <c r="E31" s="161">
        <v>0</v>
      </c>
      <c r="F31" s="246"/>
      <c r="G31" s="240"/>
      <c r="H31" s="171" t="e">
        <v>#DIV/0!</v>
      </c>
      <c r="I31" s="161">
        <v>0</v>
      </c>
      <c r="J31" s="171" t="e">
        <v>#DIV/0!</v>
      </c>
      <c r="K31" s="171" t="e">
        <v>#DIV/0!</v>
      </c>
      <c r="L31" s="170" t="e">
        <v>#DIV/0!</v>
      </c>
    </row>
    <row r="32" spans="1:12" x14ac:dyDescent="0.4">
      <c r="A32" s="61" t="s">
        <v>133</v>
      </c>
      <c r="B32" s="238">
        <v>1071</v>
      </c>
      <c r="C32" s="235">
        <v>1326</v>
      </c>
      <c r="D32" s="171">
        <v>0.80769230769230771</v>
      </c>
      <c r="E32" s="161">
        <v>-255</v>
      </c>
      <c r="F32" s="235">
        <v>1485</v>
      </c>
      <c r="G32" s="234">
        <v>1495</v>
      </c>
      <c r="H32" s="171">
        <v>0.99331103678929766</v>
      </c>
      <c r="I32" s="161">
        <v>-10</v>
      </c>
      <c r="J32" s="171">
        <v>0.72121212121212119</v>
      </c>
      <c r="K32" s="171">
        <v>0.88695652173913042</v>
      </c>
      <c r="L32" s="170">
        <v>-0.16574440052700923</v>
      </c>
    </row>
    <row r="33" spans="1:12" x14ac:dyDescent="0.4">
      <c r="A33" s="49" t="s">
        <v>132</v>
      </c>
      <c r="B33" s="236"/>
      <c r="C33" s="237"/>
      <c r="D33" s="177" t="e">
        <v>#DIV/0!</v>
      </c>
      <c r="E33" s="162">
        <v>0</v>
      </c>
      <c r="F33" s="237"/>
      <c r="G33" s="237"/>
      <c r="H33" s="177" t="e">
        <v>#DIV/0!</v>
      </c>
      <c r="I33" s="162">
        <v>0</v>
      </c>
      <c r="J33" s="177" t="e">
        <v>#DIV/0!</v>
      </c>
      <c r="K33" s="177" t="e">
        <v>#DIV/0!</v>
      </c>
      <c r="L33" s="182" t="e">
        <v>#DIV/0!</v>
      </c>
    </row>
    <row r="34" spans="1:12" x14ac:dyDescent="0.4">
      <c r="A34" s="61" t="s">
        <v>88</v>
      </c>
      <c r="B34" s="238"/>
      <c r="C34" s="235">
        <v>3075</v>
      </c>
      <c r="D34" s="171">
        <v>0</v>
      </c>
      <c r="E34" s="161">
        <v>-3075</v>
      </c>
      <c r="F34" s="235"/>
      <c r="G34" s="234">
        <v>4100</v>
      </c>
      <c r="H34" s="171">
        <v>0</v>
      </c>
      <c r="I34" s="161">
        <v>-4100</v>
      </c>
      <c r="J34" s="171" t="e">
        <v>#DIV/0!</v>
      </c>
      <c r="K34" s="171">
        <v>0.75</v>
      </c>
      <c r="L34" s="170" t="e">
        <v>#DIV/0!</v>
      </c>
    </row>
    <row r="35" spans="1:12" x14ac:dyDescent="0.4">
      <c r="A35" s="42" t="s">
        <v>131</v>
      </c>
      <c r="B35" s="231">
        <v>3699</v>
      </c>
      <c r="C35" s="232"/>
      <c r="D35" s="171" t="e">
        <v>#DIV/0!</v>
      </c>
      <c r="E35" s="161">
        <v>3699</v>
      </c>
      <c r="F35" s="232">
        <v>5825</v>
      </c>
      <c r="G35" s="231"/>
      <c r="H35" s="171" t="e">
        <v>#DIV/0!</v>
      </c>
      <c r="I35" s="161">
        <v>5825</v>
      </c>
      <c r="J35" s="171">
        <v>0.63502145922746778</v>
      </c>
      <c r="K35" s="171" t="e">
        <v>#DIV/0!</v>
      </c>
      <c r="L35" s="170" t="e">
        <v>#DIV/0!</v>
      </c>
    </row>
    <row r="36" spans="1:12" x14ac:dyDescent="0.4">
      <c r="A36" s="160" t="s">
        <v>130</v>
      </c>
      <c r="B36" s="247">
        <v>474</v>
      </c>
      <c r="C36" s="247">
        <v>563</v>
      </c>
      <c r="D36" s="181">
        <v>0.84191829484902314</v>
      </c>
      <c r="E36" s="166">
        <v>-89</v>
      </c>
      <c r="F36" s="247">
        <v>840</v>
      </c>
      <c r="G36" s="247">
        <v>791</v>
      </c>
      <c r="H36" s="181">
        <v>1.0619469026548674</v>
      </c>
      <c r="I36" s="166">
        <v>49</v>
      </c>
      <c r="J36" s="181">
        <v>0.56428571428571428</v>
      </c>
      <c r="K36" s="181">
        <v>0.7117572692793932</v>
      </c>
      <c r="L36" s="180">
        <v>-0.14747155499367892</v>
      </c>
    </row>
    <row r="37" spans="1:12" x14ac:dyDescent="0.4">
      <c r="A37" s="48" t="s">
        <v>129</v>
      </c>
      <c r="B37" s="246">
        <v>248</v>
      </c>
      <c r="C37" s="246">
        <v>331</v>
      </c>
      <c r="D37" s="175">
        <v>0.74924471299093653</v>
      </c>
      <c r="E37" s="176">
        <v>-83</v>
      </c>
      <c r="F37" s="246">
        <v>450</v>
      </c>
      <c r="G37" s="246">
        <v>401</v>
      </c>
      <c r="H37" s="175">
        <v>1.1221945137157108</v>
      </c>
      <c r="I37" s="176">
        <v>49</v>
      </c>
      <c r="J37" s="175">
        <v>0.55111111111111111</v>
      </c>
      <c r="K37" s="175">
        <v>0.8254364089775561</v>
      </c>
      <c r="L37" s="174">
        <v>-0.27432529786644499</v>
      </c>
    </row>
    <row r="38" spans="1:12" x14ac:dyDescent="0.4">
      <c r="A38" s="49" t="s">
        <v>128</v>
      </c>
      <c r="B38" s="246">
        <v>226</v>
      </c>
      <c r="C38" s="246">
        <v>232</v>
      </c>
      <c r="D38" s="177">
        <v>0.97413793103448276</v>
      </c>
      <c r="E38" s="162">
        <v>-6</v>
      </c>
      <c r="F38" s="246">
        <v>390</v>
      </c>
      <c r="G38" s="246">
        <v>390</v>
      </c>
      <c r="H38" s="177">
        <v>1</v>
      </c>
      <c r="I38" s="162">
        <v>0</v>
      </c>
      <c r="J38" s="177">
        <v>0.57948717948717954</v>
      </c>
      <c r="K38" s="177">
        <v>0.59487179487179487</v>
      </c>
      <c r="L38" s="182">
        <v>-1.538461538461533E-2</v>
      </c>
    </row>
    <row r="39" spans="1:12" s="80" customFormat="1" x14ac:dyDescent="0.4">
      <c r="A39" s="136" t="s">
        <v>87</v>
      </c>
      <c r="B39" s="245">
        <v>64819</v>
      </c>
      <c r="C39" s="245">
        <v>71792</v>
      </c>
      <c r="D39" s="168">
        <v>0.90287218631602406</v>
      </c>
      <c r="E39" s="169">
        <v>-6973</v>
      </c>
      <c r="F39" s="245">
        <v>108853</v>
      </c>
      <c r="G39" s="245">
        <v>112929</v>
      </c>
      <c r="H39" s="168">
        <v>0.96390652533892973</v>
      </c>
      <c r="I39" s="169">
        <v>-4076</v>
      </c>
      <c r="J39" s="168">
        <v>0.59547279358400784</v>
      </c>
      <c r="K39" s="168">
        <v>0.63572687263678951</v>
      </c>
      <c r="L39" s="184">
        <v>-4.0254079052781666E-2</v>
      </c>
    </row>
    <row r="40" spans="1:12" s="80" customFormat="1" x14ac:dyDescent="0.4">
      <c r="A40" s="160" t="s">
        <v>127</v>
      </c>
      <c r="B40" s="215">
        <v>64235</v>
      </c>
      <c r="C40" s="215">
        <v>71269</v>
      </c>
      <c r="D40" s="168">
        <v>0.90130351204591053</v>
      </c>
      <c r="E40" s="169">
        <v>-7034</v>
      </c>
      <c r="F40" s="215">
        <v>107467</v>
      </c>
      <c r="G40" s="215">
        <v>111426</v>
      </c>
      <c r="H40" s="168">
        <v>0.96446969289034878</v>
      </c>
      <c r="I40" s="169">
        <v>-3959</v>
      </c>
      <c r="J40" s="168">
        <v>0.59771836935989653</v>
      </c>
      <c r="K40" s="168">
        <v>0.63960834993628057</v>
      </c>
      <c r="L40" s="184">
        <v>-4.1889980576384045E-2</v>
      </c>
    </row>
    <row r="41" spans="1:12" x14ac:dyDescent="0.4">
      <c r="A41" s="49" t="s">
        <v>86</v>
      </c>
      <c r="B41" s="320">
        <v>19749</v>
      </c>
      <c r="C41" s="320">
        <v>23597</v>
      </c>
      <c r="D41" s="225">
        <v>0.83692842310463189</v>
      </c>
      <c r="E41" s="161">
        <v>-3848</v>
      </c>
      <c r="F41" s="320">
        <v>36498</v>
      </c>
      <c r="G41" s="320">
        <v>40279</v>
      </c>
      <c r="H41" s="171">
        <v>0.90612974502842669</v>
      </c>
      <c r="I41" s="161">
        <v>-3781</v>
      </c>
      <c r="J41" s="171">
        <v>0.54109814236396514</v>
      </c>
      <c r="K41" s="171">
        <v>0.58583877454753097</v>
      </c>
      <c r="L41" s="170">
        <v>-4.4740632183565832E-2</v>
      </c>
    </row>
    <row r="42" spans="1:12" x14ac:dyDescent="0.4">
      <c r="A42" s="49" t="s">
        <v>126</v>
      </c>
      <c r="B42" s="313">
        <v>1462</v>
      </c>
      <c r="C42" s="313">
        <v>1460</v>
      </c>
      <c r="D42" s="177">
        <v>1.0013698630136987</v>
      </c>
      <c r="E42" s="162">
        <v>2</v>
      </c>
      <c r="F42" s="313">
        <v>2700</v>
      </c>
      <c r="G42" s="313">
        <v>2699</v>
      </c>
      <c r="H42" s="177">
        <v>1.0003705075954057</v>
      </c>
      <c r="I42" s="162">
        <v>1</v>
      </c>
      <c r="J42" s="177">
        <v>0.54148148148148145</v>
      </c>
      <c r="K42" s="177">
        <v>0.54094108929233053</v>
      </c>
      <c r="L42" s="182">
        <v>5.403921891509178E-4</v>
      </c>
    </row>
    <row r="43" spans="1:12" x14ac:dyDescent="0.4">
      <c r="A43" s="49" t="s">
        <v>125</v>
      </c>
      <c r="B43" s="313">
        <v>4690</v>
      </c>
      <c r="C43" s="313">
        <v>4796</v>
      </c>
      <c r="D43" s="177">
        <v>0.97789824854045038</v>
      </c>
      <c r="E43" s="162">
        <v>-106</v>
      </c>
      <c r="F43" s="313">
        <v>5140</v>
      </c>
      <c r="G43" s="313">
        <v>5140</v>
      </c>
      <c r="H43" s="317">
        <v>1</v>
      </c>
      <c r="I43" s="162">
        <v>0</v>
      </c>
      <c r="J43" s="177">
        <v>0.91245136186770426</v>
      </c>
      <c r="K43" s="177">
        <v>0.93307392996108951</v>
      </c>
      <c r="L43" s="182">
        <v>-2.0622568093385252E-2</v>
      </c>
    </row>
    <row r="44" spans="1:12" x14ac:dyDescent="0.4">
      <c r="A44" s="61" t="s">
        <v>124</v>
      </c>
      <c r="B44" s="313">
        <v>10370</v>
      </c>
      <c r="C44" s="313">
        <v>8704</v>
      </c>
      <c r="D44" s="316">
        <v>1.19140625</v>
      </c>
      <c r="E44" s="187">
        <v>1666</v>
      </c>
      <c r="F44" s="313">
        <v>15482</v>
      </c>
      <c r="G44" s="313">
        <v>10785</v>
      </c>
      <c r="H44" s="317">
        <v>1.4355122855818265</v>
      </c>
      <c r="I44" s="162">
        <v>4697</v>
      </c>
      <c r="J44" s="177">
        <v>0.66981010205399816</v>
      </c>
      <c r="K44" s="177">
        <v>0.80704682429299957</v>
      </c>
      <c r="L44" s="182">
        <v>-0.13723672223900141</v>
      </c>
    </row>
    <row r="45" spans="1:12" x14ac:dyDescent="0.4">
      <c r="A45" s="61" t="s">
        <v>123</v>
      </c>
      <c r="B45" s="313">
        <v>4918</v>
      </c>
      <c r="C45" s="313">
        <v>5128</v>
      </c>
      <c r="D45" s="316">
        <v>0.9590483619344774</v>
      </c>
      <c r="E45" s="187">
        <v>-210</v>
      </c>
      <c r="F45" s="313">
        <v>7372</v>
      </c>
      <c r="G45" s="313">
        <v>7060</v>
      </c>
      <c r="H45" s="317">
        <v>1.0441926345609065</v>
      </c>
      <c r="I45" s="162">
        <v>312</v>
      </c>
      <c r="J45" s="177">
        <v>0.66711882799782962</v>
      </c>
      <c r="K45" s="177">
        <v>0.72634560906515577</v>
      </c>
      <c r="L45" s="182">
        <v>-5.9226781067326151E-2</v>
      </c>
    </row>
    <row r="46" spans="1:12" x14ac:dyDescent="0.4">
      <c r="A46" s="49" t="s">
        <v>84</v>
      </c>
      <c r="B46" s="313">
        <v>9260</v>
      </c>
      <c r="C46" s="313">
        <v>10633</v>
      </c>
      <c r="D46" s="316">
        <v>0.87087369510015988</v>
      </c>
      <c r="E46" s="187">
        <v>-1373</v>
      </c>
      <c r="F46" s="313">
        <v>17157</v>
      </c>
      <c r="G46" s="319">
        <v>17764</v>
      </c>
      <c r="H46" s="317">
        <v>0.96582976807025445</v>
      </c>
      <c r="I46" s="162">
        <v>-607</v>
      </c>
      <c r="J46" s="177">
        <v>0.53972139651454221</v>
      </c>
      <c r="K46" s="177">
        <v>0.59857014185994151</v>
      </c>
      <c r="L46" s="182">
        <v>-5.88487453453993E-2</v>
      </c>
    </row>
    <row r="47" spans="1:12" x14ac:dyDescent="0.4">
      <c r="A47" s="49" t="s">
        <v>85</v>
      </c>
      <c r="B47" s="313">
        <v>5113</v>
      </c>
      <c r="C47" s="313">
        <v>5774</v>
      </c>
      <c r="D47" s="316">
        <v>0.88552130239002425</v>
      </c>
      <c r="E47" s="161">
        <v>-661</v>
      </c>
      <c r="F47" s="313">
        <v>9018</v>
      </c>
      <c r="G47" s="313">
        <v>9902</v>
      </c>
      <c r="H47" s="317">
        <v>0.910725106039184</v>
      </c>
      <c r="I47" s="162">
        <v>-884</v>
      </c>
      <c r="J47" s="177">
        <v>0.56697715679751604</v>
      </c>
      <c r="K47" s="177">
        <v>0.58311452231872352</v>
      </c>
      <c r="L47" s="182">
        <v>-1.6137365521207481E-2</v>
      </c>
    </row>
    <row r="48" spans="1:12" x14ac:dyDescent="0.4">
      <c r="A48" s="49" t="s">
        <v>83</v>
      </c>
      <c r="B48" s="313">
        <v>0</v>
      </c>
      <c r="C48" s="313">
        <v>1426</v>
      </c>
      <c r="D48" s="316">
        <v>0</v>
      </c>
      <c r="E48" s="161">
        <v>-1426</v>
      </c>
      <c r="F48" s="313">
        <v>0</v>
      </c>
      <c r="G48" s="314">
        <v>2700</v>
      </c>
      <c r="H48" s="315">
        <v>0</v>
      </c>
      <c r="I48" s="162">
        <v>-2700</v>
      </c>
      <c r="J48" s="177" t="e">
        <v>#DIV/0!</v>
      </c>
      <c r="K48" s="177">
        <v>0.52814814814814814</v>
      </c>
      <c r="L48" s="182" t="e">
        <v>#DIV/0!</v>
      </c>
    </row>
    <row r="49" spans="1:12" x14ac:dyDescent="0.4">
      <c r="A49" s="49" t="s">
        <v>122</v>
      </c>
      <c r="B49" s="313">
        <v>452</v>
      </c>
      <c r="C49" s="313">
        <v>722</v>
      </c>
      <c r="D49" s="316">
        <v>0.62603878116343492</v>
      </c>
      <c r="E49" s="161">
        <v>-270</v>
      </c>
      <c r="F49" s="313">
        <v>1260</v>
      </c>
      <c r="G49" s="313">
        <v>1200</v>
      </c>
      <c r="H49" s="318">
        <v>1.05</v>
      </c>
      <c r="I49" s="162">
        <v>60</v>
      </c>
      <c r="J49" s="177">
        <v>0.35873015873015873</v>
      </c>
      <c r="K49" s="177">
        <v>0.60166666666666668</v>
      </c>
      <c r="L49" s="182">
        <v>-0.24293650793650795</v>
      </c>
    </row>
    <row r="50" spans="1:12" x14ac:dyDescent="0.4">
      <c r="A50" s="49" t="s">
        <v>121</v>
      </c>
      <c r="B50" s="313">
        <v>699</v>
      </c>
      <c r="C50" s="313">
        <v>840</v>
      </c>
      <c r="D50" s="316">
        <v>0.83214285714285718</v>
      </c>
      <c r="E50" s="161">
        <v>-141</v>
      </c>
      <c r="F50" s="313">
        <v>1200</v>
      </c>
      <c r="G50" s="313">
        <v>1200</v>
      </c>
      <c r="H50" s="315">
        <v>1</v>
      </c>
      <c r="I50" s="162">
        <v>0</v>
      </c>
      <c r="J50" s="177">
        <v>0.58250000000000002</v>
      </c>
      <c r="K50" s="177">
        <v>0.7</v>
      </c>
      <c r="L50" s="182">
        <v>-0.11749999999999999</v>
      </c>
    </row>
    <row r="51" spans="1:12" x14ac:dyDescent="0.4">
      <c r="A51" s="49" t="s">
        <v>82</v>
      </c>
      <c r="B51" s="313">
        <v>1558</v>
      </c>
      <c r="C51" s="313">
        <v>1878</v>
      </c>
      <c r="D51" s="316">
        <v>0.82960596379126728</v>
      </c>
      <c r="E51" s="161">
        <v>-320</v>
      </c>
      <c r="F51" s="313">
        <v>1868</v>
      </c>
      <c r="G51" s="313">
        <v>2700</v>
      </c>
      <c r="H51" s="317">
        <v>0.69185185185185183</v>
      </c>
      <c r="I51" s="162">
        <v>-832</v>
      </c>
      <c r="J51" s="177">
        <v>0.83404710920770875</v>
      </c>
      <c r="K51" s="177">
        <v>0.69555555555555559</v>
      </c>
      <c r="L51" s="182">
        <v>0.13849155365215315</v>
      </c>
    </row>
    <row r="52" spans="1:12" x14ac:dyDescent="0.4">
      <c r="A52" s="61" t="s">
        <v>80</v>
      </c>
      <c r="B52" s="313">
        <v>585</v>
      </c>
      <c r="C52" s="313">
        <v>726</v>
      </c>
      <c r="D52" s="316">
        <v>0.80578512396694213</v>
      </c>
      <c r="E52" s="161">
        <v>-141</v>
      </c>
      <c r="F52" s="313">
        <v>1086</v>
      </c>
      <c r="G52" s="314">
        <v>1201</v>
      </c>
      <c r="H52" s="317">
        <v>0.90424646128226482</v>
      </c>
      <c r="I52" s="162">
        <v>-115</v>
      </c>
      <c r="J52" s="177">
        <v>0.53867403314917128</v>
      </c>
      <c r="K52" s="171">
        <v>0.60449625312239796</v>
      </c>
      <c r="L52" s="170">
        <v>-6.5822219973226681E-2</v>
      </c>
    </row>
    <row r="53" spans="1:12" x14ac:dyDescent="0.4">
      <c r="A53" s="49" t="s">
        <v>81</v>
      </c>
      <c r="B53" s="313">
        <v>2460</v>
      </c>
      <c r="C53" s="313">
        <v>2315</v>
      </c>
      <c r="D53" s="316">
        <v>1.062634989200864</v>
      </c>
      <c r="E53" s="162">
        <v>145</v>
      </c>
      <c r="F53" s="313">
        <v>2700</v>
      </c>
      <c r="G53" s="314">
        <v>2700</v>
      </c>
      <c r="H53" s="315">
        <v>1</v>
      </c>
      <c r="I53" s="162">
        <v>0</v>
      </c>
      <c r="J53" s="177">
        <v>0.91111111111111109</v>
      </c>
      <c r="K53" s="177">
        <v>0.8574074074074074</v>
      </c>
      <c r="L53" s="182">
        <v>5.3703703703703698E-2</v>
      </c>
    </row>
    <row r="54" spans="1:12" x14ac:dyDescent="0.4">
      <c r="A54" s="49" t="s">
        <v>77</v>
      </c>
      <c r="B54" s="313">
        <v>1732</v>
      </c>
      <c r="C54" s="313">
        <v>2125</v>
      </c>
      <c r="D54" s="316">
        <v>0.81505882352941172</v>
      </c>
      <c r="E54" s="162">
        <v>-393</v>
      </c>
      <c r="F54" s="313">
        <v>3540</v>
      </c>
      <c r="G54" s="313">
        <v>3696</v>
      </c>
      <c r="H54" s="315">
        <v>0.95779220779220775</v>
      </c>
      <c r="I54" s="162">
        <v>-156</v>
      </c>
      <c r="J54" s="177">
        <v>0.48926553672316386</v>
      </c>
      <c r="K54" s="177">
        <v>0.57494588744588748</v>
      </c>
      <c r="L54" s="182">
        <v>-8.5680350722723619E-2</v>
      </c>
    </row>
    <row r="55" spans="1:12" x14ac:dyDescent="0.4">
      <c r="A55" s="49" t="s">
        <v>79</v>
      </c>
      <c r="B55" s="313">
        <v>387</v>
      </c>
      <c r="C55" s="313">
        <v>510</v>
      </c>
      <c r="D55" s="175">
        <v>0.75882352941176467</v>
      </c>
      <c r="E55" s="162">
        <v>-123</v>
      </c>
      <c r="F55" s="313">
        <v>1200</v>
      </c>
      <c r="G55" s="314">
        <v>1200</v>
      </c>
      <c r="H55" s="177">
        <v>1</v>
      </c>
      <c r="I55" s="162">
        <v>0</v>
      </c>
      <c r="J55" s="177">
        <v>0.32250000000000001</v>
      </c>
      <c r="K55" s="177">
        <v>0.42499999999999999</v>
      </c>
      <c r="L55" s="182">
        <v>-0.10249999999999999</v>
      </c>
    </row>
    <row r="56" spans="1:12" x14ac:dyDescent="0.4">
      <c r="A56" s="49" t="s">
        <v>78</v>
      </c>
      <c r="B56" s="313">
        <v>800</v>
      </c>
      <c r="C56" s="313">
        <v>635</v>
      </c>
      <c r="D56" s="175">
        <v>1.2598425196850394</v>
      </c>
      <c r="E56" s="162">
        <v>165</v>
      </c>
      <c r="F56" s="313">
        <v>1246</v>
      </c>
      <c r="G56" s="313">
        <v>1200</v>
      </c>
      <c r="H56" s="177">
        <v>1.0383333333333333</v>
      </c>
      <c r="I56" s="162">
        <v>46</v>
      </c>
      <c r="J56" s="177">
        <v>0.6420545746388443</v>
      </c>
      <c r="K56" s="177">
        <v>0.52916666666666667</v>
      </c>
      <c r="L56" s="182">
        <v>0.11288790797217763</v>
      </c>
    </row>
    <row r="57" spans="1:12" x14ac:dyDescent="0.4">
      <c r="A57" s="55" t="s">
        <v>120</v>
      </c>
      <c r="B57" s="312">
        <v>0</v>
      </c>
      <c r="C57" s="312">
        <v>0</v>
      </c>
      <c r="D57" s="179" t="e">
        <v>#DIV/0!</v>
      </c>
      <c r="E57" s="161">
        <v>0</v>
      </c>
      <c r="F57" s="312">
        <v>0</v>
      </c>
      <c r="G57" s="312">
        <v>0</v>
      </c>
      <c r="H57" s="171" t="e">
        <v>#DIV/0!</v>
      </c>
      <c r="I57" s="161">
        <v>0</v>
      </c>
      <c r="J57" s="171" t="e">
        <v>#DIV/0!</v>
      </c>
      <c r="K57" s="171" t="e">
        <v>#DIV/0!</v>
      </c>
      <c r="L57" s="170" t="e">
        <v>#DIV/0!</v>
      </c>
    </row>
    <row r="58" spans="1:12" x14ac:dyDescent="0.4">
      <c r="A58" s="42" t="s">
        <v>119</v>
      </c>
      <c r="B58" s="311">
        <v>0</v>
      </c>
      <c r="C58" s="311">
        <v>0</v>
      </c>
      <c r="D58" s="194" t="e">
        <v>#DIV/0!</v>
      </c>
      <c r="E58" s="137">
        <v>0</v>
      </c>
      <c r="F58" s="311">
        <v>0</v>
      </c>
      <c r="G58" s="311">
        <v>0</v>
      </c>
      <c r="H58" s="194" t="e">
        <v>#DIV/0!</v>
      </c>
      <c r="I58" s="137">
        <v>0</v>
      </c>
      <c r="J58" s="194" t="e">
        <v>#DIV/0!</v>
      </c>
      <c r="K58" s="194" t="e">
        <v>#DIV/0!</v>
      </c>
      <c r="L58" s="193" t="e">
        <v>#DIV/0!</v>
      </c>
    </row>
    <row r="59" spans="1:12" x14ac:dyDescent="0.4">
      <c r="A59" s="160" t="s">
        <v>118</v>
      </c>
      <c r="B59" s="230">
        <v>584</v>
      </c>
      <c r="C59" s="230">
        <v>523</v>
      </c>
      <c r="D59" s="181">
        <v>1.1166347992351817</v>
      </c>
      <c r="E59" s="166">
        <v>61</v>
      </c>
      <c r="F59" s="230">
        <v>1386</v>
      </c>
      <c r="G59" s="230">
        <v>1503</v>
      </c>
      <c r="H59" s="181">
        <v>0.92215568862275454</v>
      </c>
      <c r="I59" s="166">
        <v>-117</v>
      </c>
      <c r="J59" s="181">
        <v>0.42135642135642137</v>
      </c>
      <c r="K59" s="181">
        <v>0.34797072521623418</v>
      </c>
      <c r="L59" s="180">
        <v>7.3385696140187195E-2</v>
      </c>
    </row>
    <row r="60" spans="1:12" x14ac:dyDescent="0.4">
      <c r="A60" s="55" t="s">
        <v>76</v>
      </c>
      <c r="B60" s="234">
        <v>177</v>
      </c>
      <c r="C60" s="234">
        <v>162</v>
      </c>
      <c r="D60" s="179">
        <v>1.0925925925925926</v>
      </c>
      <c r="E60" s="178">
        <v>15</v>
      </c>
      <c r="F60" s="234">
        <v>254</v>
      </c>
      <c r="G60" s="234">
        <v>305</v>
      </c>
      <c r="H60" s="179">
        <v>0.83278688524590161</v>
      </c>
      <c r="I60" s="178">
        <v>-51</v>
      </c>
      <c r="J60" s="179">
        <v>0.69685039370078738</v>
      </c>
      <c r="K60" s="179">
        <v>0.5311475409836065</v>
      </c>
      <c r="L60" s="233">
        <v>0.16570285271718088</v>
      </c>
    </row>
    <row r="61" spans="1:12" x14ac:dyDescent="0.4">
      <c r="A61" s="49" t="s">
        <v>117</v>
      </c>
      <c r="B61" s="236">
        <v>136</v>
      </c>
      <c r="C61" s="236">
        <v>88</v>
      </c>
      <c r="D61" s="177">
        <v>1.5454545454545454</v>
      </c>
      <c r="E61" s="162">
        <v>48</v>
      </c>
      <c r="F61" s="236">
        <v>264</v>
      </c>
      <c r="G61" s="236">
        <v>299</v>
      </c>
      <c r="H61" s="177">
        <v>0.882943143812709</v>
      </c>
      <c r="I61" s="162">
        <v>-35</v>
      </c>
      <c r="J61" s="177">
        <v>0.51515151515151514</v>
      </c>
      <c r="K61" s="177">
        <v>0.29431438127090304</v>
      </c>
      <c r="L61" s="182">
        <v>0.2208371338806121</v>
      </c>
    </row>
    <row r="62" spans="1:12" x14ac:dyDescent="0.4">
      <c r="A62" s="48" t="s">
        <v>116</v>
      </c>
      <c r="B62" s="234">
        <v>61</v>
      </c>
      <c r="C62" s="234">
        <v>93</v>
      </c>
      <c r="D62" s="177">
        <v>0.65591397849462363</v>
      </c>
      <c r="E62" s="162">
        <v>-32</v>
      </c>
      <c r="F62" s="236">
        <v>299</v>
      </c>
      <c r="G62" s="236">
        <v>300</v>
      </c>
      <c r="H62" s="177">
        <v>0.9966666666666667</v>
      </c>
      <c r="I62" s="162">
        <v>-1</v>
      </c>
      <c r="J62" s="177">
        <v>0.20401337792642141</v>
      </c>
      <c r="K62" s="177">
        <v>0.31</v>
      </c>
      <c r="L62" s="182">
        <v>-0.10598662207357859</v>
      </c>
    </row>
    <row r="63" spans="1:12" x14ac:dyDescent="0.4">
      <c r="A63" s="42" t="s">
        <v>115</v>
      </c>
      <c r="B63" s="231">
        <v>210</v>
      </c>
      <c r="C63" s="231">
        <v>180</v>
      </c>
      <c r="D63" s="194">
        <v>1.1666666666666667</v>
      </c>
      <c r="E63" s="137">
        <v>30</v>
      </c>
      <c r="F63" s="231">
        <v>569</v>
      </c>
      <c r="G63" s="231">
        <v>599</v>
      </c>
      <c r="H63" s="194">
        <v>0.94991652754590983</v>
      </c>
      <c r="I63" s="137">
        <v>-30</v>
      </c>
      <c r="J63" s="194">
        <v>0.36906854130052724</v>
      </c>
      <c r="K63" s="194">
        <v>0.30050083472454092</v>
      </c>
      <c r="L63" s="193">
        <v>6.856770657598632E-2</v>
      </c>
    </row>
    <row r="64" spans="1:12" x14ac:dyDescent="0.4">
      <c r="A64" s="136" t="s">
        <v>98</v>
      </c>
      <c r="B64" s="310"/>
      <c r="C64" s="310"/>
      <c r="D64" s="308"/>
      <c r="E64" s="309"/>
      <c r="F64" s="310"/>
      <c r="G64" s="310"/>
      <c r="H64" s="308"/>
      <c r="I64" s="309"/>
      <c r="J64" s="308"/>
      <c r="K64" s="308"/>
      <c r="L64" s="307"/>
    </row>
    <row r="65" spans="1:12" x14ac:dyDescent="0.4">
      <c r="A65" s="214" t="s">
        <v>114</v>
      </c>
      <c r="B65" s="287"/>
      <c r="C65" s="286"/>
      <c r="D65" s="285"/>
      <c r="E65" s="284"/>
      <c r="F65" s="287"/>
      <c r="G65" s="286"/>
      <c r="H65" s="285"/>
      <c r="I65" s="284"/>
      <c r="J65" s="283"/>
      <c r="K65" s="283"/>
      <c r="L65" s="282"/>
    </row>
    <row r="66" spans="1:12" x14ac:dyDescent="0.4">
      <c r="A66" s="55" t="s">
        <v>159</v>
      </c>
      <c r="B66" s="306"/>
      <c r="C66" s="305"/>
      <c r="D66" s="304"/>
      <c r="E66" s="303"/>
      <c r="F66" s="306"/>
      <c r="G66" s="305"/>
      <c r="H66" s="304"/>
      <c r="I66" s="303"/>
      <c r="J66" s="302"/>
      <c r="K66" s="302"/>
      <c r="L66" s="301"/>
    </row>
    <row r="67" spans="1:12" x14ac:dyDescent="0.4">
      <c r="A67" s="61" t="s">
        <v>97</v>
      </c>
      <c r="B67" s="300"/>
      <c r="C67" s="299"/>
      <c r="D67" s="298"/>
      <c r="E67" s="297"/>
      <c r="F67" s="300"/>
      <c r="G67" s="299"/>
      <c r="H67" s="298"/>
      <c r="I67" s="297"/>
      <c r="J67" s="296"/>
      <c r="K67" s="296"/>
      <c r="L67" s="295"/>
    </row>
    <row r="68" spans="1:12" x14ac:dyDescent="0.4">
      <c r="A68" s="42" t="s">
        <v>112</v>
      </c>
      <c r="B68" s="294"/>
      <c r="C68" s="293"/>
      <c r="D68" s="292"/>
      <c r="E68" s="291"/>
      <c r="F68" s="294"/>
      <c r="G68" s="293"/>
      <c r="H68" s="292"/>
      <c r="I68" s="291"/>
      <c r="J68" s="290"/>
      <c r="K68" s="290"/>
      <c r="L68" s="289"/>
    </row>
    <row r="69" spans="1:12" x14ac:dyDescent="0.4">
      <c r="A69" s="136" t="s">
        <v>111</v>
      </c>
      <c r="B69" s="287"/>
      <c r="C69" s="286"/>
      <c r="D69" s="285"/>
      <c r="E69" s="284"/>
      <c r="F69" s="287"/>
      <c r="G69" s="286"/>
      <c r="H69" s="285"/>
      <c r="I69" s="284"/>
      <c r="J69" s="283"/>
      <c r="K69" s="283"/>
      <c r="L69" s="282"/>
    </row>
    <row r="70" spans="1:12" x14ac:dyDescent="0.4">
      <c r="A70" s="214" t="s">
        <v>110</v>
      </c>
      <c r="B70" s="288"/>
      <c r="C70" s="286"/>
      <c r="D70" s="285"/>
      <c r="E70" s="284"/>
      <c r="F70" s="287"/>
      <c r="G70" s="286"/>
      <c r="H70" s="285"/>
      <c r="I70" s="284"/>
      <c r="J70" s="283"/>
      <c r="K70" s="283"/>
      <c r="L70" s="282"/>
    </row>
    <row r="71" spans="1:12" x14ac:dyDescent="0.4">
      <c r="A71" s="33" t="s">
        <v>109</v>
      </c>
      <c r="C71" s="36"/>
      <c r="E71" s="88"/>
      <c r="G71" s="36"/>
      <c r="I71" s="88"/>
      <c r="K71" s="36"/>
    </row>
    <row r="72" spans="1:12" x14ac:dyDescent="0.4">
      <c r="A72" s="35" t="s">
        <v>108</v>
      </c>
      <c r="C72" s="36"/>
      <c r="E72" s="88"/>
      <c r="G72" s="36"/>
      <c r="I72" s="88"/>
      <c r="K72" s="36"/>
    </row>
    <row r="73" spans="1:12" s="33" customFormat="1" x14ac:dyDescent="0.4">
      <c r="A73" s="33" t="s">
        <v>107</v>
      </c>
      <c r="B73" s="34"/>
      <c r="C73" s="34"/>
      <c r="F73" s="34"/>
      <c r="G73" s="34"/>
      <c r="J73" s="34"/>
      <c r="K73" s="34"/>
    </row>
    <row r="74" spans="1:12" x14ac:dyDescent="0.4">
      <c r="A74" s="33" t="s">
        <v>95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2011年5月中旬航空旅客輸送実績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>
      <pane xSplit="1" ySplit="7" topLeftCell="B8" activePane="bottomRight" state="frozen"/>
      <selection activeCell="B2" sqref="B2:D2"/>
      <selection pane="topRight" activeCell="B2" sqref="B2:D2"/>
      <selection pane="bottomLeft" activeCell="B2" sqref="B2:D2"/>
      <selection pane="bottomRight" activeCell="B2" sqref="B2:D2"/>
    </sheetView>
  </sheetViews>
  <sheetFormatPr defaultColWidth="15.75" defaultRowHeight="10.5" x14ac:dyDescent="0.4"/>
  <cols>
    <col min="1" max="1" width="23.375" style="33" customWidth="1"/>
    <col min="2" max="3" width="11" style="88" customWidth="1"/>
    <col min="4" max="5" width="11.25" style="36" customWidth="1"/>
    <col min="6" max="7" width="11" style="88" customWidth="1"/>
    <col min="8" max="9" width="11.25" style="36" customWidth="1"/>
    <col min="10" max="11" width="11.25" style="88" customWidth="1"/>
    <col min="12" max="12" width="11.25" style="36" customWidth="1"/>
    <col min="13" max="13" width="9" style="36" bestFit="1" customWidth="1"/>
    <col min="14" max="14" width="6.5" style="36" bestFit="1" customWidth="1"/>
    <col min="15" max="16384" width="15.75" style="36"/>
  </cols>
  <sheetData>
    <row r="1" spans="1:12" ht="18.75" x14ac:dyDescent="0.4">
      <c r="A1" s="776" t="str">
        <f>'h23'!A1</f>
        <v>平成23年度</v>
      </c>
      <c r="B1" s="777"/>
      <c r="C1" s="777"/>
      <c r="D1" s="777"/>
      <c r="E1" s="778" t="str">
        <f ca="1">RIGHT(CELL("filename",$A$1),LEN(CELL("filename",$A$1))-FIND("]",CELL("filename",$A$1)))</f>
        <v>５月(下旬)</v>
      </c>
      <c r="F1" s="779" t="s">
        <v>70</v>
      </c>
      <c r="G1" s="780"/>
      <c r="H1" s="780"/>
      <c r="I1" s="781"/>
      <c r="J1" s="780"/>
      <c r="K1" s="780"/>
      <c r="L1" s="781"/>
    </row>
    <row r="2" spans="1:12" x14ac:dyDescent="0.4">
      <c r="A2" s="701"/>
      <c r="B2" s="770" t="s">
        <v>94</v>
      </c>
      <c r="C2" s="770"/>
      <c r="D2" s="770"/>
      <c r="E2" s="771"/>
      <c r="F2" s="772" t="s">
        <v>155</v>
      </c>
      <c r="G2" s="770"/>
      <c r="H2" s="770"/>
      <c r="I2" s="771"/>
      <c r="J2" s="772" t="s">
        <v>154</v>
      </c>
      <c r="K2" s="770"/>
      <c r="L2" s="771"/>
    </row>
    <row r="3" spans="1:12" x14ac:dyDescent="0.4">
      <c r="A3" s="685"/>
      <c r="B3" s="690"/>
      <c r="C3" s="690"/>
      <c r="D3" s="690"/>
      <c r="E3" s="691"/>
      <c r="F3" s="689"/>
      <c r="G3" s="690"/>
      <c r="H3" s="690"/>
      <c r="I3" s="691"/>
      <c r="J3" s="689"/>
      <c r="K3" s="690"/>
      <c r="L3" s="691"/>
    </row>
    <row r="4" spans="1:12" x14ac:dyDescent="0.4">
      <c r="A4" s="685"/>
      <c r="B4" s="686" t="s">
        <v>171</v>
      </c>
      <c r="C4" s="687" t="s">
        <v>170</v>
      </c>
      <c r="D4" s="692" t="s">
        <v>93</v>
      </c>
      <c r="E4" s="692"/>
      <c r="F4" s="693" t="s">
        <v>171</v>
      </c>
      <c r="G4" s="693" t="s">
        <v>170</v>
      </c>
      <c r="H4" s="692" t="s">
        <v>93</v>
      </c>
      <c r="I4" s="692"/>
      <c r="J4" s="693" t="s">
        <v>171</v>
      </c>
      <c r="K4" s="693" t="s">
        <v>170</v>
      </c>
      <c r="L4" s="694" t="s">
        <v>91</v>
      </c>
    </row>
    <row r="5" spans="1:12" s="107" customFormat="1" x14ac:dyDescent="0.4">
      <c r="A5" s="685"/>
      <c r="B5" s="686"/>
      <c r="C5" s="688"/>
      <c r="D5" s="248" t="s">
        <v>92</v>
      </c>
      <c r="E5" s="248" t="s">
        <v>91</v>
      </c>
      <c r="F5" s="693"/>
      <c r="G5" s="693"/>
      <c r="H5" s="248" t="s">
        <v>92</v>
      </c>
      <c r="I5" s="248" t="s">
        <v>91</v>
      </c>
      <c r="J5" s="693"/>
      <c r="K5" s="693"/>
      <c r="L5" s="695"/>
    </row>
    <row r="6" spans="1:12" s="80" customFormat="1" x14ac:dyDescent="0.4">
      <c r="A6" s="136" t="s">
        <v>151</v>
      </c>
      <c r="B6" s="215">
        <v>107413</v>
      </c>
      <c r="C6" s="215">
        <v>143448</v>
      </c>
      <c r="D6" s="168">
        <v>0.74879398806536168</v>
      </c>
      <c r="E6" s="169">
        <v>-36035</v>
      </c>
      <c r="F6" s="215">
        <v>204649</v>
      </c>
      <c r="G6" s="215">
        <v>248546</v>
      </c>
      <c r="H6" s="168">
        <v>0.82338480603188147</v>
      </c>
      <c r="I6" s="169">
        <v>-43897</v>
      </c>
      <c r="J6" s="168">
        <v>0.52486452413644824</v>
      </c>
      <c r="K6" s="168">
        <v>0.57714869682070924</v>
      </c>
      <c r="L6" s="184">
        <v>-5.2284172684260999E-2</v>
      </c>
    </row>
    <row r="7" spans="1:12" s="80" customFormat="1" x14ac:dyDescent="0.4">
      <c r="A7" s="136" t="s">
        <v>90</v>
      </c>
      <c r="B7" s="341">
        <v>45308</v>
      </c>
      <c r="C7" s="215">
        <v>69508</v>
      </c>
      <c r="D7" s="168">
        <v>0.65183863727916214</v>
      </c>
      <c r="E7" s="169">
        <v>-24200</v>
      </c>
      <c r="F7" s="215">
        <v>86196</v>
      </c>
      <c r="G7" s="215">
        <v>124306</v>
      </c>
      <c r="H7" s="168">
        <v>0.69341785593615757</v>
      </c>
      <c r="I7" s="340">
        <v>-38110</v>
      </c>
      <c r="J7" s="168">
        <v>0.5256392408000371</v>
      </c>
      <c r="K7" s="168">
        <v>0.55916850353160752</v>
      </c>
      <c r="L7" s="184">
        <v>-3.3529262731570419E-2</v>
      </c>
    </row>
    <row r="8" spans="1:12" x14ac:dyDescent="0.4">
      <c r="A8" s="160" t="s">
        <v>150</v>
      </c>
      <c r="B8" s="332">
        <v>30358</v>
      </c>
      <c r="C8" s="247">
        <v>56229</v>
      </c>
      <c r="D8" s="181">
        <v>0.53989934019811836</v>
      </c>
      <c r="E8" s="191">
        <v>-25871</v>
      </c>
      <c r="F8" s="247">
        <v>56887</v>
      </c>
      <c r="G8" s="247">
        <v>100803</v>
      </c>
      <c r="H8" s="181">
        <v>0.56433836294554729</v>
      </c>
      <c r="I8" s="191">
        <v>-43916</v>
      </c>
      <c r="J8" s="181">
        <v>0.53365443774500321</v>
      </c>
      <c r="K8" s="181">
        <v>0.55781077944108803</v>
      </c>
      <c r="L8" s="180">
        <v>-2.4156341696084827E-2</v>
      </c>
    </row>
    <row r="9" spans="1:12" x14ac:dyDescent="0.4">
      <c r="A9" s="48" t="s">
        <v>86</v>
      </c>
      <c r="B9" s="337">
        <v>17726</v>
      </c>
      <c r="C9" s="319">
        <v>28858</v>
      </c>
      <c r="D9" s="175">
        <v>0.61424908171044423</v>
      </c>
      <c r="E9" s="188">
        <v>-11132</v>
      </c>
      <c r="F9" s="319">
        <v>37172</v>
      </c>
      <c r="G9" s="319">
        <v>59528</v>
      </c>
      <c r="H9" s="175">
        <v>0.62444563902701244</v>
      </c>
      <c r="I9" s="188">
        <v>-22356</v>
      </c>
      <c r="J9" s="175">
        <v>0.47686430646723338</v>
      </c>
      <c r="K9" s="175">
        <v>0.48478027146888858</v>
      </c>
      <c r="L9" s="174">
        <v>-7.9159650016552008E-3</v>
      </c>
    </row>
    <row r="10" spans="1:12" x14ac:dyDescent="0.4">
      <c r="A10" s="49" t="s">
        <v>89</v>
      </c>
      <c r="B10" s="337">
        <v>4325</v>
      </c>
      <c r="C10" s="319">
        <v>5086</v>
      </c>
      <c r="D10" s="177">
        <v>0.85037357451828544</v>
      </c>
      <c r="E10" s="187">
        <v>-761</v>
      </c>
      <c r="F10" s="319">
        <v>5500</v>
      </c>
      <c r="G10" s="319">
        <v>5500</v>
      </c>
      <c r="H10" s="177">
        <v>1</v>
      </c>
      <c r="I10" s="187">
        <v>0</v>
      </c>
      <c r="J10" s="177">
        <v>0.78636363636363638</v>
      </c>
      <c r="K10" s="177">
        <v>0.92472727272727273</v>
      </c>
      <c r="L10" s="182">
        <v>-0.13836363636363636</v>
      </c>
    </row>
    <row r="11" spans="1:12" x14ac:dyDescent="0.4">
      <c r="A11" s="49" t="s">
        <v>124</v>
      </c>
      <c r="B11" s="337">
        <v>7463</v>
      </c>
      <c r="C11" s="319">
        <v>9390</v>
      </c>
      <c r="D11" s="177">
        <v>0.7947816826411076</v>
      </c>
      <c r="E11" s="187">
        <v>-1927</v>
      </c>
      <c r="F11" s="319">
        <v>12765</v>
      </c>
      <c r="G11" s="319">
        <v>11863</v>
      </c>
      <c r="H11" s="177">
        <v>1.0760347298322515</v>
      </c>
      <c r="I11" s="187">
        <v>902</v>
      </c>
      <c r="J11" s="177">
        <v>0.58464551508029772</v>
      </c>
      <c r="K11" s="177">
        <v>0.79153671078142118</v>
      </c>
      <c r="L11" s="182">
        <v>-0.20689119570112346</v>
      </c>
    </row>
    <row r="12" spans="1:12" x14ac:dyDescent="0.4">
      <c r="A12" s="49" t="s">
        <v>84</v>
      </c>
      <c r="B12" s="337">
        <v>0</v>
      </c>
      <c r="C12" s="319">
        <v>4909</v>
      </c>
      <c r="D12" s="177">
        <v>0</v>
      </c>
      <c r="E12" s="187">
        <v>-4909</v>
      </c>
      <c r="F12" s="319">
        <v>0</v>
      </c>
      <c r="G12" s="319">
        <v>9291</v>
      </c>
      <c r="H12" s="177">
        <v>0</v>
      </c>
      <c r="I12" s="187">
        <v>-9291</v>
      </c>
      <c r="J12" s="177" t="e">
        <v>#DIV/0!</v>
      </c>
      <c r="K12" s="177">
        <v>0.52836077924873537</v>
      </c>
      <c r="L12" s="182" t="e">
        <v>#DIV/0!</v>
      </c>
    </row>
    <row r="13" spans="1:12" x14ac:dyDescent="0.4">
      <c r="A13" s="49" t="s">
        <v>85</v>
      </c>
      <c r="B13" s="337">
        <v>0</v>
      </c>
      <c r="C13" s="319">
        <v>6961</v>
      </c>
      <c r="D13" s="177">
        <v>0</v>
      </c>
      <c r="E13" s="187">
        <v>-6961</v>
      </c>
      <c r="F13" s="319">
        <v>0</v>
      </c>
      <c r="G13" s="319">
        <v>13147</v>
      </c>
      <c r="H13" s="177">
        <v>0</v>
      </c>
      <c r="I13" s="187">
        <v>-13147</v>
      </c>
      <c r="J13" s="177" t="e">
        <v>#DIV/0!</v>
      </c>
      <c r="K13" s="177">
        <v>0.52947440480718033</v>
      </c>
      <c r="L13" s="182" t="e">
        <v>#DIV/0!</v>
      </c>
    </row>
    <row r="14" spans="1:12" x14ac:dyDescent="0.4">
      <c r="A14" s="55" t="s">
        <v>149</v>
      </c>
      <c r="B14" s="337">
        <v>844</v>
      </c>
      <c r="C14" s="319">
        <v>1025</v>
      </c>
      <c r="D14" s="177">
        <v>0.82341463414634142</v>
      </c>
      <c r="E14" s="187">
        <v>-181</v>
      </c>
      <c r="F14" s="319">
        <v>1450</v>
      </c>
      <c r="G14" s="319">
        <v>1474</v>
      </c>
      <c r="H14" s="177">
        <v>0.98371777476255085</v>
      </c>
      <c r="I14" s="187">
        <v>-24</v>
      </c>
      <c r="J14" s="177">
        <v>0.58206896551724141</v>
      </c>
      <c r="K14" s="177">
        <v>0.69538670284938942</v>
      </c>
      <c r="L14" s="182">
        <v>-0.11331773733214801</v>
      </c>
    </row>
    <row r="15" spans="1:12" x14ac:dyDescent="0.4">
      <c r="A15" s="55" t="s">
        <v>148</v>
      </c>
      <c r="B15" s="337">
        <v>0</v>
      </c>
      <c r="C15" s="319">
        <v>0</v>
      </c>
      <c r="D15" s="44" t="e">
        <v>#DIV/0!</v>
      </c>
      <c r="E15" s="68">
        <v>0</v>
      </c>
      <c r="F15" s="319">
        <v>0</v>
      </c>
      <c r="G15" s="319">
        <v>0</v>
      </c>
      <c r="H15" s="177" t="e">
        <v>#DIV/0!</v>
      </c>
      <c r="I15" s="187">
        <v>0</v>
      </c>
      <c r="J15" s="177" t="e">
        <v>#DIV/0!</v>
      </c>
      <c r="K15" s="177" t="e">
        <v>#DIV/0!</v>
      </c>
      <c r="L15" s="182" t="e">
        <v>#DIV/0!</v>
      </c>
    </row>
    <row r="16" spans="1:12" s="33" customFormat="1" x14ac:dyDescent="0.4">
      <c r="A16" s="61" t="s">
        <v>147</v>
      </c>
      <c r="B16" s="337">
        <v>0</v>
      </c>
      <c r="C16" s="319">
        <v>0</v>
      </c>
      <c r="D16" s="177" t="e">
        <v>#DIV/0!</v>
      </c>
      <c r="E16" s="187">
        <v>0</v>
      </c>
      <c r="F16" s="319">
        <v>0</v>
      </c>
      <c r="G16" s="319">
        <v>0</v>
      </c>
      <c r="H16" s="44" t="e">
        <v>#DIV/0!</v>
      </c>
      <c r="I16" s="68">
        <v>0</v>
      </c>
      <c r="J16" s="44" t="e">
        <v>#DIV/0!</v>
      </c>
      <c r="K16" s="44" t="e">
        <v>#DIV/0!</v>
      </c>
      <c r="L16" s="43" t="e">
        <v>#DIV/0!</v>
      </c>
    </row>
    <row r="17" spans="1:12" x14ac:dyDescent="0.4">
      <c r="A17" s="61" t="s">
        <v>146</v>
      </c>
      <c r="B17" s="312">
        <v>0</v>
      </c>
      <c r="C17" s="312">
        <v>0</v>
      </c>
      <c r="D17" s="171" t="e">
        <v>#DIV/0!</v>
      </c>
      <c r="E17" s="161">
        <v>0</v>
      </c>
      <c r="F17" s="312">
        <v>0</v>
      </c>
      <c r="G17" s="312">
        <v>0</v>
      </c>
      <c r="H17" s="58" t="e">
        <v>#DIV/0!</v>
      </c>
      <c r="I17" s="75">
        <v>0</v>
      </c>
      <c r="J17" s="171" t="e">
        <v>#DIV/0!</v>
      </c>
      <c r="K17" s="179"/>
      <c r="L17" s="233"/>
    </row>
    <row r="18" spans="1:12" x14ac:dyDescent="0.4">
      <c r="A18" s="160" t="s">
        <v>145</v>
      </c>
      <c r="B18" s="332">
        <v>14597</v>
      </c>
      <c r="C18" s="332">
        <v>12799</v>
      </c>
      <c r="D18" s="181">
        <v>1.1404797249785139</v>
      </c>
      <c r="E18" s="191">
        <v>1798</v>
      </c>
      <c r="F18" s="247">
        <v>28380</v>
      </c>
      <c r="G18" s="247">
        <v>22645</v>
      </c>
      <c r="H18" s="181">
        <v>1.2532567895782734</v>
      </c>
      <c r="I18" s="191">
        <v>5735</v>
      </c>
      <c r="J18" s="181">
        <v>0.51434108527131783</v>
      </c>
      <c r="K18" s="181">
        <v>0.56520203135349967</v>
      </c>
      <c r="L18" s="180">
        <v>-5.0860946082181835E-2</v>
      </c>
    </row>
    <row r="19" spans="1:12" x14ac:dyDescent="0.4">
      <c r="A19" s="48" t="s">
        <v>144</v>
      </c>
      <c r="B19" s="337">
        <v>0</v>
      </c>
      <c r="C19" s="319">
        <v>0</v>
      </c>
      <c r="D19" s="175" t="e">
        <v>#DIV/0!</v>
      </c>
      <c r="E19" s="188">
        <v>0</v>
      </c>
      <c r="F19" s="319">
        <v>0</v>
      </c>
      <c r="G19" s="319">
        <v>0</v>
      </c>
      <c r="H19" s="175" t="e">
        <v>#DIV/0!</v>
      </c>
      <c r="I19" s="188">
        <v>0</v>
      </c>
      <c r="J19" s="175" t="e">
        <v>#DIV/0!</v>
      </c>
      <c r="K19" s="175" t="e">
        <v>#DIV/0!</v>
      </c>
      <c r="L19" s="174" t="e">
        <v>#DIV/0!</v>
      </c>
    </row>
    <row r="20" spans="1:12" x14ac:dyDescent="0.4">
      <c r="A20" s="49" t="s">
        <v>124</v>
      </c>
      <c r="B20" s="337">
        <v>0</v>
      </c>
      <c r="C20" s="319">
        <v>0</v>
      </c>
      <c r="D20" s="177" t="e">
        <v>#DIV/0!</v>
      </c>
      <c r="E20" s="187">
        <v>0</v>
      </c>
      <c r="F20" s="319">
        <v>0</v>
      </c>
      <c r="G20" s="319">
        <v>0</v>
      </c>
      <c r="H20" s="177" t="e">
        <v>#DIV/0!</v>
      </c>
      <c r="I20" s="187">
        <v>0</v>
      </c>
      <c r="J20" s="177" t="e">
        <v>#DIV/0!</v>
      </c>
      <c r="K20" s="177" t="e">
        <v>#DIV/0!</v>
      </c>
      <c r="L20" s="182" t="e">
        <v>#DIV/0!</v>
      </c>
    </row>
    <row r="21" spans="1:12" x14ac:dyDescent="0.4">
      <c r="A21" s="49" t="s">
        <v>113</v>
      </c>
      <c r="B21" s="337">
        <v>5179</v>
      </c>
      <c r="C21" s="319">
        <v>1054</v>
      </c>
      <c r="D21" s="177">
        <v>4.9136622390891844</v>
      </c>
      <c r="E21" s="187">
        <v>4125</v>
      </c>
      <c r="F21" s="319">
        <v>9480</v>
      </c>
      <c r="G21" s="319">
        <v>1595</v>
      </c>
      <c r="H21" s="177">
        <v>5.9435736677115987</v>
      </c>
      <c r="I21" s="187">
        <v>7885</v>
      </c>
      <c r="J21" s="177">
        <v>0.54630801687763708</v>
      </c>
      <c r="K21" s="177">
        <v>0.6608150470219436</v>
      </c>
      <c r="L21" s="182">
        <v>-0.11450703014430652</v>
      </c>
    </row>
    <row r="22" spans="1:12" x14ac:dyDescent="0.4">
      <c r="A22" s="49" t="s">
        <v>143</v>
      </c>
      <c r="B22" s="337">
        <v>1272</v>
      </c>
      <c r="C22" s="319">
        <v>1458</v>
      </c>
      <c r="D22" s="177">
        <v>0.87242798353909468</v>
      </c>
      <c r="E22" s="187">
        <v>-186</v>
      </c>
      <c r="F22" s="319">
        <v>3125</v>
      </c>
      <c r="G22" s="319">
        <v>3280</v>
      </c>
      <c r="H22" s="177">
        <v>0.9527439024390244</v>
      </c>
      <c r="I22" s="187">
        <v>-155</v>
      </c>
      <c r="J22" s="177">
        <v>0.40704000000000001</v>
      </c>
      <c r="K22" s="177">
        <v>0.44451219512195123</v>
      </c>
      <c r="L22" s="182">
        <v>-3.7472195121951213E-2</v>
      </c>
    </row>
    <row r="23" spans="1:12" x14ac:dyDescent="0.4">
      <c r="A23" s="49" t="s">
        <v>142</v>
      </c>
      <c r="B23" s="337">
        <v>935</v>
      </c>
      <c r="C23" s="319">
        <v>1179</v>
      </c>
      <c r="D23" s="171">
        <v>0.7930449533502969</v>
      </c>
      <c r="E23" s="197">
        <v>-244</v>
      </c>
      <c r="F23" s="319">
        <v>1600</v>
      </c>
      <c r="G23" s="319">
        <v>1645</v>
      </c>
      <c r="H23" s="171">
        <v>0.97264437689969607</v>
      </c>
      <c r="I23" s="197">
        <v>-45</v>
      </c>
      <c r="J23" s="171">
        <v>0.58437499999999998</v>
      </c>
      <c r="K23" s="171">
        <v>0.7167173252279635</v>
      </c>
      <c r="L23" s="170">
        <v>-0.13234232522796352</v>
      </c>
    </row>
    <row r="24" spans="1:12" x14ac:dyDescent="0.4">
      <c r="A24" s="61" t="s">
        <v>141</v>
      </c>
      <c r="B24" s="337">
        <v>0</v>
      </c>
      <c r="C24" s="319">
        <v>0</v>
      </c>
      <c r="D24" s="177" t="e">
        <v>#DIV/0!</v>
      </c>
      <c r="E24" s="187">
        <v>0</v>
      </c>
      <c r="F24" s="319">
        <v>0</v>
      </c>
      <c r="G24" s="319">
        <v>0</v>
      </c>
      <c r="H24" s="177" t="e">
        <v>#DIV/0!</v>
      </c>
      <c r="I24" s="187">
        <v>0</v>
      </c>
      <c r="J24" s="177" t="e">
        <v>#DIV/0!</v>
      </c>
      <c r="K24" s="177" t="e">
        <v>#DIV/0!</v>
      </c>
      <c r="L24" s="182" t="e">
        <v>#DIV/0!</v>
      </c>
    </row>
    <row r="25" spans="1:12" x14ac:dyDescent="0.4">
      <c r="A25" s="61" t="s">
        <v>140</v>
      </c>
      <c r="B25" s="337">
        <v>550</v>
      </c>
      <c r="C25" s="319">
        <v>841</v>
      </c>
      <c r="D25" s="177">
        <v>0.65398335315101075</v>
      </c>
      <c r="E25" s="187">
        <v>-291</v>
      </c>
      <c r="F25" s="319">
        <v>1640</v>
      </c>
      <c r="G25" s="319">
        <v>1669</v>
      </c>
      <c r="H25" s="177">
        <v>0.98262432594367888</v>
      </c>
      <c r="I25" s="187">
        <v>-29</v>
      </c>
      <c r="J25" s="177">
        <v>0.33536585365853661</v>
      </c>
      <c r="K25" s="177">
        <v>0.50389454763331332</v>
      </c>
      <c r="L25" s="182">
        <v>-0.16852869397477671</v>
      </c>
    </row>
    <row r="26" spans="1:12" x14ac:dyDescent="0.4">
      <c r="A26" s="49" t="s">
        <v>139</v>
      </c>
      <c r="B26" s="337">
        <v>0</v>
      </c>
      <c r="C26" s="319">
        <v>674</v>
      </c>
      <c r="D26" s="177">
        <v>0</v>
      </c>
      <c r="E26" s="187">
        <v>-674</v>
      </c>
      <c r="F26" s="319">
        <v>0</v>
      </c>
      <c r="G26" s="319">
        <v>1662</v>
      </c>
      <c r="H26" s="177">
        <v>0</v>
      </c>
      <c r="I26" s="187">
        <v>-1662</v>
      </c>
      <c r="J26" s="177" t="e">
        <v>#DIV/0!</v>
      </c>
      <c r="K26" s="177">
        <v>0.40553549939831529</v>
      </c>
      <c r="L26" s="182" t="e">
        <v>#DIV/0!</v>
      </c>
    </row>
    <row r="27" spans="1:12" x14ac:dyDescent="0.4">
      <c r="A27" s="49" t="s">
        <v>138</v>
      </c>
      <c r="B27" s="337">
        <v>601</v>
      </c>
      <c r="C27" s="319">
        <v>719</v>
      </c>
      <c r="D27" s="177">
        <v>0.8358831710709318</v>
      </c>
      <c r="E27" s="187">
        <v>-118</v>
      </c>
      <c r="F27" s="319">
        <v>1495</v>
      </c>
      <c r="G27" s="319">
        <v>1657</v>
      </c>
      <c r="H27" s="177">
        <v>0.90223295111647561</v>
      </c>
      <c r="I27" s="187">
        <v>-162</v>
      </c>
      <c r="J27" s="177">
        <v>0.40200668896321068</v>
      </c>
      <c r="K27" s="177">
        <v>0.43391671695835848</v>
      </c>
      <c r="L27" s="182">
        <v>-3.1910027995147805E-2</v>
      </c>
    </row>
    <row r="28" spans="1:12" x14ac:dyDescent="0.4">
      <c r="A28" s="49" t="s">
        <v>137</v>
      </c>
      <c r="B28" s="337">
        <v>0</v>
      </c>
      <c r="C28" s="319">
        <v>481</v>
      </c>
      <c r="D28" s="171">
        <v>0</v>
      </c>
      <c r="E28" s="197">
        <v>-481</v>
      </c>
      <c r="F28" s="319">
        <v>0</v>
      </c>
      <c r="G28" s="229">
        <v>1495</v>
      </c>
      <c r="H28" s="171">
        <v>0</v>
      </c>
      <c r="I28" s="197">
        <v>-1495</v>
      </c>
      <c r="J28" s="171" t="e">
        <v>#DIV/0!</v>
      </c>
      <c r="K28" s="171">
        <v>0.32173913043478258</v>
      </c>
      <c r="L28" s="170" t="e">
        <v>#DIV/0!</v>
      </c>
    </row>
    <row r="29" spans="1:12" x14ac:dyDescent="0.4">
      <c r="A29" s="61" t="s">
        <v>136</v>
      </c>
      <c r="B29" s="337">
        <v>0</v>
      </c>
      <c r="C29" s="319">
        <v>0</v>
      </c>
      <c r="D29" s="177" t="e">
        <v>#DIV/0!</v>
      </c>
      <c r="E29" s="187">
        <v>0</v>
      </c>
      <c r="F29" s="319">
        <v>0</v>
      </c>
      <c r="G29" s="229">
        <v>0</v>
      </c>
      <c r="H29" s="177" t="e">
        <v>#DIV/0!</v>
      </c>
      <c r="I29" s="187">
        <v>0</v>
      </c>
      <c r="J29" s="177" t="e">
        <v>#DIV/0!</v>
      </c>
      <c r="K29" s="177" t="e">
        <v>#DIV/0!</v>
      </c>
      <c r="L29" s="182" t="e">
        <v>#DIV/0!</v>
      </c>
    </row>
    <row r="30" spans="1:12" x14ac:dyDescent="0.4">
      <c r="A30" s="49" t="s">
        <v>135</v>
      </c>
      <c r="B30" s="337">
        <v>2033</v>
      </c>
      <c r="C30" s="319">
        <v>2309</v>
      </c>
      <c r="D30" s="177">
        <v>0.88046773495019492</v>
      </c>
      <c r="E30" s="187">
        <v>-276</v>
      </c>
      <c r="F30" s="319">
        <v>3130</v>
      </c>
      <c r="G30" s="229">
        <v>3464</v>
      </c>
      <c r="H30" s="177">
        <v>0.9035796766743649</v>
      </c>
      <c r="I30" s="187">
        <v>-334</v>
      </c>
      <c r="J30" s="177">
        <v>0.64952076677316295</v>
      </c>
      <c r="K30" s="177">
        <v>0.66657043879907618</v>
      </c>
      <c r="L30" s="182">
        <v>-1.7049672025913232E-2</v>
      </c>
    </row>
    <row r="31" spans="1:12" x14ac:dyDescent="0.4">
      <c r="A31" s="61" t="s">
        <v>134</v>
      </c>
      <c r="B31" s="337">
        <v>0</v>
      </c>
      <c r="C31" s="319">
        <v>0</v>
      </c>
      <c r="D31" s="171" t="e">
        <v>#DIV/0!</v>
      </c>
      <c r="E31" s="197">
        <v>0</v>
      </c>
      <c r="F31" s="319">
        <v>0</v>
      </c>
      <c r="G31" s="319">
        <v>0</v>
      </c>
      <c r="H31" s="171" t="e">
        <v>#DIV/0!</v>
      </c>
      <c r="I31" s="197">
        <v>0</v>
      </c>
      <c r="J31" s="171" t="e">
        <v>#DIV/0!</v>
      </c>
      <c r="K31" s="171" t="e">
        <v>#DIV/0!</v>
      </c>
      <c r="L31" s="170" t="e">
        <v>#DIV/0!</v>
      </c>
    </row>
    <row r="32" spans="1:12" x14ac:dyDescent="0.4">
      <c r="A32" s="61" t="s">
        <v>133</v>
      </c>
      <c r="B32" s="335">
        <v>599</v>
      </c>
      <c r="C32" s="314">
        <v>694</v>
      </c>
      <c r="D32" s="171">
        <v>0.86311239193083578</v>
      </c>
      <c r="E32" s="197">
        <v>-95</v>
      </c>
      <c r="F32" s="319">
        <v>1635</v>
      </c>
      <c r="G32" s="314">
        <v>1645</v>
      </c>
      <c r="H32" s="171">
        <v>0.99392097264437695</v>
      </c>
      <c r="I32" s="197">
        <v>-10</v>
      </c>
      <c r="J32" s="171">
        <v>0.36636085626911313</v>
      </c>
      <c r="K32" s="171">
        <v>0.42188449848024318</v>
      </c>
      <c r="L32" s="170">
        <v>-5.5523642211130042E-2</v>
      </c>
    </row>
    <row r="33" spans="1:12" x14ac:dyDescent="0.4">
      <c r="A33" s="49" t="s">
        <v>132</v>
      </c>
      <c r="B33" s="336">
        <v>0</v>
      </c>
      <c r="C33" s="313">
        <v>0</v>
      </c>
      <c r="D33" s="177" t="e">
        <v>#DIV/0!</v>
      </c>
      <c r="E33" s="187">
        <v>0</v>
      </c>
      <c r="F33" s="319">
        <v>0</v>
      </c>
      <c r="G33" s="313">
        <v>0</v>
      </c>
      <c r="H33" s="177" t="e">
        <v>#DIV/0!</v>
      </c>
      <c r="I33" s="187">
        <v>0</v>
      </c>
      <c r="J33" s="177" t="e">
        <v>#DIV/0!</v>
      </c>
      <c r="K33" s="177" t="e">
        <v>#DIV/0!</v>
      </c>
      <c r="L33" s="182" t="e">
        <v>#DIV/0!</v>
      </c>
    </row>
    <row r="34" spans="1:12" x14ac:dyDescent="0.4">
      <c r="A34" s="61" t="s">
        <v>88</v>
      </c>
      <c r="B34" s="335">
        <v>0</v>
      </c>
      <c r="C34" s="314">
        <v>3390</v>
      </c>
      <c r="D34" s="171">
        <v>0</v>
      </c>
      <c r="E34" s="197">
        <v>-3390</v>
      </c>
      <c r="F34" s="314">
        <v>0</v>
      </c>
      <c r="G34" s="314">
        <v>4533</v>
      </c>
      <c r="H34" s="171">
        <v>0</v>
      </c>
      <c r="I34" s="197">
        <v>-4533</v>
      </c>
      <c r="J34" s="171" t="e">
        <v>#DIV/0!</v>
      </c>
      <c r="K34" s="171">
        <v>0.74784910655195236</v>
      </c>
      <c r="L34" s="170" t="e">
        <v>#DIV/0!</v>
      </c>
    </row>
    <row r="35" spans="1:12" x14ac:dyDescent="0.4">
      <c r="A35" s="42" t="s">
        <v>131</v>
      </c>
      <c r="B35" s="333">
        <v>3428</v>
      </c>
      <c r="C35" s="311">
        <v>0</v>
      </c>
      <c r="D35" s="194" t="e">
        <v>#DIV/0!</v>
      </c>
      <c r="E35" s="195">
        <v>3428</v>
      </c>
      <c r="F35" s="311">
        <v>6275</v>
      </c>
      <c r="G35" s="311">
        <v>0</v>
      </c>
      <c r="H35" s="194" t="e">
        <v>#DIV/0!</v>
      </c>
      <c r="I35" s="195">
        <v>6275</v>
      </c>
      <c r="J35" s="194">
        <v>0.54629482071713142</v>
      </c>
      <c r="K35" s="194" t="e">
        <v>#DIV/0!</v>
      </c>
      <c r="L35" s="193" t="e">
        <v>#DIV/0!</v>
      </c>
    </row>
    <row r="36" spans="1:12" x14ac:dyDescent="0.4">
      <c r="A36" s="160" t="s">
        <v>130</v>
      </c>
      <c r="B36" s="332">
        <v>353</v>
      </c>
      <c r="C36" s="247">
        <v>480</v>
      </c>
      <c r="D36" s="181">
        <v>0.73541666666666672</v>
      </c>
      <c r="E36" s="191">
        <v>-127</v>
      </c>
      <c r="F36" s="247">
        <v>929</v>
      </c>
      <c r="G36" s="247">
        <v>858</v>
      </c>
      <c r="H36" s="181">
        <v>1.0827505827505828</v>
      </c>
      <c r="I36" s="191">
        <v>71</v>
      </c>
      <c r="J36" s="181">
        <v>0.37997847147470398</v>
      </c>
      <c r="K36" s="181">
        <v>0.55944055944055948</v>
      </c>
      <c r="L36" s="180">
        <v>-0.1794620879658555</v>
      </c>
    </row>
    <row r="37" spans="1:12" x14ac:dyDescent="0.4">
      <c r="A37" s="48" t="s">
        <v>129</v>
      </c>
      <c r="B37" s="337">
        <v>228</v>
      </c>
      <c r="C37" s="319">
        <v>289</v>
      </c>
      <c r="D37" s="175">
        <v>0.78892733564013839</v>
      </c>
      <c r="E37" s="188">
        <v>-61</v>
      </c>
      <c r="F37" s="319">
        <v>500</v>
      </c>
      <c r="G37" s="319">
        <v>429</v>
      </c>
      <c r="H37" s="175">
        <v>1.1655011655011656</v>
      </c>
      <c r="I37" s="188">
        <v>71</v>
      </c>
      <c r="J37" s="175">
        <v>0.45600000000000002</v>
      </c>
      <c r="K37" s="175">
        <v>0.67365967365967361</v>
      </c>
      <c r="L37" s="174">
        <v>-0.21765967365967359</v>
      </c>
    </row>
    <row r="38" spans="1:12" x14ac:dyDescent="0.4">
      <c r="A38" s="49" t="s">
        <v>128</v>
      </c>
      <c r="B38" s="337">
        <v>125</v>
      </c>
      <c r="C38" s="319">
        <v>191</v>
      </c>
      <c r="D38" s="177">
        <v>0.65445026178010468</v>
      </c>
      <c r="E38" s="187">
        <v>-66</v>
      </c>
      <c r="F38" s="319">
        <v>429</v>
      </c>
      <c r="G38" s="319">
        <v>429</v>
      </c>
      <c r="H38" s="177">
        <v>1</v>
      </c>
      <c r="I38" s="187">
        <v>0</v>
      </c>
      <c r="J38" s="177">
        <v>0.29137529137529139</v>
      </c>
      <c r="K38" s="177">
        <v>0.44522144522144524</v>
      </c>
      <c r="L38" s="182">
        <v>-0.15384615384615385</v>
      </c>
    </row>
    <row r="39" spans="1:12" s="80" customFormat="1" x14ac:dyDescent="0.4">
      <c r="A39" s="136" t="s">
        <v>87</v>
      </c>
      <c r="B39" s="245">
        <v>62105</v>
      </c>
      <c r="C39" s="245">
        <v>73940</v>
      </c>
      <c r="D39" s="168">
        <v>0.83993778739518532</v>
      </c>
      <c r="E39" s="169">
        <v>-11835</v>
      </c>
      <c r="F39" s="245">
        <v>118453</v>
      </c>
      <c r="G39" s="245">
        <v>124240</v>
      </c>
      <c r="H39" s="168">
        <v>0.95342079845460403</v>
      </c>
      <c r="I39" s="169">
        <v>-5787</v>
      </c>
      <c r="J39" s="168">
        <v>0.52430077752357473</v>
      </c>
      <c r="K39" s="168">
        <v>0.59513844172569219</v>
      </c>
      <c r="L39" s="184">
        <v>-7.0837664202117456E-2</v>
      </c>
    </row>
    <row r="40" spans="1:12" s="80" customFormat="1" x14ac:dyDescent="0.4">
      <c r="A40" s="160" t="s">
        <v>127</v>
      </c>
      <c r="B40" s="341">
        <v>61428</v>
      </c>
      <c r="C40" s="215">
        <v>73345</v>
      </c>
      <c r="D40" s="168">
        <v>0.83752130342899989</v>
      </c>
      <c r="E40" s="340">
        <v>-11917</v>
      </c>
      <c r="F40" s="341">
        <v>116839</v>
      </c>
      <c r="G40" s="215">
        <v>122607</v>
      </c>
      <c r="H40" s="168">
        <v>0.95295537775167816</v>
      </c>
      <c r="I40" s="340">
        <v>-5768</v>
      </c>
      <c r="J40" s="168">
        <v>0.52574910774655725</v>
      </c>
      <c r="K40" s="168">
        <v>0.5982121738563051</v>
      </c>
      <c r="L40" s="184">
        <v>-7.2463066109747842E-2</v>
      </c>
    </row>
    <row r="41" spans="1:12" x14ac:dyDescent="0.4">
      <c r="A41" s="49" t="s">
        <v>86</v>
      </c>
      <c r="B41" s="339">
        <v>19508</v>
      </c>
      <c r="C41" s="339">
        <v>25471</v>
      </c>
      <c r="D41" s="201">
        <v>0.76589062070590086</v>
      </c>
      <c r="E41" s="197">
        <v>-5963</v>
      </c>
      <c r="F41" s="339">
        <v>37316</v>
      </c>
      <c r="G41" s="338">
        <v>45143</v>
      </c>
      <c r="H41" s="171">
        <v>0.82661763728595794</v>
      </c>
      <c r="I41" s="187">
        <v>-7827</v>
      </c>
      <c r="J41" s="177">
        <v>0.52277843284382031</v>
      </c>
      <c r="K41" s="177">
        <v>0.56422922712269896</v>
      </c>
      <c r="L41" s="182">
        <v>-4.1450794278878655E-2</v>
      </c>
    </row>
    <row r="42" spans="1:12" x14ac:dyDescent="0.4">
      <c r="A42" s="49" t="s">
        <v>126</v>
      </c>
      <c r="B42" s="313">
        <v>1708</v>
      </c>
      <c r="C42" s="313">
        <v>2026</v>
      </c>
      <c r="D42" s="175">
        <v>0.84304047384007896</v>
      </c>
      <c r="E42" s="197">
        <v>-318</v>
      </c>
      <c r="F42" s="313">
        <v>2700</v>
      </c>
      <c r="G42" s="336">
        <v>2970</v>
      </c>
      <c r="H42" s="171">
        <v>0.90909090909090906</v>
      </c>
      <c r="I42" s="187">
        <v>-270</v>
      </c>
      <c r="J42" s="177">
        <v>0.6325925925925926</v>
      </c>
      <c r="K42" s="177">
        <v>0.68215488215488218</v>
      </c>
      <c r="L42" s="182">
        <v>-4.9562289562289585E-2</v>
      </c>
    </row>
    <row r="43" spans="1:12" x14ac:dyDescent="0.4">
      <c r="A43" s="49" t="s">
        <v>125</v>
      </c>
      <c r="B43" s="313">
        <v>4739</v>
      </c>
      <c r="C43" s="313">
        <v>4156</v>
      </c>
      <c r="D43" s="175">
        <v>1.140279114533205</v>
      </c>
      <c r="E43" s="197">
        <v>583</v>
      </c>
      <c r="F43" s="313">
        <v>5654</v>
      </c>
      <c r="G43" s="336">
        <v>5654</v>
      </c>
      <c r="H43" s="171">
        <v>1</v>
      </c>
      <c r="I43" s="187">
        <v>0</v>
      </c>
      <c r="J43" s="177">
        <v>0.83816766890696848</v>
      </c>
      <c r="K43" s="177">
        <v>0.73505482844004244</v>
      </c>
      <c r="L43" s="182">
        <v>0.10311284046692604</v>
      </c>
    </row>
    <row r="44" spans="1:12" x14ac:dyDescent="0.4">
      <c r="A44" s="61" t="s">
        <v>124</v>
      </c>
      <c r="B44" s="313">
        <v>9975</v>
      </c>
      <c r="C44" s="313">
        <v>8323</v>
      </c>
      <c r="D44" s="175">
        <v>1.1984861227922623</v>
      </c>
      <c r="E44" s="197">
        <v>1652</v>
      </c>
      <c r="F44" s="313">
        <v>17267</v>
      </c>
      <c r="G44" s="335">
        <v>11714</v>
      </c>
      <c r="H44" s="171">
        <v>1.4740481475157932</v>
      </c>
      <c r="I44" s="187">
        <v>5553</v>
      </c>
      <c r="J44" s="177">
        <v>0.5776915503561707</v>
      </c>
      <c r="K44" s="177">
        <v>0.71051732969096804</v>
      </c>
      <c r="L44" s="182">
        <v>-0.13282577933479733</v>
      </c>
    </row>
    <row r="45" spans="1:12" x14ac:dyDescent="0.4">
      <c r="A45" s="61" t="s">
        <v>123</v>
      </c>
      <c r="B45" s="314">
        <v>4280</v>
      </c>
      <c r="C45" s="314">
        <v>5392</v>
      </c>
      <c r="D45" s="175">
        <v>0.79376854599406532</v>
      </c>
      <c r="E45" s="197">
        <v>-1112</v>
      </c>
      <c r="F45" s="314">
        <v>7766</v>
      </c>
      <c r="G45" s="334">
        <v>7746</v>
      </c>
      <c r="H45" s="171">
        <v>1.0025819777949909</v>
      </c>
      <c r="I45" s="187">
        <v>20</v>
      </c>
      <c r="J45" s="177">
        <v>0.5511202678341488</v>
      </c>
      <c r="K45" s="177">
        <v>0.69610121352956367</v>
      </c>
      <c r="L45" s="182">
        <v>-0.14498094569541486</v>
      </c>
    </row>
    <row r="46" spans="1:12" x14ac:dyDescent="0.4">
      <c r="A46" s="49" t="s">
        <v>84</v>
      </c>
      <c r="B46" s="313">
        <v>8166</v>
      </c>
      <c r="C46" s="313">
        <v>10537</v>
      </c>
      <c r="D46" s="175">
        <v>0.77498339185726484</v>
      </c>
      <c r="E46" s="197">
        <v>-2371</v>
      </c>
      <c r="F46" s="313">
        <v>20095</v>
      </c>
      <c r="G46" s="336">
        <v>18679</v>
      </c>
      <c r="H46" s="171">
        <v>1.0758070560522512</v>
      </c>
      <c r="I46" s="187">
        <v>1416</v>
      </c>
      <c r="J46" s="177">
        <v>0.40636974371734264</v>
      </c>
      <c r="K46" s="177">
        <v>0.56410942769955563</v>
      </c>
      <c r="L46" s="182">
        <v>-0.157739683982213</v>
      </c>
    </row>
    <row r="47" spans="1:12" x14ac:dyDescent="0.4">
      <c r="A47" s="49" t="s">
        <v>85</v>
      </c>
      <c r="B47" s="314">
        <v>5775</v>
      </c>
      <c r="C47" s="314">
        <v>7359</v>
      </c>
      <c r="D47" s="179">
        <v>0.7847533632286996</v>
      </c>
      <c r="E47" s="197">
        <v>-1584</v>
      </c>
      <c r="F47" s="314">
        <v>11065</v>
      </c>
      <c r="G47" s="336">
        <v>11159</v>
      </c>
      <c r="H47" s="171">
        <v>0.99157630612062009</v>
      </c>
      <c r="I47" s="187">
        <v>-94</v>
      </c>
      <c r="J47" s="177">
        <v>0.52191595119746947</v>
      </c>
      <c r="K47" s="177">
        <v>0.65946769423783491</v>
      </c>
      <c r="L47" s="182">
        <v>-0.13755174304036544</v>
      </c>
    </row>
    <row r="48" spans="1:12" x14ac:dyDescent="0.4">
      <c r="A48" s="49" t="s">
        <v>83</v>
      </c>
      <c r="B48" s="313">
        <v>0</v>
      </c>
      <c r="C48" s="313">
        <v>1267</v>
      </c>
      <c r="D48" s="177">
        <v>0</v>
      </c>
      <c r="E48" s="197">
        <v>-1267</v>
      </c>
      <c r="F48" s="313">
        <v>0</v>
      </c>
      <c r="G48" s="337">
        <v>2970</v>
      </c>
      <c r="H48" s="171">
        <v>0</v>
      </c>
      <c r="I48" s="187">
        <v>-2970</v>
      </c>
      <c r="J48" s="177" t="e">
        <v>#DIV/0!</v>
      </c>
      <c r="K48" s="177">
        <v>0.42659932659932659</v>
      </c>
      <c r="L48" s="182" t="e">
        <v>#DIV/0!</v>
      </c>
    </row>
    <row r="49" spans="1:12" x14ac:dyDescent="0.4">
      <c r="A49" s="49" t="s">
        <v>122</v>
      </c>
      <c r="B49" s="314">
        <v>447</v>
      </c>
      <c r="C49" s="314">
        <v>735</v>
      </c>
      <c r="D49" s="175">
        <v>0.60816326530612241</v>
      </c>
      <c r="E49" s="197">
        <v>-288</v>
      </c>
      <c r="F49" s="314">
        <v>1386</v>
      </c>
      <c r="G49" s="336">
        <v>1320</v>
      </c>
      <c r="H49" s="171">
        <v>1.05</v>
      </c>
      <c r="I49" s="187">
        <v>66</v>
      </c>
      <c r="J49" s="177">
        <v>0.32251082251082253</v>
      </c>
      <c r="K49" s="177">
        <v>0.55681818181818177</v>
      </c>
      <c r="L49" s="182">
        <v>-0.23430735930735924</v>
      </c>
    </row>
    <row r="50" spans="1:12" x14ac:dyDescent="0.4">
      <c r="A50" s="49" t="s">
        <v>121</v>
      </c>
      <c r="B50" s="313">
        <v>491</v>
      </c>
      <c r="C50" s="313">
        <v>769</v>
      </c>
      <c r="D50" s="177">
        <v>0.63849154746423931</v>
      </c>
      <c r="E50" s="197">
        <v>-278</v>
      </c>
      <c r="F50" s="313">
        <v>1200</v>
      </c>
      <c r="G50" s="334">
        <v>1320</v>
      </c>
      <c r="H50" s="171">
        <v>0.90909090909090906</v>
      </c>
      <c r="I50" s="187">
        <v>-120</v>
      </c>
      <c r="J50" s="177">
        <v>0.40916666666666668</v>
      </c>
      <c r="K50" s="177">
        <v>0.58257575757575752</v>
      </c>
      <c r="L50" s="182">
        <v>-0.17340909090909085</v>
      </c>
    </row>
    <row r="51" spans="1:12" x14ac:dyDescent="0.4">
      <c r="A51" s="49" t="s">
        <v>82</v>
      </c>
      <c r="B51" s="313">
        <v>1268</v>
      </c>
      <c r="C51" s="313">
        <v>1301</v>
      </c>
      <c r="D51" s="175">
        <v>0.97463489623366639</v>
      </c>
      <c r="E51" s="197">
        <v>-33</v>
      </c>
      <c r="F51" s="313">
        <v>1826</v>
      </c>
      <c r="G51" s="336">
        <v>2970</v>
      </c>
      <c r="H51" s="171">
        <v>0.61481481481481481</v>
      </c>
      <c r="I51" s="187">
        <v>-1144</v>
      </c>
      <c r="J51" s="177">
        <v>0.69441401971522454</v>
      </c>
      <c r="K51" s="177">
        <v>0.43804713804713807</v>
      </c>
      <c r="L51" s="182">
        <v>0.25636688166808647</v>
      </c>
    </row>
    <row r="52" spans="1:12" x14ac:dyDescent="0.4">
      <c r="A52" s="61" t="s">
        <v>80</v>
      </c>
      <c r="B52" s="314">
        <v>549</v>
      </c>
      <c r="C52" s="314">
        <v>652</v>
      </c>
      <c r="D52" s="175">
        <v>0.84202453987730064</v>
      </c>
      <c r="E52" s="197">
        <v>-103</v>
      </c>
      <c r="F52" s="314">
        <v>1320</v>
      </c>
      <c r="G52" s="336">
        <v>1320</v>
      </c>
      <c r="H52" s="171">
        <v>1</v>
      </c>
      <c r="I52" s="187">
        <v>0</v>
      </c>
      <c r="J52" s="177">
        <v>0.41590909090909089</v>
      </c>
      <c r="K52" s="171">
        <v>0.49393939393939396</v>
      </c>
      <c r="L52" s="170">
        <v>-7.8030303030303061E-2</v>
      </c>
    </row>
    <row r="53" spans="1:12" x14ac:dyDescent="0.4">
      <c r="A53" s="49" t="s">
        <v>81</v>
      </c>
      <c r="B53" s="313">
        <v>1938</v>
      </c>
      <c r="C53" s="313">
        <v>2503</v>
      </c>
      <c r="D53" s="175">
        <v>0.77427087495005997</v>
      </c>
      <c r="E53" s="187">
        <v>-565</v>
      </c>
      <c r="F53" s="313">
        <v>2700</v>
      </c>
      <c r="G53" s="335">
        <v>2970</v>
      </c>
      <c r="H53" s="177">
        <v>0.90909090909090906</v>
      </c>
      <c r="I53" s="187">
        <v>-270</v>
      </c>
      <c r="J53" s="177">
        <v>0.71777777777777774</v>
      </c>
      <c r="K53" s="177">
        <v>0.84276094276094271</v>
      </c>
      <c r="L53" s="182">
        <v>-0.12498316498316497</v>
      </c>
    </row>
    <row r="54" spans="1:12" x14ac:dyDescent="0.4">
      <c r="A54" s="49" t="s">
        <v>77</v>
      </c>
      <c r="B54" s="313">
        <v>1788</v>
      </c>
      <c r="C54" s="313">
        <v>1910</v>
      </c>
      <c r="D54" s="175">
        <v>0.93612565445026175</v>
      </c>
      <c r="E54" s="187">
        <v>-122</v>
      </c>
      <c r="F54" s="313">
        <v>4024</v>
      </c>
      <c r="G54" s="336">
        <v>4017</v>
      </c>
      <c r="H54" s="177">
        <v>1.0017425939756037</v>
      </c>
      <c r="I54" s="187">
        <v>7</v>
      </c>
      <c r="J54" s="177">
        <v>0.44433399602385687</v>
      </c>
      <c r="K54" s="177">
        <v>0.47547921334329102</v>
      </c>
      <c r="L54" s="182">
        <v>-3.1145217319434149E-2</v>
      </c>
    </row>
    <row r="55" spans="1:12" x14ac:dyDescent="0.4">
      <c r="A55" s="49" t="s">
        <v>79</v>
      </c>
      <c r="B55" s="314">
        <v>300</v>
      </c>
      <c r="C55" s="314">
        <v>382</v>
      </c>
      <c r="D55" s="175">
        <v>0.78534031413612571</v>
      </c>
      <c r="E55" s="187">
        <v>-82</v>
      </c>
      <c r="F55" s="314">
        <v>1320</v>
      </c>
      <c r="G55" s="336">
        <v>1320</v>
      </c>
      <c r="H55" s="177">
        <v>1</v>
      </c>
      <c r="I55" s="187">
        <v>0</v>
      </c>
      <c r="J55" s="177">
        <v>0.22727272727272727</v>
      </c>
      <c r="K55" s="177">
        <v>0.28939393939393937</v>
      </c>
      <c r="L55" s="182">
        <v>-6.2121212121212105E-2</v>
      </c>
    </row>
    <row r="56" spans="1:12" x14ac:dyDescent="0.4">
      <c r="A56" s="49" t="s">
        <v>78</v>
      </c>
      <c r="B56" s="313">
        <v>496</v>
      </c>
      <c r="C56" s="313">
        <v>562</v>
      </c>
      <c r="D56" s="175">
        <v>0.88256227758007122</v>
      </c>
      <c r="E56" s="187">
        <v>-66</v>
      </c>
      <c r="F56" s="313">
        <v>1200</v>
      </c>
      <c r="G56" s="335">
        <v>1335</v>
      </c>
      <c r="H56" s="177">
        <v>0.898876404494382</v>
      </c>
      <c r="I56" s="187">
        <v>-135</v>
      </c>
      <c r="J56" s="177">
        <v>0.41333333333333333</v>
      </c>
      <c r="K56" s="177">
        <v>0.42097378277153558</v>
      </c>
      <c r="L56" s="182">
        <v>-7.6404494382022459E-3</v>
      </c>
    </row>
    <row r="57" spans="1:12" x14ac:dyDescent="0.4">
      <c r="A57" s="55" t="s">
        <v>120</v>
      </c>
      <c r="B57" s="312">
        <v>0</v>
      </c>
      <c r="C57" s="312">
        <v>0</v>
      </c>
      <c r="D57" s="179" t="e">
        <v>#DIV/0!</v>
      </c>
      <c r="E57" s="197">
        <v>0</v>
      </c>
      <c r="F57" s="312">
        <v>0</v>
      </c>
      <c r="G57" s="334">
        <v>0</v>
      </c>
      <c r="H57" s="171" t="e">
        <v>#DIV/0!</v>
      </c>
      <c r="I57" s="197">
        <v>0</v>
      </c>
      <c r="J57" s="171" t="e">
        <v>#DIV/0!</v>
      </c>
      <c r="K57" s="171" t="e">
        <v>#DIV/0!</v>
      </c>
      <c r="L57" s="170" t="e">
        <v>#DIV/0!</v>
      </c>
    </row>
    <row r="58" spans="1:12" x14ac:dyDescent="0.4">
      <c r="A58" s="42" t="s">
        <v>119</v>
      </c>
      <c r="B58" s="311">
        <v>0</v>
      </c>
      <c r="C58" s="311">
        <v>0</v>
      </c>
      <c r="D58" s="194" t="e">
        <v>#DIV/0!</v>
      </c>
      <c r="E58" s="195">
        <v>0</v>
      </c>
      <c r="F58" s="311">
        <v>0</v>
      </c>
      <c r="G58" s="333">
        <v>0</v>
      </c>
      <c r="H58" s="194" t="e">
        <v>#DIV/0!</v>
      </c>
      <c r="I58" s="195">
        <v>0</v>
      </c>
      <c r="J58" s="194" t="e">
        <v>#DIV/0!</v>
      </c>
      <c r="K58" s="194" t="e">
        <v>#DIV/0!</v>
      </c>
      <c r="L58" s="193" t="e">
        <v>#DIV/0!</v>
      </c>
    </row>
    <row r="59" spans="1:12" x14ac:dyDescent="0.4">
      <c r="A59" s="160" t="s">
        <v>118</v>
      </c>
      <c r="B59" s="332">
        <v>677</v>
      </c>
      <c r="C59" s="332">
        <v>595</v>
      </c>
      <c r="D59" s="181">
        <v>1.1378151260504201</v>
      </c>
      <c r="E59" s="191">
        <v>82</v>
      </c>
      <c r="F59" s="332">
        <v>1614</v>
      </c>
      <c r="G59" s="332">
        <v>1633</v>
      </c>
      <c r="H59" s="181">
        <v>0.98836497244335575</v>
      </c>
      <c r="I59" s="191">
        <v>-19</v>
      </c>
      <c r="J59" s="181">
        <v>0.419454770755886</v>
      </c>
      <c r="K59" s="181">
        <v>0.36436007348438459</v>
      </c>
      <c r="L59" s="180">
        <v>5.5094697271501403E-2</v>
      </c>
    </row>
    <row r="60" spans="1:12" x14ac:dyDescent="0.4">
      <c r="A60" s="55" t="s">
        <v>76</v>
      </c>
      <c r="B60" s="331">
        <v>158</v>
      </c>
      <c r="C60" s="331">
        <v>133</v>
      </c>
      <c r="D60" s="175">
        <v>1.1879699248120301</v>
      </c>
      <c r="E60" s="188">
        <v>25</v>
      </c>
      <c r="F60" s="331">
        <v>300</v>
      </c>
      <c r="G60" s="331">
        <v>314</v>
      </c>
      <c r="H60" s="175">
        <v>0.95541401273885351</v>
      </c>
      <c r="I60" s="188">
        <v>-14</v>
      </c>
      <c r="J60" s="175">
        <v>0.52666666666666662</v>
      </c>
      <c r="K60" s="175">
        <v>0.42356687898089174</v>
      </c>
      <c r="L60" s="174">
        <v>0.10309978768577488</v>
      </c>
    </row>
    <row r="61" spans="1:12" x14ac:dyDescent="0.4">
      <c r="A61" s="49" t="s">
        <v>117</v>
      </c>
      <c r="B61" s="329">
        <v>141</v>
      </c>
      <c r="C61" s="329">
        <v>129</v>
      </c>
      <c r="D61" s="175">
        <v>1.0930232558139534</v>
      </c>
      <c r="E61" s="188">
        <v>12</v>
      </c>
      <c r="F61" s="329">
        <v>327</v>
      </c>
      <c r="G61" s="329">
        <v>330</v>
      </c>
      <c r="H61" s="175">
        <v>0.99090909090909096</v>
      </c>
      <c r="I61" s="188">
        <v>-3</v>
      </c>
      <c r="J61" s="175">
        <v>0.43119266055045874</v>
      </c>
      <c r="K61" s="175">
        <v>0.39090909090909093</v>
      </c>
      <c r="L61" s="174">
        <v>4.0283569641367811E-2</v>
      </c>
    </row>
    <row r="62" spans="1:12" x14ac:dyDescent="0.4">
      <c r="A62" s="48" t="s">
        <v>116</v>
      </c>
      <c r="B62" s="330">
        <v>88</v>
      </c>
      <c r="C62" s="246">
        <v>78</v>
      </c>
      <c r="D62" s="175">
        <v>1.1282051282051282</v>
      </c>
      <c r="E62" s="188">
        <v>10</v>
      </c>
      <c r="F62" s="246">
        <v>328</v>
      </c>
      <c r="G62" s="330">
        <v>330</v>
      </c>
      <c r="H62" s="175">
        <v>0.9939393939393939</v>
      </c>
      <c r="I62" s="188">
        <v>-2</v>
      </c>
      <c r="J62" s="175">
        <v>0.26829268292682928</v>
      </c>
      <c r="K62" s="175">
        <v>0.23636363636363636</v>
      </c>
      <c r="L62" s="174">
        <v>3.1929046563192925E-2</v>
      </c>
    </row>
    <row r="63" spans="1:12" x14ac:dyDescent="0.4">
      <c r="A63" s="42" t="s">
        <v>115</v>
      </c>
      <c r="B63" s="329">
        <v>290</v>
      </c>
      <c r="C63" s="237">
        <v>255</v>
      </c>
      <c r="D63" s="175">
        <v>1.1372549019607843</v>
      </c>
      <c r="E63" s="187">
        <v>35</v>
      </c>
      <c r="F63" s="232">
        <v>659</v>
      </c>
      <c r="G63" s="328">
        <v>659</v>
      </c>
      <c r="H63" s="177">
        <v>1</v>
      </c>
      <c r="I63" s="187">
        <v>0</v>
      </c>
      <c r="J63" s="177">
        <v>0.44006069802731412</v>
      </c>
      <c r="K63" s="177">
        <v>0.38694992412746587</v>
      </c>
      <c r="L63" s="182">
        <v>5.3110773899848251E-2</v>
      </c>
    </row>
    <row r="64" spans="1:12" x14ac:dyDescent="0.4">
      <c r="A64" s="136" t="s">
        <v>98</v>
      </c>
      <c r="B64" s="310"/>
      <c r="C64" s="310"/>
      <c r="D64" s="308"/>
      <c r="E64" s="309"/>
      <c r="F64" s="310"/>
      <c r="G64" s="310"/>
      <c r="H64" s="308"/>
      <c r="I64" s="309"/>
      <c r="J64" s="308"/>
      <c r="K64" s="308"/>
      <c r="L64" s="307"/>
    </row>
    <row r="65" spans="1:12" x14ac:dyDescent="0.4">
      <c r="A65" s="227" t="s">
        <v>114</v>
      </c>
      <c r="B65" s="327"/>
      <c r="C65" s="326"/>
      <c r="D65" s="325"/>
      <c r="E65" s="324"/>
      <c r="F65" s="327"/>
      <c r="G65" s="326"/>
      <c r="H65" s="325"/>
      <c r="I65" s="324"/>
      <c r="J65" s="323"/>
      <c r="K65" s="323"/>
      <c r="L65" s="322"/>
    </row>
    <row r="66" spans="1:12" s="33" customFormat="1" x14ac:dyDescent="0.4">
      <c r="A66" s="61" t="s">
        <v>113</v>
      </c>
      <c r="B66" s="267"/>
      <c r="C66" s="266"/>
      <c r="D66" s="265"/>
      <c r="E66" s="264"/>
      <c r="F66" s="267"/>
      <c r="G66" s="266"/>
      <c r="H66" s="265"/>
      <c r="I66" s="264"/>
      <c r="J66" s="263"/>
      <c r="K66" s="263"/>
      <c r="L66" s="262"/>
    </row>
    <row r="67" spans="1:12" s="33" customFormat="1" x14ac:dyDescent="0.4">
      <c r="A67" s="61" t="s">
        <v>97</v>
      </c>
      <c r="B67" s="267"/>
      <c r="C67" s="266"/>
      <c r="D67" s="265"/>
      <c r="E67" s="264"/>
      <c r="F67" s="267"/>
      <c r="G67" s="266"/>
      <c r="H67" s="265"/>
      <c r="I67" s="264"/>
      <c r="J67" s="263"/>
      <c r="K67" s="263"/>
      <c r="L67" s="262"/>
    </row>
    <row r="68" spans="1:12" s="33" customFormat="1" x14ac:dyDescent="0.4">
      <c r="A68" s="42" t="s">
        <v>112</v>
      </c>
      <c r="B68" s="261"/>
      <c r="C68" s="260"/>
      <c r="D68" s="259"/>
      <c r="E68" s="258"/>
      <c r="F68" s="261"/>
      <c r="G68" s="260"/>
      <c r="H68" s="259"/>
      <c r="I68" s="258"/>
      <c r="J68" s="257"/>
      <c r="K68" s="257"/>
      <c r="L68" s="256"/>
    </row>
    <row r="69" spans="1:12" s="33" customFormat="1" x14ac:dyDescent="0.4">
      <c r="A69" s="136" t="s">
        <v>111</v>
      </c>
      <c r="B69" s="254"/>
      <c r="C69" s="253"/>
      <c r="D69" s="252"/>
      <c r="E69" s="251"/>
      <c r="F69" s="254"/>
      <c r="G69" s="253"/>
      <c r="H69" s="252"/>
      <c r="I69" s="251"/>
      <c r="J69" s="250"/>
      <c r="K69" s="250"/>
      <c r="L69" s="249"/>
    </row>
    <row r="70" spans="1:12" s="33" customFormat="1" x14ac:dyDescent="0.4">
      <c r="A70" s="214" t="s">
        <v>110</v>
      </c>
      <c r="B70" s="255"/>
      <c r="C70" s="253"/>
      <c r="D70" s="252"/>
      <c r="E70" s="251"/>
      <c r="F70" s="254"/>
      <c r="G70" s="253"/>
      <c r="H70" s="252"/>
      <c r="I70" s="251"/>
      <c r="J70" s="250"/>
      <c r="K70" s="250"/>
      <c r="L70" s="249"/>
    </row>
    <row r="71" spans="1:12" x14ac:dyDescent="0.4">
      <c r="A71" s="33" t="s">
        <v>109</v>
      </c>
      <c r="C71" s="36"/>
      <c r="E71" s="88"/>
      <c r="G71" s="36"/>
      <c r="I71" s="88"/>
      <c r="K71" s="36"/>
    </row>
    <row r="72" spans="1:12" x14ac:dyDescent="0.4">
      <c r="A72" s="35" t="s">
        <v>108</v>
      </c>
      <c r="C72" s="36"/>
      <c r="E72" s="88"/>
      <c r="G72" s="36"/>
      <c r="I72" s="88"/>
      <c r="K72" s="36"/>
    </row>
    <row r="73" spans="1:12" s="33" customFormat="1" x14ac:dyDescent="0.4">
      <c r="A73" s="33" t="s">
        <v>107</v>
      </c>
      <c r="B73" s="34"/>
      <c r="C73" s="34"/>
      <c r="F73" s="34"/>
      <c r="G73" s="34"/>
      <c r="J73" s="34"/>
      <c r="K73" s="34"/>
    </row>
    <row r="74" spans="1:12" x14ac:dyDescent="0.4">
      <c r="A74" s="33" t="s">
        <v>95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3'!A1" display="'h23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2011年5月下旬航空旅客輸送実績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59</vt:i4>
      </vt:variant>
    </vt:vector>
  </HeadingPairs>
  <TitlesOfParts>
    <vt:vector size="59" baseType="lpstr">
      <vt:lpstr>h23</vt:lpstr>
      <vt:lpstr>４月(月間)</vt:lpstr>
      <vt:lpstr>４月(上旬)</vt:lpstr>
      <vt:lpstr>４月(中旬)</vt:lpstr>
      <vt:lpstr>４月(下旬)</vt:lpstr>
      <vt:lpstr>５月(月間)</vt:lpstr>
      <vt:lpstr>５月(上旬)</vt:lpstr>
      <vt:lpstr>５月(中旬)</vt:lpstr>
      <vt:lpstr>５月(下旬)</vt:lpstr>
      <vt:lpstr>５月月間</vt:lpstr>
      <vt:lpstr>６月(月間)</vt:lpstr>
      <vt:lpstr>６月(上旬)</vt:lpstr>
      <vt:lpstr>６月(中旬)</vt:lpstr>
      <vt:lpstr>６月(下旬)</vt:lpstr>
      <vt:lpstr>６月月間</vt:lpstr>
      <vt:lpstr>７月(月間)</vt:lpstr>
      <vt:lpstr>７月(上旬)</vt:lpstr>
      <vt:lpstr>７月(中旬)</vt:lpstr>
      <vt:lpstr>７月(下旬)</vt:lpstr>
      <vt:lpstr>７月月間</vt:lpstr>
      <vt:lpstr>８月(月間)</vt:lpstr>
      <vt:lpstr>８月(上旬)</vt:lpstr>
      <vt:lpstr>８月(中旬)</vt:lpstr>
      <vt:lpstr>８月(下旬)</vt:lpstr>
      <vt:lpstr>８月月間</vt:lpstr>
      <vt:lpstr>９月(月間)</vt:lpstr>
      <vt:lpstr>９月(上旬)</vt:lpstr>
      <vt:lpstr>９月(中旬)</vt:lpstr>
      <vt:lpstr>９月(下旬)</vt:lpstr>
      <vt:lpstr>９月月間</vt:lpstr>
      <vt:lpstr>10月(月間)</vt:lpstr>
      <vt:lpstr>10月(上旬)</vt:lpstr>
      <vt:lpstr>10月(中旬)</vt:lpstr>
      <vt:lpstr>10月(下旬)</vt:lpstr>
      <vt:lpstr>11月(月間)</vt:lpstr>
      <vt:lpstr>11月(上旬)</vt:lpstr>
      <vt:lpstr>11月(中旬)</vt:lpstr>
      <vt:lpstr>11月(下旬)</vt:lpstr>
      <vt:lpstr>11月月間</vt:lpstr>
      <vt:lpstr>12月(月間)</vt:lpstr>
      <vt:lpstr>12月(上旬)</vt:lpstr>
      <vt:lpstr>12月(中旬)</vt:lpstr>
      <vt:lpstr>12月(下旬)</vt:lpstr>
      <vt:lpstr>12月月間</vt:lpstr>
      <vt:lpstr>１月(月間)</vt:lpstr>
      <vt:lpstr>１月(上旬)</vt:lpstr>
      <vt:lpstr>１月(中旬)</vt:lpstr>
      <vt:lpstr>1月(下旬)</vt:lpstr>
      <vt:lpstr>１月月間</vt:lpstr>
      <vt:lpstr>２月(月間)</vt:lpstr>
      <vt:lpstr>２月(上旬)</vt:lpstr>
      <vt:lpstr>２月(中旬)</vt:lpstr>
      <vt:lpstr>２月(下旬)</vt:lpstr>
      <vt:lpstr>２月月間</vt:lpstr>
      <vt:lpstr>３月(月間)</vt:lpstr>
      <vt:lpstr>３月(上旬)</vt:lpstr>
      <vt:lpstr>３月(中旬)</vt:lpstr>
      <vt:lpstr>３月(下旬)</vt:lpstr>
      <vt:lpstr>３月月間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2024-01-10T02:45:08Z</dcterms:modified>
</cp:coreProperties>
</file>